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Steve Wagner\Documents\0-USCG AUX\DSO-NS\2026\SW Harbor\"/>
    </mc:Choice>
  </mc:AlternateContent>
  <xr:revisionPtr revIDLastSave="0" documentId="13_ncr:1_{FB0B4E19-4B4B-4264-9E1F-B13B36FE1907}" xr6:coauthVersionLast="47" xr6:coauthVersionMax="47" xr10:uidLastSave="{00000000-0000-0000-0000-000000000000}"/>
  <bookViews>
    <workbookView xWindow="8580" yWindow="2604" windowWidth="12912" windowHeight="11076" tabRatio="928" firstSheet="2" activeTab="2" xr2:uid="{E2078186-A2B0-4648-952B-DB403102E776}"/>
  </bookViews>
  <sheets>
    <sheet name="RawData" sheetId="37" state="hidden" r:id="rId1"/>
    <sheet name="1st count" sheetId="38" state="hidden" r:id="rId2"/>
    <sheet name="2nd Count" sheetId="39" r:id="rId3"/>
    <sheet name="MD to GPX" sheetId="31" state="hidden" r:id="rId4"/>
    <sheet name="ModData" sheetId="24" state="hidden" r:id="rId5"/>
    <sheet name="Information" sheetId="17" r:id="rId6"/>
    <sheet name="ANT team" sheetId="23" r:id="rId7"/>
    <sheet name="Calculator" sheetId="26" r:id="rId8"/>
    <sheet name="Paton to Verify" sheetId="25" r:id="rId9"/>
    <sheet name="SWH01C Penobscott Bay" sheetId="8" r:id="rId10"/>
    <sheet name="SWH01N Penobscott Rvr" sheetId="9" r:id="rId11"/>
    <sheet name="SWH01S Rockland" sheetId="10" r:id="rId12"/>
    <sheet name="SWH03 Bucks Harbor" sheetId="6" r:id="rId13"/>
    <sheet name="SWH04 SouthEast Apprch" sheetId="7" r:id="rId14"/>
    <sheet name="SWH05 West Mount Desert I" sheetId="11" r:id="rId15"/>
    <sheet name="SWH06 E Mount Desert I" sheetId="12" r:id="rId16"/>
    <sheet name="SWH07 Eastren Bay" sheetId="13" r:id="rId17"/>
    <sheet name="SWH08 Machias Bay" sheetId="14" r:id="rId18"/>
    <sheet name="SWH10 Cobscook Bay" sheetId="21" r:id="rId19"/>
    <sheet name="SWHPOC" sheetId="19" r:id="rId20"/>
  </sheets>
  <definedNames>
    <definedName name="_xlnm.Print_Area" localSheetId="5">Information!$A$1:$B$21</definedName>
    <definedName name="_xlnm.Print_Area" localSheetId="9">'SWH01C Penobscott Bay'!$A$3:$K$16</definedName>
    <definedName name="_xlnm.Print_Area" localSheetId="10">'SWH01N Penobscott Rvr'!$A$3:$K$6</definedName>
    <definedName name="_xlnm.Print_Area" localSheetId="11">'SWH01S Rockland'!$A$3:$K$31</definedName>
    <definedName name="_xlnm.Print_Area" localSheetId="12">'SWH03 Bucks Harbor'!$A$3:$K$9</definedName>
    <definedName name="_xlnm.Print_Area" localSheetId="13">'SWH04 SouthEast Apprch'!$A$3:$K$20</definedName>
    <definedName name="_xlnm.Print_Area" localSheetId="14">'SWH05 West Mount Desert I'!$A$3:$K$39</definedName>
    <definedName name="_xlnm.Print_Area" localSheetId="15">'SWH06 E Mount Desert I'!$A$3:$K$15</definedName>
    <definedName name="_xlnm.Print_Area" localSheetId="16">'SWH07 Eastren Bay'!$A$3:$K$14</definedName>
    <definedName name="_xlnm.Print_Area" localSheetId="17">'SWH08 Machias Bay'!$A$3:$K$21</definedName>
    <definedName name="_xlnm.Print_Area" localSheetId="18">'SWH10 Cobscook Bay'!$A$3:$K$12</definedName>
    <definedName name="_xlnm.Print_Area" localSheetId="19">SWHPOC!$A$3:$K$6</definedName>
    <definedName name="_xlnm.Print_Titles" localSheetId="9">'SWH01C Penobscott Bay'!$2:$2</definedName>
    <definedName name="_xlnm.Print_Titles" localSheetId="10">'SWH01N Penobscott Rvr'!$2:$2</definedName>
    <definedName name="_xlnm.Print_Titles" localSheetId="11">'SWH01S Rockland'!$2:$2</definedName>
    <definedName name="_xlnm.Print_Titles" localSheetId="12">'SWH03 Bucks Harbor'!$2:$2</definedName>
    <definedName name="_xlnm.Print_Titles" localSheetId="13">'SWH04 SouthEast Apprch'!$2:$2</definedName>
    <definedName name="_xlnm.Print_Titles" localSheetId="14">'SWH05 West Mount Desert I'!$2:$2</definedName>
    <definedName name="_xlnm.Print_Titles" localSheetId="15">'SWH06 E Mount Desert I'!$2:$2</definedName>
    <definedName name="_xlnm.Print_Titles" localSheetId="16">'SWH07 Eastren Bay'!$2:$2</definedName>
    <definedName name="_xlnm.Print_Titles" localSheetId="17">'SWH08 Machias Bay'!$2:$2</definedName>
    <definedName name="_xlnm.Print_Titles" localSheetId="18">'SWH10 Cobscook Bay'!$2:$2</definedName>
    <definedName name="_xlnm.Print_Titles" localSheetId="19">SWHPOC!$2:$2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Y1" i="25" l="1"/>
  <c r="AX1" i="25"/>
  <c r="AU1" i="25"/>
  <c r="AT1" i="25"/>
  <c r="AQ1" i="25"/>
  <c r="AP1" i="25"/>
  <c r="AM1" i="25"/>
  <c r="AL1" i="25"/>
  <c r="AI1" i="25"/>
  <c r="AH1" i="25"/>
  <c r="AE1" i="25"/>
  <c r="AD1" i="25"/>
  <c r="AA1" i="25"/>
  <c r="Z1" i="25"/>
  <c r="W1" i="25"/>
  <c r="V1" i="25"/>
  <c r="S1" i="25"/>
  <c r="R1" i="25"/>
  <c r="O1" i="25"/>
  <c r="N1" i="25"/>
  <c r="K1" i="25"/>
  <c r="J1" i="39"/>
  <c r="E1" i="39"/>
  <c r="F1" i="39" s="1"/>
  <c r="J1" i="38"/>
  <c r="F1" i="38"/>
  <c r="E1" i="38"/>
  <c r="F1" i="37"/>
  <c r="E1" i="37"/>
  <c r="J1" i="25"/>
  <c r="F1" i="25"/>
  <c r="B1" i="25"/>
  <c r="D21" i="17"/>
  <c r="D20" i="17"/>
  <c r="D19" i="17"/>
  <c r="F1" i="24"/>
  <c r="A1" i="24"/>
  <c r="B1" i="24" s="1"/>
  <c r="E62" i="26"/>
  <c r="D43" i="26"/>
  <c r="D51" i="26" s="1"/>
  <c r="C43" i="26"/>
  <c r="G43" i="26" s="1"/>
  <c r="D46" i="26" s="1"/>
  <c r="E46" i="26" s="1"/>
  <c r="D42" i="26"/>
  <c r="D50" i="26" s="1"/>
  <c r="C42" i="26"/>
  <c r="C55" i="26" s="1"/>
  <c r="F35" i="26"/>
  <c r="D34" i="26"/>
  <c r="G32" i="26"/>
  <c r="G28" i="26"/>
  <c r="G24" i="26"/>
  <c r="G20" i="26"/>
  <c r="G11" i="26"/>
  <c r="G10" i="26"/>
  <c r="K3" i="26"/>
  <c r="N14" i="26" s="1"/>
  <c r="N8" i="26" s="1"/>
  <c r="C3" i="26"/>
  <c r="K14" i="26" l="1"/>
  <c r="J6" i="26"/>
  <c r="O8" i="26"/>
  <c r="G42" i="26"/>
  <c r="D47" i="26" s="1"/>
  <c r="C50" i="26"/>
  <c r="C53" i="26" s="1"/>
  <c r="C54" i="26" s="1"/>
  <c r="F15" i="26" s="1"/>
  <c r="N13" i="26"/>
  <c r="N10" i="26" s="1"/>
  <c r="O10" i="26" s="1"/>
  <c r="C51" i="26"/>
  <c r="N7" i="26" l="1"/>
  <c r="O7" i="26" s="1"/>
  <c r="C14" i="26"/>
  <c r="C15" i="26" s="1"/>
  <c r="F14" i="26" s="1"/>
  <c r="E47" i="26"/>
  <c r="C10" i="26" l="1"/>
  <c r="C11"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Frank</author>
  </authors>
  <commentList>
    <comment ref="B3" authorId="0" shapeId="0" xr:uid="{526A6C58-589E-44D5-8479-05BE7FF85340}">
      <text>
        <r>
          <rPr>
            <sz val="12"/>
            <color indexed="81"/>
            <rFont val="Calibri"/>
            <family val="2"/>
          </rPr>
          <t>Enter the appropriate Aid Type number  for the PATON being reviewed.
1 = Fixed Lateral Daybeacon.
2 = Floating Lateral Buoy.
3 = Fixed or Floating Regulatory PATON.
0 = Blank (Does not calculate error.)</t>
        </r>
      </text>
    </comment>
    <comment ref="D3" authorId="0" shapeId="0" xr:uid="{FD3BB56D-DD6A-43AA-9D10-106076B7C580}">
      <text>
        <r>
          <rPr>
            <sz val="12"/>
            <color indexed="81"/>
            <rFont val="Calibri"/>
            <family val="2"/>
          </rPr>
          <t xml:space="preserve">Enter the EPE - Estimated Position Error from a marine-grade GPS set.      
For effective accuracy, WAAS should be enabled in your GPS. 
EPE must be 20 feet or below.
</t>
        </r>
      </text>
    </comment>
    <comment ref="E3" authorId="0" shapeId="0" xr:uid="{235D9FAB-21EC-4FCA-9E8E-A8F12E43B3FD}">
      <text>
        <r>
          <rPr>
            <sz val="10"/>
            <color indexed="81"/>
            <rFont val="Tahoma"/>
            <family val="2"/>
          </rPr>
          <t>Enter the Distance from the antenna on your GPS set to the object.</t>
        </r>
        <r>
          <rPr>
            <sz val="9"/>
            <color indexed="81"/>
            <rFont val="Tahoma"/>
            <family val="2"/>
          </rPr>
          <t xml:space="preserve">
</t>
        </r>
      </text>
    </comment>
    <comment ref="H3" authorId="0" shapeId="0" xr:uid="{A66EA0E9-5588-41FB-AF56-90DBB67C80A2}">
      <text>
        <r>
          <rPr>
            <sz val="10"/>
            <color indexed="81"/>
            <rFont val="Calibri"/>
            <family val="2"/>
          </rPr>
          <t>Enter the correction for the HOT - Height of Tide for the time when the depth reading was taken.</t>
        </r>
        <r>
          <rPr>
            <sz val="9"/>
            <color indexed="81"/>
            <rFont val="Calibri"/>
            <family val="2"/>
          </rPr>
          <t xml:space="preserve">
</t>
        </r>
      </text>
    </comment>
    <comment ref="I3" authorId="0" shapeId="0" xr:uid="{66E9A489-9D5A-4736-BABB-28FA6D1D5696}">
      <text>
        <r>
          <rPr>
            <sz val="10"/>
            <color indexed="81"/>
            <rFont val="Calibri"/>
            <family val="2"/>
          </rPr>
          <t>Enter the distance (in feet) from the location of the transducer under the water to the waterline.</t>
        </r>
        <r>
          <rPr>
            <sz val="9"/>
            <color indexed="81"/>
            <rFont val="Calibri"/>
            <family val="2"/>
          </rPr>
          <t xml:space="preserve">
</t>
        </r>
      </text>
    </comment>
    <comment ref="J3" authorId="0" shapeId="0" xr:uid="{F6C83965-7C64-4DC0-A1D2-CFFD8D38E3E7}">
      <text>
        <r>
          <rPr>
            <sz val="10"/>
            <color indexed="81"/>
            <rFont val="Calibri"/>
            <family val="2"/>
          </rPr>
          <t>Enter the depth read out from your Echo Sounder or the Lead Line.</t>
        </r>
        <r>
          <rPr>
            <sz val="9"/>
            <color indexed="81"/>
            <rFont val="Tahoma"/>
            <family val="2"/>
          </rPr>
          <t xml:space="preserve">
</t>
        </r>
      </text>
    </comment>
    <comment ref="C7" authorId="0" shapeId="0" xr:uid="{182C9A85-3A29-44CF-81BD-433A7CD5624A}">
      <text>
        <r>
          <rPr>
            <sz val="10"/>
            <color indexed="81"/>
            <rFont val="Calibri"/>
            <family val="2"/>
          </rPr>
          <t xml:space="preserve">Enter the Latitude formatted as: 
 </t>
        </r>
        <r>
          <rPr>
            <b/>
            <u/>
            <sz val="10"/>
            <color indexed="81"/>
            <rFont val="Calibri"/>
            <family val="2"/>
          </rPr>
          <t>DD-MM-SS.SSS</t>
        </r>
        <r>
          <rPr>
            <sz val="10"/>
            <color indexed="81"/>
            <rFont val="Calibri"/>
            <family val="2"/>
          </rPr>
          <t>.</t>
        </r>
      </text>
    </comment>
    <comment ref="G7" authorId="0" shapeId="0" xr:uid="{3DCC7EE2-BFD8-4E8E-AD9D-0F59772A47D7}">
      <text>
        <r>
          <rPr>
            <sz val="11"/>
            <color indexed="81"/>
            <rFont val="Calibri"/>
            <family val="2"/>
          </rPr>
          <t xml:space="preserve">Enter the latitude formatted as: 
</t>
        </r>
        <r>
          <rPr>
            <b/>
            <u/>
            <sz val="11"/>
            <color indexed="81"/>
            <rFont val="Calibri"/>
            <family val="2"/>
          </rPr>
          <t>DD-MM-SS.SSS.</t>
        </r>
        <r>
          <rPr>
            <sz val="9"/>
            <color indexed="81"/>
            <rFont val="Tahoma"/>
            <family val="2"/>
          </rPr>
          <t xml:space="preserve">
</t>
        </r>
      </text>
    </comment>
    <comment ref="K7" authorId="0" shapeId="0" xr:uid="{30215E3E-2258-4BE1-A637-25DAC74244E7}">
      <text>
        <r>
          <rPr>
            <b/>
            <sz val="9"/>
            <color indexed="81"/>
            <rFont val="Tahoma"/>
            <family val="2"/>
          </rPr>
          <t>Enter the Range of Tide for the local area.</t>
        </r>
      </text>
    </comment>
    <comment ref="C8" authorId="0" shapeId="0" xr:uid="{4CB7C33A-A1C2-4129-8BF5-573EE599BD5D}">
      <text>
        <r>
          <rPr>
            <sz val="10"/>
            <color indexed="81"/>
            <rFont val="Calibri"/>
            <family val="2"/>
          </rPr>
          <t xml:space="preserve">Enter the longitude formatted as:  
</t>
        </r>
        <r>
          <rPr>
            <b/>
            <u/>
            <sz val="10"/>
            <color indexed="81"/>
            <rFont val="Calibri"/>
            <family val="2"/>
          </rPr>
          <t>DDD-MM-SS.SSS</t>
        </r>
      </text>
    </comment>
    <comment ref="G8" authorId="0" shapeId="0" xr:uid="{5D13C7CD-4239-4268-8890-BE2502B6F1D1}">
      <text>
        <r>
          <rPr>
            <sz val="10"/>
            <color indexed="81"/>
            <rFont val="Calibri"/>
            <family val="2"/>
          </rPr>
          <t xml:space="preserve">Enter the longitude formatted as:  
</t>
        </r>
        <r>
          <rPr>
            <b/>
            <u/>
            <sz val="10"/>
            <color indexed="81"/>
            <rFont val="Calibri"/>
            <family val="2"/>
          </rPr>
          <t>DDD-MM-SS.SSS</t>
        </r>
      </text>
    </comment>
    <comment ref="K11" authorId="0" shapeId="0" xr:uid="{D4F0B6EA-57C6-42AC-8BAC-6487D14EC21B}">
      <text>
        <r>
          <rPr>
            <b/>
            <sz val="9"/>
            <color indexed="81"/>
            <rFont val="Tahoma"/>
            <family val="2"/>
          </rPr>
          <t>Enter the Factor for the length of the harness for the buoy. (1.5 is suggested)</t>
        </r>
      </text>
    </comment>
    <comment ref="K12" authorId="0" shapeId="0" xr:uid="{285FBF4D-D121-43A9-98D2-30B4B649C65B}">
      <text>
        <r>
          <rPr>
            <b/>
            <sz val="9"/>
            <color indexed="81"/>
            <rFont val="Tahoma"/>
            <family val="2"/>
          </rPr>
          <t>Enter the Factor to handle the extreme heights of tide in the local area. (1.2 is suggested)</t>
        </r>
      </text>
    </comment>
    <comment ref="E20" authorId="0" shapeId="0" xr:uid="{CB819FE4-011A-43A7-A19E-C5DBACF6C9FE}">
      <text>
        <r>
          <rPr>
            <sz val="10"/>
            <color indexed="81"/>
            <rFont val="Calibri"/>
            <family val="2"/>
          </rPr>
          <t>ENTER THE DISTANCE IN NAUTICAL MILES</t>
        </r>
      </text>
    </comment>
    <comment ref="E24" authorId="0" shapeId="0" xr:uid="{09640F96-D9FB-49EE-B99E-6245D1B6145E}">
      <text>
        <r>
          <rPr>
            <sz val="10"/>
            <color indexed="81"/>
            <rFont val="Calibri"/>
            <family val="2"/>
          </rPr>
          <t>ENTER THE DISTANCE IN METERS.</t>
        </r>
        <r>
          <rPr>
            <sz val="9"/>
            <color indexed="81"/>
            <rFont val="Tahoma"/>
            <family val="2"/>
          </rPr>
          <t xml:space="preserve">
</t>
        </r>
      </text>
    </comment>
    <comment ref="E28" authorId="0" shapeId="0" xr:uid="{7C88D0F4-4D50-424C-90D3-ED743B3AE784}">
      <text>
        <r>
          <rPr>
            <sz val="10"/>
            <color indexed="81"/>
            <rFont val="Calibri"/>
            <family val="2"/>
          </rPr>
          <t>ENTER THE DISTANCE IN FEET.</t>
        </r>
        <r>
          <rPr>
            <sz val="9"/>
            <color indexed="81"/>
            <rFont val="Tahoma"/>
            <family val="2"/>
          </rPr>
          <t xml:space="preserve">
</t>
        </r>
      </text>
    </comment>
    <comment ref="D35" authorId="0" shapeId="0" xr:uid="{471F005D-A64D-44A8-B395-E34874516AD6}">
      <text>
        <r>
          <rPr>
            <sz val="9"/>
            <color indexed="81"/>
            <rFont val="Tahoma"/>
            <family val="2"/>
          </rPr>
          <t xml:space="preserve">Enter the scale of the NOAA chart that is being used.
</t>
        </r>
      </text>
    </comment>
  </commentList>
</comments>
</file>

<file path=xl/sharedStrings.xml><?xml version="1.0" encoding="utf-8"?>
<sst xmlns="http://schemas.openxmlformats.org/spreadsheetml/2006/main" count="10078" uniqueCount="1070">
  <si>
    <t>Paton Name</t>
  </si>
  <si>
    <t>Lat</t>
  </si>
  <si>
    <t>Long</t>
  </si>
  <si>
    <t>Type</t>
  </si>
  <si>
    <t>Class</t>
  </si>
  <si>
    <t>Ann ver</t>
  </si>
  <si>
    <t>Set Pull</t>
  </si>
  <si>
    <t>3 </t>
  </si>
  <si>
    <t>No</t>
  </si>
  <si>
    <t>Yes</t>
  </si>
  <si>
    <t>05/01 - 10/31 </t>
  </si>
  <si>
    <t>2 </t>
  </si>
  <si>
    <t>05/15 - 10/15 </t>
  </si>
  <si>
    <t>05/01 - 11/15 </t>
  </si>
  <si>
    <t>05/01 - 11/01 </t>
  </si>
  <si>
    <t>Observer notes</t>
  </si>
  <si>
    <t>EPE / D.Off</t>
  </si>
  <si>
    <t>Depth / HOT</t>
  </si>
  <si>
    <t>Time / Date</t>
  </si>
  <si>
    <t>This Excel Work book is for your ANT area. It is all the PATONS.</t>
  </si>
  <si>
    <t>The following pages are field sheets based on "patrol area" (the alpha numeric code).</t>
  </si>
  <si>
    <t>Observation notes Why did it fail, did you take apicture</t>
  </si>
  <si>
    <r>
      <t>D</t>
    </r>
    <r>
      <rPr>
        <b/>
        <sz val="11"/>
        <color theme="1"/>
        <rFont val="Calibri"/>
        <family val="2"/>
        <scheme val="minor"/>
      </rPr>
      <t xml:space="preserve">epth is what the </t>
    </r>
    <r>
      <rPr>
        <sz val="11"/>
        <color theme="1"/>
        <rFont val="Calibri"/>
        <family val="2"/>
        <scheme val="minor"/>
      </rPr>
      <t>depth sounder reading was at the paton. HOT can be recorded if the GPS is set up for it. It is  taken from the closest tide sub-station. Depth off set from the water line to the sounder is addressed in the accuracy statement.</t>
    </r>
  </si>
  <si>
    <t>If a paton does not have to be done this year it is labeled "no" this also triggers the row to shade light gray. Avoid doing "no" patons as it will unballence the one third a year rule.</t>
  </si>
  <si>
    <t>Bar Harbor Entrance Buoy 2   </t>
  </si>
  <si>
    <t>44 23 34.85 N</t>
  </si>
  <si>
    <t>68 11 55.360 W</t>
  </si>
  <si>
    <t>SWH06</t>
  </si>
  <si>
    <t>44 23 32.00 N</t>
  </si>
  <si>
    <t>68 11 57.000 W</t>
  </si>
  <si>
    <t>Bar Harbor Oyster Aquaculture Buoy N1  </t>
  </si>
  <si>
    <t>44 26 03.37 N</t>
  </si>
  <si>
    <t>68 20 52.620 W</t>
  </si>
  <si>
    <t>SWH05</t>
  </si>
  <si>
    <t>Bar Harbor Oyster Aquaculture Buoy N2  </t>
  </si>
  <si>
    <t>44 26 01.87 N</t>
  </si>
  <si>
    <t>68 20 48.250 W</t>
  </si>
  <si>
    <t>Bar Harbor Oyster Aquaculture Buoy N3  </t>
  </si>
  <si>
    <t>44 25 54.91 N</t>
  </si>
  <si>
    <t>68 20 51.310 W</t>
  </si>
  <si>
    <t>Bar Harbor Oyster Aquaculture Buoy N4  </t>
  </si>
  <si>
    <t>44 25 56.39 N</t>
  </si>
  <si>
    <t>68 20 56.120 W</t>
  </si>
  <si>
    <t>Bar Harbor Oyster Aquaculture Buoy S1  </t>
  </si>
  <si>
    <t>44 25 51.54 N</t>
  </si>
  <si>
    <t>68 21 03.300 W</t>
  </si>
  <si>
    <t>Bar Harbor Oyster Aquaculture Buoy S2  </t>
  </si>
  <si>
    <t>68 20 54.780 W</t>
  </si>
  <si>
    <t>Bar Harbor Oyster Aquaculture Buoy S3  </t>
  </si>
  <si>
    <t>44 25 40.20 N</t>
  </si>
  <si>
    <t>68 20 40.920 W</t>
  </si>
  <si>
    <t>Bar Harbor Oyster Aquaculture Buoy S4  </t>
  </si>
  <si>
    <t>68 20 48.960 W</t>
  </si>
  <si>
    <t>Bar Island Buoy 1   </t>
  </si>
  <si>
    <t>44 24 01.69 N</t>
  </si>
  <si>
    <t>68 11 56.210 W</t>
  </si>
  <si>
    <t>Bar Island Lighted Buoy 2   </t>
  </si>
  <si>
    <t>44 24 01.68 N</t>
  </si>
  <si>
    <t>68 11 54.260 W</t>
  </si>
  <si>
    <t>Bear Island Light   </t>
  </si>
  <si>
    <t>44 16 60.00 N</t>
  </si>
  <si>
    <t>68 16 11.000 W</t>
  </si>
  <si>
    <t>Black Island Aquaculture LB A   </t>
  </si>
  <si>
    <t>44 10 53.00 N</t>
  </si>
  <si>
    <t>68 21 11.000 W</t>
  </si>
  <si>
    <t>SWH04</t>
  </si>
  <si>
    <t>Black Island Aquaculture LB B   </t>
  </si>
  <si>
    <t>44 10 54.00 N</t>
  </si>
  <si>
    <t>68 21 17.000 W</t>
  </si>
  <si>
    <t>Black Island Aquaculture LB C   </t>
  </si>
  <si>
    <t>44 11 08.00 N</t>
  </si>
  <si>
    <t>68 21 10.000 W</t>
  </si>
  <si>
    <t>Black Island Aquaculture LB D   </t>
  </si>
  <si>
    <t>44 11 06.00 N</t>
  </si>
  <si>
    <t>68 21 04.000 W</t>
  </si>
  <si>
    <t>Blue Hill Bay Mussels Lighted Raft  </t>
  </si>
  <si>
    <t>44 18 21.86 N</t>
  </si>
  <si>
    <t>68 26 50.760 W</t>
  </si>
  <si>
    <t>Broad Cove Aquaculture Buoy A   </t>
  </si>
  <si>
    <t>44 54 03.36 N</t>
  </si>
  <si>
    <t>67 00 31.650 W</t>
  </si>
  <si>
    <t>SWH10</t>
  </si>
  <si>
    <t>Broad Cove Aquaculture Buoy B   </t>
  </si>
  <si>
    <t>44 53 44.51 N</t>
  </si>
  <si>
    <t>67 00 23.350 W</t>
  </si>
  <si>
    <t>Broad Cove Aquaculture Buoy C   </t>
  </si>
  <si>
    <t>44 53 41.62 N</t>
  </si>
  <si>
    <t>67 00 36.340 W</t>
  </si>
  <si>
    <t>Broad Cove Aquaculture Buoy D   </t>
  </si>
  <si>
    <t>44 54 00.46 N</t>
  </si>
  <si>
    <t>67 00 44.650 W</t>
  </si>
  <si>
    <t>Buck's Harbor East Channel Buoy 1   </t>
  </si>
  <si>
    <t>44 20 02.88 N</t>
  </si>
  <si>
    <t>68 44 03.060 W</t>
  </si>
  <si>
    <t>SWH03</t>
  </si>
  <si>
    <t>Buck's Harbor East Channel Buoy 2   </t>
  </si>
  <si>
    <t>44 20 02.70 N</t>
  </si>
  <si>
    <t>68 44 01.860 W</t>
  </si>
  <si>
    <t>Castine DeepC Wind Anchor Lighted Buoy NE   </t>
  </si>
  <si>
    <t>44 23 09.19 N</t>
  </si>
  <si>
    <t>68 49 20.380 W</t>
  </si>
  <si>
    <t>SWH01C</t>
  </si>
  <si>
    <t>Castine DeepC Wind Anchor Lighted Buoy SE   </t>
  </si>
  <si>
    <t>44 22 55.40 N</t>
  </si>
  <si>
    <t>68 49 24.700 W</t>
  </si>
  <si>
    <t>Castine DeepC Wind Anchor Lighted Buoy W   </t>
  </si>
  <si>
    <t>44 23 03.20 N</t>
  </si>
  <si>
    <t>68 49 35.580 W</t>
  </si>
  <si>
    <t>Cianbro Hazard Light A   </t>
  </si>
  <si>
    <t>44 46 16.65 N</t>
  </si>
  <si>
    <t>68 47 08.330 W</t>
  </si>
  <si>
    <t>SWH01N</t>
  </si>
  <si>
    <t>Cianbro Hazard Light B   </t>
  </si>
  <si>
    <t>44 46 15.95 N</t>
  </si>
  <si>
    <t>68 47 08.570 W</t>
  </si>
  <si>
    <t>Cooke Aquaculture Lighted Buoy BIS A   </t>
  </si>
  <si>
    <t>44 10 44.44 N</t>
  </si>
  <si>
    <t>68 21 18.543 W</t>
  </si>
  <si>
    <t>Cooke Aquaculture Lighted Buoy BIS B   </t>
  </si>
  <si>
    <t>68 21 26.800 W</t>
  </si>
  <si>
    <t>Cooke Aquaculture Lighted Buoy BIS C   </t>
  </si>
  <si>
    <t>44 10 36.77 N</t>
  </si>
  <si>
    <t>68 21 29.273 W</t>
  </si>
  <si>
    <t>Cooke Aquaculture Lighted Buoy BIS D   </t>
  </si>
  <si>
    <t>44 10 35.30 N</t>
  </si>
  <si>
    <t>68 21 20.470 W</t>
  </si>
  <si>
    <t>Cooke Aquaculture Lighted Buoy NE  </t>
  </si>
  <si>
    <t>44 29 45.21 N</t>
  </si>
  <si>
    <t>67 33 10.600 W</t>
  </si>
  <si>
    <t>SWH07</t>
  </si>
  <si>
    <t>Cooke Aquaculture Lighted Buoy NW  </t>
  </si>
  <si>
    <t>44 29 41.04 N</t>
  </si>
  <si>
    <t>67 33 23.760 W</t>
  </si>
  <si>
    <t>Cooke Aquaculture Lighted Buoy SE  </t>
  </si>
  <si>
    <t>44 29 32.58 N</t>
  </si>
  <si>
    <t>67 33 02.740 W</t>
  </si>
  <si>
    <t>Cooke Aquaculture Lighted Buoy SW  </t>
  </si>
  <si>
    <t>44 29 29.77 N</t>
  </si>
  <si>
    <t>67 33 11.570 W</t>
  </si>
  <si>
    <t>Cowpens Ledge Daybeacon 6   </t>
  </si>
  <si>
    <t>44 19 58.92 N</t>
  </si>
  <si>
    <t>68 46 06.420 W</t>
  </si>
  <si>
    <t>Cross Island Aquaculture Lighted Buoy CI-Northeast   </t>
  </si>
  <si>
    <t>44 36 58.32 N</t>
  </si>
  <si>
    <t>67 18 48.720 W</t>
  </si>
  <si>
    <t>SWH08</t>
  </si>
  <si>
    <t>Cross Island Aquaculture Lighted Buoy CI-Northwest  </t>
  </si>
  <si>
    <t>44 37 07.26 N</t>
  </si>
  <si>
    <t>67 19 03.840 W</t>
  </si>
  <si>
    <t>Cross Island Aquaculture Lighted Buoy CI-Southeast   </t>
  </si>
  <si>
    <t>44 36 47.88 N</t>
  </si>
  <si>
    <t>67 19 02.940 W</t>
  </si>
  <si>
    <t>Cross Island Aquaculture Lighted Buoy CI-Southwest   </t>
  </si>
  <si>
    <t>44 36 54.60 N</t>
  </si>
  <si>
    <t>67 19 19.720 W</t>
  </si>
  <si>
    <t>Cross Island Aquaculture Lighted Buoy CIN A   </t>
  </si>
  <si>
    <t>44 37 05.79 N</t>
  </si>
  <si>
    <t>67 18 58.782 W</t>
  </si>
  <si>
    <t>Cross Island Aquaculture Lighted Buoy CIN B   </t>
  </si>
  <si>
    <t>44 37 13.82 N</t>
  </si>
  <si>
    <t>67 19 14.364 W</t>
  </si>
  <si>
    <t>Cross Island Aquaculture Lighted Buoy CIN C   </t>
  </si>
  <si>
    <t>44 37 24.85 N</t>
  </si>
  <si>
    <t>67 19 03.504 W</t>
  </si>
  <si>
    <t>Cross Island Aquaculture Lighted Buoy CIN D   </t>
  </si>
  <si>
    <t>44 37 18.25 N</t>
  </si>
  <si>
    <t>67 18 49.476 W</t>
  </si>
  <si>
    <t>Cross Island Narrows Aquaculture LB A   </t>
  </si>
  <si>
    <t>44 37 56.21 N</t>
  </si>
  <si>
    <t>67 17 42.470 W</t>
  </si>
  <si>
    <t>Cross Island Narrows Aquaculture LB B   </t>
  </si>
  <si>
    <t>44 38 06.22 N</t>
  </si>
  <si>
    <t>67 17 47.940 W</t>
  </si>
  <si>
    <t>Cross Island Narrows Aquaculture LB C   </t>
  </si>
  <si>
    <t>44 38 04.81 N</t>
  </si>
  <si>
    <t>67 17 53.120 W</t>
  </si>
  <si>
    <t>Cross Island Narrows Aquaculture LB D   </t>
  </si>
  <si>
    <t>44 37 54.80 N</t>
  </si>
  <si>
    <t>67 17 46.620 W</t>
  </si>
  <si>
    <t>Deep Cove Aquaculture Lights (4)   </t>
  </si>
  <si>
    <t>44 54 18.00 N</t>
  </si>
  <si>
    <t>67 01 18.000 W</t>
  </si>
  <si>
    <t>Eagle Point Inner Bouy 5   </t>
  </si>
  <si>
    <t>44 15 37.92 N</t>
  </si>
  <si>
    <t>68 14 29.460 W</t>
  </si>
  <si>
    <t>Ellsworth Harbor No Wake Buoy A   </t>
  </si>
  <si>
    <t>44 31 57.00 N</t>
  </si>
  <si>
    <t>68 25 24.000 W</t>
  </si>
  <si>
    <t>Ellsworth Harbor No Wake Buoy B   </t>
  </si>
  <si>
    <t>44 32 05.00 N</t>
  </si>
  <si>
    <t>68 25 20.000 W</t>
  </si>
  <si>
    <t>Ellsworth Harbor No Wake Buoy C   </t>
  </si>
  <si>
    <t>44 31 48.00 N</t>
  </si>
  <si>
    <t>68 25 26.000 W</t>
  </si>
  <si>
    <t>Hardwood Island Aquaculture Bouy B   </t>
  </si>
  <si>
    <t>44 18 34.60 N</t>
  </si>
  <si>
    <t>68 26 47.600 W</t>
  </si>
  <si>
    <t>Hardwood Island Aquaculture Bouy C   </t>
  </si>
  <si>
    <t>44 18 34.30 N</t>
  </si>
  <si>
    <t>68 26 40.700 W</t>
  </si>
  <si>
    <t>Hardwood Island Aquaculture Bouy D   </t>
  </si>
  <si>
    <t>44 18 21.40 N</t>
  </si>
  <si>
    <t>68 26 41.600 W</t>
  </si>
  <si>
    <t>Hardwood Island Aquaculture Buoy A   </t>
  </si>
  <si>
    <t>44 18 21.70 N</t>
  </si>
  <si>
    <t>68 26 48.400 W</t>
  </si>
  <si>
    <t>Horseshoe Cove Buoy 3   </t>
  </si>
  <si>
    <t>44 19 54.72 N</t>
  </si>
  <si>
    <t>68 46 07.500 W</t>
  </si>
  <si>
    <t>Horseshoe Cove Daybeacon 5   </t>
  </si>
  <si>
    <t>44 19 57.96 N</t>
  </si>
  <si>
    <t>68 46 07.920 W</t>
  </si>
  <si>
    <t>Horseshoe Ledge Daybeacon 2   </t>
  </si>
  <si>
    <t>44 19 22.26 N</t>
  </si>
  <si>
    <t>68 46 00.660 W</t>
  </si>
  <si>
    <t>Isleboro Ferry Terminal East Light   </t>
  </si>
  <si>
    <t>44 16 50.21 N</t>
  </si>
  <si>
    <t>68 56 35.430 W</t>
  </si>
  <si>
    <t>Isleboro Ferry Terminal West Light   </t>
  </si>
  <si>
    <t>44 16 49.70 N</t>
  </si>
  <si>
    <t>68 56 34.900 W</t>
  </si>
  <si>
    <t>Lincolnville Ferry Terminal Light N   </t>
  </si>
  <si>
    <t>44 16 50.40 N</t>
  </si>
  <si>
    <t>69 00 18.790 W</t>
  </si>
  <si>
    <t>Lincolnville Ferry Terminal Light S   </t>
  </si>
  <si>
    <t>44 16 49.62 N</t>
  </si>
  <si>
    <t>69 00 19.150 W</t>
  </si>
  <si>
    <t>Maine Cultured Mussels Long Island East Aquaculture Buoy A   </t>
  </si>
  <si>
    <t>44 20 46.41 N</t>
  </si>
  <si>
    <t>68 28 50.360 W</t>
  </si>
  <si>
    <t>Maine Cultured Mussels Long Island East Aquaculture Buoy B   </t>
  </si>
  <si>
    <t>44 20 40.21 N</t>
  </si>
  <si>
    <t>68 28 48.680 W</t>
  </si>
  <si>
    <t>Maine Cultured Mussels Long Island East Aquaculture Buoy C   </t>
  </si>
  <si>
    <t>44 20 39.61 N</t>
  </si>
  <si>
    <t>68 28 53.000 W</t>
  </si>
  <si>
    <t>Maine Cultured Mussels Long Island East Aquaculture Buoy D   </t>
  </si>
  <si>
    <t>44 20 45.81 N</t>
  </si>
  <si>
    <t>68 28 54.680 W</t>
  </si>
  <si>
    <t>ORPC Cobscook Bay Lighted Buoy A   </t>
  </si>
  <si>
    <t>44 54 41.00 N</t>
  </si>
  <si>
    <t>67 02 56.000 W</t>
  </si>
  <si>
    <t>ORPC Cobscook Bay Lighted Buoy B   </t>
  </si>
  <si>
    <t>44 54 37.00 N</t>
  </si>
  <si>
    <t>67 02 33.000 W</t>
  </si>
  <si>
    <t>ORPC Cobscook Bay Lighted Buoy C   </t>
  </si>
  <si>
    <t>44 54 26.00 N</t>
  </si>
  <si>
    <t>67 02 38.000 W</t>
  </si>
  <si>
    <t>ORPC Cobscook Bay Lighted Buoy D   </t>
  </si>
  <si>
    <t>44 54 32.00 N</t>
  </si>
  <si>
    <t>67 03 03.000 W</t>
  </si>
  <si>
    <t>Red City Channel Buoy 1  </t>
  </si>
  <si>
    <t>44 05 59.16 N</t>
  </si>
  <si>
    <t>69 05 47.100 W</t>
  </si>
  <si>
    <t>SWH01S</t>
  </si>
  <si>
    <t>Red City Channel Buoy 2  </t>
  </si>
  <si>
    <t>44 06 00.66 N</t>
  </si>
  <si>
    <t>Red City Channel Buoy 3  </t>
  </si>
  <si>
    <t>44 05 59.88 N</t>
  </si>
  <si>
    <t>69 06 03.600 W</t>
  </si>
  <si>
    <t>Red City Channel Buoy 4  </t>
  </si>
  <si>
    <t>44 06 01.14 N</t>
  </si>
  <si>
    <t>Red City Channel Buoy 5  </t>
  </si>
  <si>
    <t>44 06 00.90 N</t>
  </si>
  <si>
    <t>69 06 15.900 W</t>
  </si>
  <si>
    <t>Red City Channel Buoy 6  </t>
  </si>
  <si>
    <t>44 06 01.98 N</t>
  </si>
  <si>
    <t>69 06 17.820 W</t>
  </si>
  <si>
    <t>Rockland Harbor No Wake Buoy A   </t>
  </si>
  <si>
    <t>44 06 00.30 N</t>
  </si>
  <si>
    <t>69 05 49.920 W</t>
  </si>
  <si>
    <t>Rockland Harbor No Wake Buoy B   </t>
  </si>
  <si>
    <t>44 06 01.86 N</t>
  </si>
  <si>
    <t>69 06 16.560 W</t>
  </si>
  <si>
    <t>Rockland Harbor No Wake Buoy C   </t>
  </si>
  <si>
    <t>44 06 06.90 N</t>
  </si>
  <si>
    <t>69 06 11.580 W</t>
  </si>
  <si>
    <t>Rockland Harbor No Wake Buoy D   </t>
  </si>
  <si>
    <t>44 06 10.68 N</t>
  </si>
  <si>
    <t>69 06 02.340 W</t>
  </si>
  <si>
    <t>Rockland Harbor No Wake Buoy E   </t>
  </si>
  <si>
    <t>44 06 34.32 N</t>
  </si>
  <si>
    <t>69 05 42.000 W</t>
  </si>
  <si>
    <t>Rockland Harbor Southwest Light   </t>
  </si>
  <si>
    <t>44 04 54.00 N</t>
  </si>
  <si>
    <t>69 05 52.000 W</t>
  </si>
  <si>
    <t>Sand Cove Aquaculture Buoy A   </t>
  </si>
  <si>
    <t>44 29 34.19 N</t>
  </si>
  <si>
    <t>67 34 50.990 W</t>
  </si>
  <si>
    <t>Sand Cove Aquaculture Buoy B   </t>
  </si>
  <si>
    <t>44 29 25.62 N</t>
  </si>
  <si>
    <t>67 34 44.040 W</t>
  </si>
  <si>
    <t>Sand Cove Aquaculture Buoy C   </t>
  </si>
  <si>
    <t>44 29 29.90 N</t>
  </si>
  <si>
    <t>67 34 40.580 W</t>
  </si>
  <si>
    <t>Sand Cove Aquaculture Buoy D   </t>
  </si>
  <si>
    <t>44 29 29.94 N</t>
  </si>
  <si>
    <t>67 34 54.440 W</t>
  </si>
  <si>
    <t>Scrag Island Aquaculture LB SI-A   </t>
  </si>
  <si>
    <t>44 07 18.30 N</t>
  </si>
  <si>
    <t>68 26 28.070 W</t>
  </si>
  <si>
    <t>Scrag Island Aquaculture LB SI-B   </t>
  </si>
  <si>
    <t>44 07 14.70 N</t>
  </si>
  <si>
    <t>68 26 29.570 W</t>
  </si>
  <si>
    <t>Scrag Island Aquaculture LB SI-C   </t>
  </si>
  <si>
    <t>44 07 09.80 N</t>
  </si>
  <si>
    <t>68 26 10.570 W</t>
  </si>
  <si>
    <t>Scrag Island Aquaculture LB SI-D   </t>
  </si>
  <si>
    <t>44 07 12.79 N</t>
  </si>
  <si>
    <t>68 26 07.870 W</t>
  </si>
  <si>
    <t>South Bay Aquaculture Buoy A   </t>
  </si>
  <si>
    <t>44 53 46.96 N</t>
  </si>
  <si>
    <t>67 03 33.750 W</t>
  </si>
  <si>
    <t>South Bay Aquaculture Buoy B   </t>
  </si>
  <si>
    <t>44 53 53.50 N</t>
  </si>
  <si>
    <t>67 03 46.800 W</t>
  </si>
  <si>
    <t>South Bay Aquaculture Buoy C   </t>
  </si>
  <si>
    <t>44 53 43.20 N</t>
  </si>
  <si>
    <t>67 03 56.600 W</t>
  </si>
  <si>
    <t>South Bay Aquaculture Buoy D   </t>
  </si>
  <si>
    <t>44 53 37.70 N</t>
  </si>
  <si>
    <t>67 03 41.500 W</t>
  </si>
  <si>
    <t>Spectacle Island Aquaculture Lighted Buoy SI1   </t>
  </si>
  <si>
    <t>44 30 15.30 N</t>
  </si>
  <si>
    <t>67 34 27.980 W</t>
  </si>
  <si>
    <t>Spectacle Island Aquaculture Lighted Buoy SI2   </t>
  </si>
  <si>
    <t>44 30 12.56 N</t>
  </si>
  <si>
    <t>67 34 23.990 W</t>
  </si>
  <si>
    <t>Spectacle Island Aquaculture Lighted Buoy SI3   </t>
  </si>
  <si>
    <t>44 30 07.52 N</t>
  </si>
  <si>
    <t>67 34 38.320 W</t>
  </si>
  <si>
    <t>Spectacle Island Aquaculture Lighted Buoy SI4   </t>
  </si>
  <si>
    <t>44 30 04.79 N</t>
  </si>
  <si>
    <t>67 34 34.360 W</t>
  </si>
  <si>
    <t>Starboard Island Aquaculture LB SI-NE   </t>
  </si>
  <si>
    <t>44 36 27.25 N</t>
  </si>
  <si>
    <t>67 23 00.530 W</t>
  </si>
  <si>
    <t>Starboard Island Aquaculture LB SI-NW   </t>
  </si>
  <si>
    <t>44 36 23.00 N</t>
  </si>
  <si>
    <t>67 23 12.000 W</t>
  </si>
  <si>
    <t>Starboard Island Aquaculture LB SI-SE   </t>
  </si>
  <si>
    <t>44 36 10.94 N</t>
  </si>
  <si>
    <t>67 22 49.000 W</t>
  </si>
  <si>
    <t>Starboard Island Aquaculture LB SI-SW   </t>
  </si>
  <si>
    <t>44 36 06.00 N</t>
  </si>
  <si>
    <t>67 23 01.000 W</t>
  </si>
  <si>
    <t>Tenants Harbor Channel Buoy 1   </t>
  </si>
  <si>
    <t>43 57 50.16 N</t>
  </si>
  <si>
    <t>69 12 00.660 W</t>
  </si>
  <si>
    <t>Tenants Harbor Channel Buoy 10   </t>
  </si>
  <si>
    <t>43 57 51.66 N</t>
  </si>
  <si>
    <t>69 12 21.300 W</t>
  </si>
  <si>
    <t>05/15 - 10/11 </t>
  </si>
  <si>
    <t>Tenants Harbor Channel Buoy 2   </t>
  </si>
  <si>
    <t>43 57 51.24 N</t>
  </si>
  <si>
    <t>69 12 00.420 W</t>
  </si>
  <si>
    <t>Tenants Harbor Channel Buoy 3   </t>
  </si>
  <si>
    <t>69 12 05.100 W</t>
  </si>
  <si>
    <t>Tenants Harbor Channel Buoy 4   </t>
  </si>
  <si>
    <t>43 57 51.12 N</t>
  </si>
  <si>
    <t>69 12 04.920 W</t>
  </si>
  <si>
    <t>Tenants Harbor Channel Buoy 5   </t>
  </si>
  <si>
    <t>43 57 50.10 N</t>
  </si>
  <si>
    <t>69 12 09.900 W</t>
  </si>
  <si>
    <t>Tenants Harbor Channel Buoy 6   </t>
  </si>
  <si>
    <t>43 57 51.06 N</t>
  </si>
  <si>
    <t>69 12 10.320 W</t>
  </si>
  <si>
    <t>Tenants Harbor Channel Buoy 7   </t>
  </si>
  <si>
    <t>43 57 49.92 N</t>
  </si>
  <si>
    <t>69 12 15.360 W</t>
  </si>
  <si>
    <t>Tenants Harbor Channel Buoy 8   </t>
  </si>
  <si>
    <t>69 12 16.140 W</t>
  </si>
  <si>
    <t>05/15 - 08/10 </t>
  </si>
  <si>
    <t>Tenants Harbor Channel Buoy 9   </t>
  </si>
  <si>
    <t>43 57 50.45 N</t>
  </si>
  <si>
    <t>69 12 21.360 W</t>
  </si>
  <si>
    <t>Tenants Harbor No Wake Buoy A  </t>
  </si>
  <si>
    <t>43 57 52.27 N</t>
  </si>
  <si>
    <t>69 11 54.884 W</t>
  </si>
  <si>
    <t>University of Maine Jordan Basin Lighted Buoy M   </t>
  </si>
  <si>
    <t>43 29 26.40 N</t>
  </si>
  <si>
    <t>67 52 47.400 W</t>
  </si>
  <si>
    <t>SWHPOC</t>
  </si>
  <si>
    <t>University of Maine Oceanographic Lighted Buoy F   </t>
  </si>
  <si>
    <t>44 03 18.60 N</t>
  </si>
  <si>
    <t>68 59 48.600 W</t>
  </si>
  <si>
    <t>University of Maine Research Lighted Buoy I   </t>
  </si>
  <si>
    <t>44 06 10.20 N</t>
  </si>
  <si>
    <t>68 06 43.800 W</t>
  </si>
  <si>
    <t>Waldo Hancock East Lights (2)   </t>
  </si>
  <si>
    <t>44 33 35.52 N</t>
  </si>
  <si>
    <t>68 48 00.744 W</t>
  </si>
  <si>
    <t>Waldo Hancock West Lights (2)   </t>
  </si>
  <si>
    <t>44 33 39.27 N</t>
  </si>
  <si>
    <t>68 48 10.472 W</t>
  </si>
  <si>
    <t>Western Bay Oyster Farm Buoy A  </t>
  </si>
  <si>
    <t>44 24 53.40 N</t>
  </si>
  <si>
    <t>68 22 00.150 W</t>
  </si>
  <si>
    <t>Western Bay Oyster Farm Buoy B  </t>
  </si>
  <si>
    <t>44 24 50.51 N</t>
  </si>
  <si>
    <t>68 21 58.180 W</t>
  </si>
  <si>
    <t>Western Bay Oyster Farm Buoy C  </t>
  </si>
  <si>
    <t>44 24 49.90 N</t>
  </si>
  <si>
    <t>68 21 59.620 W</t>
  </si>
  <si>
    <t>Western Bay Oyster Farm Buoy D  </t>
  </si>
  <si>
    <t>44 24 48.90 N</t>
  </si>
  <si>
    <t>68 21 58.800 W</t>
  </si>
  <si>
    <t>Western Bay Oyster Farm Buoy E  </t>
  </si>
  <si>
    <t>44 24 48.60 N</t>
  </si>
  <si>
    <t>68 22 03.060 W</t>
  </si>
  <si>
    <t>Western Bay Oyster Farm Buoy F  </t>
  </si>
  <si>
    <t>44 24 50.40 N</t>
  </si>
  <si>
    <t>68 22 02.400 W</t>
  </si>
  <si>
    <t>Western Bay Oyster Farm Buoy G  </t>
  </si>
  <si>
    <t>68 22 04.800 W</t>
  </si>
  <si>
    <t>Wheeler's Bay Oyster Company Aquaculture Buoy NE  </t>
  </si>
  <si>
    <t>43 59 48.60 N</t>
  </si>
  <si>
    <t>69 10 00.240 W</t>
  </si>
  <si>
    <t>Wheeler's Bay Oyster Company Aquaculture Buoy NW  </t>
  </si>
  <si>
    <t>69 10 01.500 W</t>
  </si>
  <si>
    <t>Wheeler's Bay Oyster Company Aquaculture Buoy SE  </t>
  </si>
  <si>
    <t>43 59 43.62 N</t>
  </si>
  <si>
    <t>Wheeler's Bay Oyster Company Aquaculture Buoy SW  </t>
  </si>
  <si>
    <t>Fixed aid = 25 feet = 25/6076 = .0041 of a nauticle mile</t>
  </si>
  <si>
    <t>Floating lateral PATON = 50 feet = 50/6076 = .0082 of a nautical mile</t>
  </si>
  <si>
    <t>Floating non lateral PATON = 500 feet = 500/6076 = .0823 of a nautical mile</t>
  </si>
  <si>
    <t>Observer notes Descripency notes</t>
  </si>
  <si>
    <t>7054s forms</t>
  </si>
  <si>
    <t>If the AID is watching properly you do not have to put in an Observed Position. Also you do not need to say how far it was from the Permitted position. These only occure if it is off station.</t>
  </si>
  <si>
    <t>The Accuracy box needs to have the type of GPS being used and how you verified it pre patrol. The EPE should be checked at reach Paton and recorded (see above). The make and model of depth sounder needs to recorded here and how you checked it's accuracy. If the distance from the water line to the transdurer has been corrected (true depth of water) that needs to be noted here. If there is some other off set itneeds to be recored here also.</t>
  </si>
  <si>
    <t>The 7054 should be submitted within 7 days of the observed date.</t>
  </si>
  <si>
    <t>ANT team</t>
  </si>
  <si>
    <t>There are some special features to these sheets if you are going to use them for any kind of off line record keeping.</t>
  </si>
  <si>
    <t>Verify</t>
  </si>
  <si>
    <t>Patrol Area</t>
  </si>
  <si>
    <t>Mussel Bound Farm Aquaculture Buoy A  </t>
  </si>
  <si>
    <t>44 26 16.97 N</t>
  </si>
  <si>
    <t>68 20 50.380 W</t>
  </si>
  <si>
    <t>06/03 - 06/03 </t>
  </si>
  <si>
    <t>Mussel Bound Farm Aquaculture Buoy B  </t>
  </si>
  <si>
    <t>44 26 14.32 N</t>
  </si>
  <si>
    <t>68 20 48.530 W</t>
  </si>
  <si>
    <t>Mussel Bound Farm Aquaculture Buoy C  </t>
  </si>
  <si>
    <t>44 26 13.38 N</t>
  </si>
  <si>
    <t>Mussel Bound Farm Aquaculture Buoy D  </t>
  </si>
  <si>
    <t>44 26 16.26 N</t>
  </si>
  <si>
    <t>68 20 52.320 W</t>
  </si>
  <si>
    <t>DO NOT MAKE ANY CHANGES BELOW THIS LINE - A TABLE IS IN USE FOR MAKING CALCULATIONS IS LOCATED HERE.</t>
  </si>
  <si>
    <t>AID TYPE</t>
  </si>
  <si>
    <r>
      <t xml:space="preserve">OFF STA </t>
    </r>
    <r>
      <rPr>
        <sz val="8"/>
        <rFont val="Calibri"/>
        <family val="2"/>
      </rPr>
      <t>CRITERION (ft)</t>
    </r>
  </si>
  <si>
    <r>
      <rPr>
        <sz val="8"/>
        <rFont val="Calibri"/>
        <family val="2"/>
      </rPr>
      <t>EPE (ft)</t>
    </r>
  </si>
  <si>
    <t>Distance OFF</t>
  </si>
  <si>
    <r>
      <rPr>
        <sz val="8"/>
        <rFont val="Calibri"/>
        <family val="2"/>
      </rPr>
      <t>HOT (ft)</t>
    </r>
  </si>
  <si>
    <t xml:space="preserve"> Corr Trans (ft)</t>
  </si>
  <si>
    <t>Depth (ft)</t>
  </si>
  <si>
    <t>Depth at Datum</t>
  </si>
  <si>
    <t xml:space="preserve"> </t>
  </si>
  <si>
    <t>ENTER PERMITTED  POSITION</t>
  </si>
  <si>
    <t>ENTER OBSERVED  POSITION</t>
  </si>
  <si>
    <t>Degrees</t>
  </si>
  <si>
    <t>Minutes</t>
  </si>
  <si>
    <t>Seconds</t>
  </si>
  <si>
    <t>Squared</t>
  </si>
  <si>
    <t>SQRT</t>
  </si>
  <si>
    <t xml:space="preserve">Latitude  </t>
  </si>
  <si>
    <t xml:space="preserve">Latitude </t>
  </si>
  <si>
    <t>RAD</t>
  </si>
  <si>
    <t>Length of Watch Circle Radius.</t>
  </si>
  <si>
    <t xml:space="preserve">Longitude </t>
  </si>
  <si>
    <t>Revision H</t>
  </si>
  <si>
    <t>HL</t>
  </si>
  <si>
    <t>Length of Cable</t>
  </si>
  <si>
    <t xml:space="preserve">CAUTION    </t>
  </si>
  <si>
    <t>D</t>
  </si>
  <si>
    <t>Depth of water</t>
  </si>
  <si>
    <t xml:space="preserve">Messages    </t>
  </si>
  <si>
    <t xml:space="preserve">      Read the Range, Bearing  and Distance to the observed aid or object here. </t>
  </si>
  <si>
    <t>N13</t>
  </si>
  <si>
    <r>
      <rPr>
        <b/>
        <u val="double"/>
        <sz val="8"/>
        <rFont val="Calibri"/>
        <family val="2"/>
      </rPr>
      <t>Depth of wate</t>
    </r>
    <r>
      <rPr>
        <sz val="8"/>
        <rFont val="Calibri"/>
        <family val="2"/>
      </rPr>
      <t>r = (Depth at datum + HOT-Height of Tide) - (K3+H3)</t>
    </r>
  </si>
  <si>
    <t xml:space="preserve">                                                                        </t>
  </si>
  <si>
    <t>Range</t>
  </si>
  <si>
    <t>nm</t>
  </si>
  <si>
    <t xml:space="preserve">POSN IS OFF BY  </t>
  </si>
  <si>
    <t xml:space="preserve"> feet</t>
  </si>
  <si>
    <t xml:space="preserve">CHOOSE to </t>
  </si>
  <si>
    <t>N14</t>
  </si>
  <si>
    <r>
      <rPr>
        <b/>
        <u val="double"/>
        <sz val="8"/>
        <rFont val="Calibri"/>
        <family val="2"/>
      </rPr>
      <t>Length of cable</t>
    </r>
    <r>
      <rPr>
        <sz val="8"/>
        <rFont val="Calibri"/>
        <family val="2"/>
      </rPr>
      <t xml:space="preserve"> =  ((Depth at datum + Range of Tide) x Harness Length Safety Factor)  ((K3 + K7)*K11)</t>
    </r>
  </si>
  <si>
    <t xml:space="preserve">BEARIN1G </t>
  </si>
  <si>
    <t>be accurate</t>
  </si>
  <si>
    <t>N15</t>
  </si>
  <si>
    <t>CONVERTING NAUTICAL MILES TO FEET CALCULATOR</t>
  </si>
  <si>
    <t xml:space="preserve">                           </t>
  </si>
  <si>
    <t>DISTANCE in Nautical Miles</t>
  </si>
  <si>
    <t>DISTANCE in Feet</t>
  </si>
  <si>
    <t>Enter the DISTANCE in nautical miles in order to convert it to the DISTANCE in feet.</t>
  </si>
  <si>
    <t>CONVERTING METERS TO FEET CALCULATOR</t>
  </si>
  <si>
    <t>DISTANCE in Meters</t>
  </si>
  <si>
    <t>meters</t>
  </si>
  <si>
    <t>Enter the DISTANCE in meters in order to convert it to the DISTANCE in feet.</t>
  </si>
  <si>
    <t>CONVERTING FEET TO METERS CALCULATOR</t>
  </si>
  <si>
    <t>ENTER DISTANCE in Feet</t>
  </si>
  <si>
    <t>Enter the DISTANCE in feet in order to convert it to the DISTANCE in meters.</t>
  </si>
  <si>
    <t>CHECKING THE CHARTABILITY OF AN OBJECT</t>
  </si>
  <si>
    <r>
      <rPr>
        <sz val="10"/>
        <color indexed="8"/>
        <rFont val="Arial"/>
        <family val="2"/>
      </rPr>
      <t xml:space="preserve">LENGTH of the OBJECT </t>
    </r>
    <r>
      <rPr>
        <sz val="10"/>
        <color indexed="8"/>
        <rFont val="Calibri"/>
        <family val="2"/>
      </rPr>
      <t>(On the ground)</t>
    </r>
  </si>
  <si>
    <t xml:space="preserve"> RATIO USED</t>
  </si>
  <si>
    <t>CHART SCALE</t>
  </si>
  <si>
    <t>Chartability Message</t>
  </si>
  <si>
    <t xml:space="preserve">1 to </t>
  </si>
  <si>
    <t>inches</t>
  </si>
  <si>
    <t>1.  Enter the length of the object in feet.                                                                                                                                       2.  Enter the scale of the chart that you are referencing.                                                                                                                      3.  The Chartability Message will indicate whether or not the object is chartable</t>
  </si>
  <si>
    <t>PERMITED</t>
  </si>
  <si>
    <t>OBS</t>
  </si>
  <si>
    <t>in DEGREES</t>
  </si>
  <si>
    <t>DL</t>
  </si>
  <si>
    <t>DLG</t>
  </si>
  <si>
    <t>MID LAT PLANE TRIG</t>
  </si>
  <si>
    <t>ft.</t>
  </si>
  <si>
    <t>radian measures for haversines</t>
  </si>
  <si>
    <t>DO NOT TOUCH  ANYTHING IN THIS BOX</t>
  </si>
  <si>
    <t>DEG.</t>
  </si>
  <si>
    <t>FT.</t>
  </si>
  <si>
    <t>DETERMINING THE HEIGHT OF AN OBJECT FROM A KNOWN DISTANCE</t>
  </si>
  <si>
    <t>DISTANCE FROM THE OBJECT</t>
  </si>
  <si>
    <t>feet</t>
  </si>
  <si>
    <t xml:space="preserve">        VERTICAL ANGLE FROM THE BASE TO THE TOP OF THE OBJECT</t>
  </si>
  <si>
    <t>degrees</t>
  </si>
  <si>
    <t xml:space="preserve">          ESTIMATED  HEIGHT OF THE OBJECT</t>
  </si>
  <si>
    <r>
      <t>Using a</t>
    </r>
    <r>
      <rPr>
        <b/>
        <sz val="10"/>
        <rFont val="Calibri"/>
        <family val="2"/>
      </rPr>
      <t xml:space="preserve"> GPS</t>
    </r>
    <r>
      <rPr>
        <sz val="10"/>
        <rFont val="Calibri"/>
        <family val="2"/>
      </rPr>
      <t xml:space="preserve">, determine your position and the position for the base of the object.  Use the </t>
    </r>
    <r>
      <rPr>
        <b/>
        <sz val="10"/>
        <rFont val="Calibri"/>
        <family val="2"/>
      </rPr>
      <t>Navigation Systems Calculator</t>
    </r>
    <r>
      <rPr>
        <sz val="10"/>
        <rFont val="Calibri"/>
        <family val="2"/>
      </rPr>
      <t xml:space="preserve"> to determine the distance in feet between these two points.  Enter the result as the </t>
    </r>
    <r>
      <rPr>
        <b/>
        <sz val="10"/>
        <rFont val="Calibri"/>
        <family val="2"/>
      </rPr>
      <t>Distance from the Object.</t>
    </r>
    <r>
      <rPr>
        <sz val="10"/>
        <rFont val="Calibri"/>
        <family val="2"/>
      </rPr>
      <t xml:space="preserve"> Use a sectant or a compass card to determine the angle from the base to the top of the object. Enter the result as the </t>
    </r>
    <r>
      <rPr>
        <b/>
        <sz val="10"/>
        <rFont val="Calibri"/>
        <family val="2"/>
      </rPr>
      <t>Vertical Angle</t>
    </r>
    <r>
      <rPr>
        <sz val="10"/>
        <rFont val="Calibri"/>
        <family val="2"/>
      </rPr>
      <t xml:space="preserve"> in degrees above. The system will estimate the </t>
    </r>
    <r>
      <rPr>
        <b/>
        <u/>
        <sz val="10"/>
        <rFont val="Calibri"/>
        <family val="2"/>
      </rPr>
      <t xml:space="preserve">height of the object </t>
    </r>
    <r>
      <rPr>
        <sz val="10"/>
        <rFont val="Calibri"/>
        <family val="2"/>
      </rPr>
      <t>in feet.</t>
    </r>
  </si>
  <si>
    <t>Courtesy of the First Northern Navigation Team</t>
  </si>
  <si>
    <t>DO NOT MAKE ANY CHANGES BELOW THIS LINE - A TABLE USED TO MAKE CALCULATIONS IS LOCATED HERE.</t>
  </si>
  <si>
    <t>ANGLE OF TANGENT TABLE</t>
  </si>
  <si>
    <t>Angle  (Deg)</t>
  </si>
  <si>
    <t>Tangent</t>
  </si>
  <si>
    <t>Great Cove Aquaculture Buoy A  </t>
  </si>
  <si>
    <t>44 20 52.39 N</t>
  </si>
  <si>
    <t>68 25 20.400 W</t>
  </si>
  <si>
    <t>Great Cove Aquaculture Buoy B  </t>
  </si>
  <si>
    <t>44 20 47.26 N</t>
  </si>
  <si>
    <t>Great Cove Aquaculture Buoy C  </t>
  </si>
  <si>
    <t>68 25 16.270 W</t>
  </si>
  <si>
    <t>Great Cove Aquaculture Buoy D  </t>
  </si>
  <si>
    <t>NAVIGATION SYSTEMS CALCULATOR</t>
  </si>
  <si>
    <t>Notes</t>
  </si>
  <si>
    <t>A few reminders EPE (estimated position) is NOT HDOP (Horizontal dilution of precision). EPE is in feet HDOP is usually a number 0.1-20. D.Off is Distance off of the GPS antennae to the Paton and helps in determing if the aid is really off.</t>
  </si>
  <si>
    <t>PATON NAME   </t>
  </si>
  <si>
    <t>PATROL AREA   </t>
  </si>
  <si>
    <t xml:space="preserve">The Verify column can control coloration; "Yes", meaning it needs verification, will leave the entire row for that aid clear,    </t>
  </si>
  <si>
    <t>"No" will produce a light grey shading. These are to aid the verifiers in the field also.</t>
  </si>
  <si>
    <t xml:space="preserve"> "V", for verified will turn the row green,</t>
  </si>
  <si>
    <r>
      <t>All patons that need to be done have  a "yes" in the "</t>
    </r>
    <r>
      <rPr>
        <b/>
        <u/>
        <sz val="11"/>
        <color theme="1"/>
        <rFont val="Calibri"/>
        <family val="2"/>
        <scheme val="minor"/>
      </rPr>
      <t>Verify"</t>
    </r>
    <r>
      <rPr>
        <sz val="11"/>
        <color theme="1"/>
        <rFont val="Calibri"/>
        <family val="2"/>
        <scheme val="minor"/>
      </rPr>
      <t xml:space="preserve"> column.</t>
    </r>
  </si>
  <si>
    <t>"M" for  missing / maintenance will turn the row yellow, in some cases "missing" aids have been discontinued by the owner.</t>
  </si>
  <si>
    <t>"D" for discrepant will turn the row red up to the notes column</t>
  </si>
  <si>
    <t>All sheets are shown. The first is raw data from the HM program. The ModData page is Rawdata modified to go to the Patrol area pages.</t>
  </si>
  <si>
    <t>The Patons to Verify page is copy of the harbormasterlist</t>
  </si>
  <si>
    <t xml:space="preserve"> Time is very usefull to calculate Height of Tide (HOT) after the patrol. Date is date observed on the 7054 form. The Reported Date needs to be filled in this date on the day they file the 7054. Both need to follow the MM/DD/YYYY format.</t>
  </si>
  <si>
    <t>If the PATON is Off Station the range and bearing should be recorded. If the aid is marking a better channel this needs to be noted in the remarks box in CAPITAL LETTERS, "MARKS BETTER WATER" OR "MARKS CURRENT CHANNEL".</t>
  </si>
  <si>
    <t>NM</t>
  </si>
  <si>
    <t>Feet</t>
  </si>
  <si>
    <t>ALL CLASS 1 PATONS Have to be Done ANNUALLY</t>
  </si>
  <si>
    <t>#   </t>
  </si>
  <si>
    <t>The ANT team page is advice on management of aids on the Patrol Area Pages.</t>
  </si>
  <si>
    <t>Bar Harbor No Wake Buoy A   </t>
  </si>
  <si>
    <t>Fugro USA Marine Lighted Research Buoy A  </t>
  </si>
  <si>
    <t>43 38 47.77 N</t>
  </si>
  <si>
    <t>68 45 34.620 W</t>
  </si>
  <si>
    <t>Fugro USA Marine Lighted Research Buoy B  </t>
  </si>
  <si>
    <t>43 22 30.00 N</t>
  </si>
  <si>
    <t>68 30 00.000 W</t>
  </si>
  <si>
    <t>NavFac North Lighted Hazard Buoy  </t>
  </si>
  <si>
    <t>44 38 30.08 N</t>
  </si>
  <si>
    <t>67 17 50.586 W</t>
  </si>
  <si>
    <t>NavFac South Lighted Hazard Buoy  </t>
  </si>
  <si>
    <t>44 38 27.02 N</t>
  </si>
  <si>
    <t>67 17 50.640 W</t>
  </si>
  <si>
    <t>Name</t>
  </si>
  <si>
    <t>Latitude</t>
  </si>
  <si>
    <t>Longitude</t>
  </si>
  <si>
    <t>Shape</t>
  </si>
  <si>
    <t>Square</t>
  </si>
  <si>
    <t>Castine UMaine VolturnUS WTG Platform  </t>
  </si>
  <si>
    <t>1 </t>
  </si>
  <si>
    <t>Castine UMaine Wind Anchor Lighted Hazard Buoy E  </t>
  </si>
  <si>
    <t>Castine UMaine Wind Anchor Lighted Hazard Buoy N  </t>
  </si>
  <si>
    <t>Castine UMaine Wind Anchor Lighted Hazard Buoy S  </t>
  </si>
  <si>
    <t>Castine UMaine Wind Anchor Lighted Hazard Buoy W  </t>
  </si>
  <si>
    <t>44 23 06.66 N</t>
  </si>
  <si>
    <t>44 09 06.77 N</t>
  </si>
  <si>
    <t>68 37 05.506 W</t>
  </si>
  <si>
    <t>Hurricane Island Research Buoy A  </t>
  </si>
  <si>
    <t>11/01 </t>
  </si>
  <si>
    <t>Nichols Fisheries Aquaculture Buoy A  </t>
  </si>
  <si>
    <t>44 25 24.38 N</t>
  </si>
  <si>
    <t>68 52 57.756 W</t>
  </si>
  <si>
    <t>12/02 - 05/31 </t>
  </si>
  <si>
    <t>Nichols Fisheries Aquaculture Buoy B  </t>
  </si>
  <si>
    <t>44 25 28.60 N</t>
  </si>
  <si>
    <t>68 52 44.364 W</t>
  </si>
  <si>
    <t>Stewardship GEM Aquaculture Buoy E  </t>
  </si>
  <si>
    <t>44 26 20.18 N</t>
  </si>
  <si>
    <t>68 17 25.894 W</t>
  </si>
  <si>
    <t>Stewardship GEM Aquaculture Buoy N  </t>
  </si>
  <si>
    <t>44 26 29.57 N</t>
  </si>
  <si>
    <t>68 17 48.653 W</t>
  </si>
  <si>
    <t>Stewardship GEM Aquaculture Buoy S  </t>
  </si>
  <si>
    <t>44 26 16.33 N</t>
  </si>
  <si>
    <t>68 17 29.004 W</t>
  </si>
  <si>
    <t>Stewardship GEM Aquaculture Buoy W  </t>
  </si>
  <si>
    <t>44 26 25.71 N</t>
  </si>
  <si>
    <t>68 17 51.763 W</t>
  </si>
  <si>
    <t>University of Maine Jordan Basin Lighted Buoy M01 44037   </t>
  </si>
  <si>
    <t>Fl-Un</t>
  </si>
  <si>
    <t>STATUS   </t>
  </si>
  <si>
    <t>INSPECTED   </t>
  </si>
  <si>
    <t>LLNR   </t>
  </si>
  <si>
    <t>AID #   </t>
  </si>
  <si>
    <t>LAT   </t>
  </si>
  <si>
    <t>LON   </t>
  </si>
  <si>
    <t>TYPE   </t>
  </si>
  <si>
    <t>CLASS   </t>
  </si>
  <si>
    <t>ANN VER   </t>
  </si>
  <si>
    <t>DIST DIV FLOT   </t>
  </si>
  <si>
    <t>OWNER   </t>
  </si>
  <si>
    <t>ACTION FREQ   </t>
  </si>
  <si>
    <t>SET/PULL   </t>
  </si>
  <si>
    <t>PATON REPORT   </t>
  </si>
  <si>
    <t>Aid Established  </t>
  </si>
  <si>
    <t>1786.00  </t>
  </si>
  <si>
    <t>100118193212  </t>
  </si>
  <si>
    <t>Floating ,Unlighted</t>
  </si>
  <si>
    <t>013-01-00</t>
  </si>
  <si>
    <t>Charlie Phippen </t>
  </si>
  <si>
    <t>SEASONAL  </t>
  </si>
  <si>
    <t>Submit PATON report</t>
  </si>
  <si>
    <t>100118193216  </t>
  </si>
  <si>
    <t>100118364592  </t>
  </si>
  <si>
    <t>Jesse Fogg </t>
  </si>
  <si>
    <t>ANNUAL  </t>
  </si>
  <si>
    <t>100118364602  </t>
  </si>
  <si>
    <t>100118364610  </t>
  </si>
  <si>
    <t>100118364614  </t>
  </si>
  <si>
    <t>100118364626  </t>
  </si>
  <si>
    <t>100118364631  </t>
  </si>
  <si>
    <t>100118364634  </t>
  </si>
  <si>
    <t>100118364638  </t>
  </si>
  <si>
    <t>1878.00  </t>
  </si>
  <si>
    <t>100118040130  </t>
  </si>
  <si>
    <t>1879.00  </t>
  </si>
  <si>
    <t>100118040134  </t>
  </si>
  <si>
    <t>Floating ,Lighted</t>
  </si>
  <si>
    <t>2025-09-03 Harkness,Jack</t>
  </si>
  <si>
    <t>2105.00  </t>
  </si>
  <si>
    <t>200100217080  </t>
  </si>
  <si>
    <t>Fixed,Lighted</t>
  </si>
  <si>
    <t>Sheridan Steele </t>
  </si>
  <si>
    <t>2397.10  </t>
  </si>
  <si>
    <t>200100581188  </t>
  </si>
  <si>
    <t>013-01-04</t>
  </si>
  <si>
    <t>Jennifer Robinson </t>
  </si>
  <si>
    <t>2397.20  </t>
  </si>
  <si>
    <t>200100581191  </t>
  </si>
  <si>
    <t>2397.30  </t>
  </si>
  <si>
    <t>200100581194  </t>
  </si>
  <si>
    <t>2397.40  </t>
  </si>
  <si>
    <t>200100581203  </t>
  </si>
  <si>
    <t>100118272511  </t>
  </si>
  <si>
    <t>Evan Young </t>
  </si>
  <si>
    <t>100117000504  </t>
  </si>
  <si>
    <t>100117000509  </t>
  </si>
  <si>
    <t>100117000513  </t>
  </si>
  <si>
    <t>100117000517  </t>
  </si>
  <si>
    <t>2931.00  </t>
  </si>
  <si>
    <t>100117402426  </t>
  </si>
  <si>
    <t>013-01-02</t>
  </si>
  <si>
    <t>Brooksville Harbormaster </t>
  </si>
  <si>
    <t>2932.00  </t>
  </si>
  <si>
    <t>100117402441  </t>
  </si>
  <si>
    <t>3531.00  </t>
  </si>
  <si>
    <t>100119508040  </t>
  </si>
  <si>
    <t>44 23 05.86 N</t>
  </si>
  <si>
    <t>68 49 37.193 W</t>
  </si>
  <si>
    <t>Rick Perry </t>
  </si>
  <si>
    <t>3532.10  </t>
  </si>
  <si>
    <t>100119508075  </t>
  </si>
  <si>
    <t>68 49 30.360 W</t>
  </si>
  <si>
    <t>3532.00  </t>
  </si>
  <si>
    <t>100119508056  </t>
  </si>
  <si>
    <t>44 23 11.46 N</t>
  </si>
  <si>
    <t>68 49 37.140 W</t>
  </si>
  <si>
    <t>3532.20  </t>
  </si>
  <si>
    <t>100119508080  </t>
  </si>
  <si>
    <t>44 23 01.98 N</t>
  </si>
  <si>
    <t>68 49 37.200 W</t>
  </si>
  <si>
    <t>3532.30  </t>
  </si>
  <si>
    <t>100119508109  </t>
  </si>
  <si>
    <t>44 23 06.48 N</t>
  </si>
  <si>
    <t>68 49 43.980 W</t>
  </si>
  <si>
    <t>3681.00  </t>
  </si>
  <si>
    <t>100117271688  </t>
  </si>
  <si>
    <t>James McLeod </t>
  </si>
  <si>
    <t>3682.00  </t>
  </si>
  <si>
    <t>100117271729  </t>
  </si>
  <si>
    <t>James Mcleod </t>
  </si>
  <si>
    <t>2398.00  </t>
  </si>
  <si>
    <t>100117676197  </t>
  </si>
  <si>
    <t>2398.10  </t>
  </si>
  <si>
    <t>100117676223  </t>
  </si>
  <si>
    <t>2398.20  </t>
  </si>
  <si>
    <t>100117676234  </t>
  </si>
  <si>
    <t>2398.30  </t>
  </si>
  <si>
    <t>100117676242  </t>
  </si>
  <si>
    <t>1401.00  </t>
  </si>
  <si>
    <t>100118294754  </t>
  </si>
  <si>
    <t>1401.30  </t>
  </si>
  <si>
    <t>100118294764  </t>
  </si>
  <si>
    <t>1401.10  </t>
  </si>
  <si>
    <t>100118294757  </t>
  </si>
  <si>
    <t>1401.20  </t>
  </si>
  <si>
    <t>100118294761  </t>
  </si>
  <si>
    <t>2950.00  </t>
  </si>
  <si>
    <t>200100218788  </t>
  </si>
  <si>
    <t>Fixed,Unlighted</t>
  </si>
  <si>
    <t>Robert Vaughan </t>
  </si>
  <si>
    <t>1126.40  </t>
  </si>
  <si>
    <t>100117018580  </t>
  </si>
  <si>
    <t>1126.10  </t>
  </si>
  <si>
    <t>100117018509  </t>
  </si>
  <si>
    <t>1126.20  </t>
  </si>
  <si>
    <t>100117018527  </t>
  </si>
  <si>
    <t>1126.30  </t>
  </si>
  <si>
    <t>100117018550  </t>
  </si>
  <si>
    <t>1127.10  </t>
  </si>
  <si>
    <t>100117018699  </t>
  </si>
  <si>
    <t>1127.20  </t>
  </si>
  <si>
    <t>100117018704  </t>
  </si>
  <si>
    <t>1127.30  </t>
  </si>
  <si>
    <t>100117018706  </t>
  </si>
  <si>
    <t>1127.40  </t>
  </si>
  <si>
    <t>100117018710  </t>
  </si>
  <si>
    <t>100116999544  </t>
  </si>
  <si>
    <t>100116999573  </t>
  </si>
  <si>
    <t>100116999620  </t>
  </si>
  <si>
    <t>100116999678  </t>
  </si>
  <si>
    <t>1006.00  </t>
  </si>
  <si>
    <t>200100217003  </t>
  </si>
  <si>
    <t>100119471946  </t>
  </si>
  <si>
    <t>Deer Isle Oyster Company Aquaculture Buoy NE  </t>
  </si>
  <si>
    <t>44 12 15.21 N</t>
  </si>
  <si>
    <t>68 37 04.966 W</t>
  </si>
  <si>
    <t>013-01-05</t>
  </si>
  <si>
    <t>Abby Barrows </t>
  </si>
  <si>
    <t>100119471943  </t>
  </si>
  <si>
    <t>Deer Isle Oyster Company Aquaculture Buoy NW  </t>
  </si>
  <si>
    <t>44 12 14.71 N</t>
  </si>
  <si>
    <t>68 37 08.890 W</t>
  </si>
  <si>
    <t>100119471950  </t>
  </si>
  <si>
    <t>Deer Isle Oyster Company Aquaculture Buoy SE  </t>
  </si>
  <si>
    <t>44 12 08.06 N</t>
  </si>
  <si>
    <t>68 37 02.100 W</t>
  </si>
  <si>
    <t>2025-11-18 Harkness,Jack</t>
  </si>
  <si>
    <t>100119461239  </t>
  </si>
  <si>
    <t>Deer Isle Oyster Company Aquaculture Buoy SW  </t>
  </si>
  <si>
    <t>Abigail Barrows </t>
  </si>
  <si>
    <t>2025-09-02 Harkness,Jack</t>
  </si>
  <si>
    <t>2171.00  </t>
  </si>
  <si>
    <t>100117605800  </t>
  </si>
  <si>
    <t>Jeremy Alley </t>
  </si>
  <si>
    <t>100117699122  </t>
  </si>
  <si>
    <t>Adam Wilson </t>
  </si>
  <si>
    <t>100117699139  </t>
  </si>
  <si>
    <t>100117699149  </t>
  </si>
  <si>
    <t>2025-09-08 Harkness,Jack</t>
  </si>
  <si>
    <t>100119257578  </t>
  </si>
  <si>
    <t>Erick Swanson </t>
  </si>
  <si>
    <t>100119257580  </t>
  </si>
  <si>
    <t>100119257582  </t>
  </si>
  <si>
    <t>100119257585  </t>
  </si>
  <si>
    <t>2940.00  </t>
  </si>
  <si>
    <t>200100218794  </t>
  </si>
  <si>
    <t>2945.00  </t>
  </si>
  <si>
    <t>200100218795  </t>
  </si>
  <si>
    <t>2935.00  </t>
  </si>
  <si>
    <t>200100218791  </t>
  </si>
  <si>
    <t>2025-09-10 Jones,Joyce_D_N</t>
  </si>
  <si>
    <t>3807.00  </t>
  </si>
  <si>
    <t>100119446993  </t>
  </si>
  <si>
    <t>44 02 36.60 N</t>
  </si>
  <si>
    <t>68 53 33.000 W</t>
  </si>
  <si>
    <t>Nicholas Keeney </t>
  </si>
  <si>
    <t>4430.00  </t>
  </si>
  <si>
    <t>100119492053  </t>
  </si>
  <si>
    <t>Hurricane Island Research Lighted Buoy B  </t>
  </si>
  <si>
    <t>44 19 06.13 N</t>
  </si>
  <si>
    <t>68 55 37.031 W</t>
  </si>
  <si>
    <t>05/01 </t>
  </si>
  <si>
    <t>4135.00  </t>
  </si>
  <si>
    <t>100119539452  </t>
  </si>
  <si>
    <t>Hurricane Island Research Lighted Buoy C  </t>
  </si>
  <si>
    <t>44 06 32.40 N</t>
  </si>
  <si>
    <t>69 04 22.800 W</t>
  </si>
  <si>
    <t>013-01-08</t>
  </si>
  <si>
    <t>01/20 </t>
  </si>
  <si>
    <t>4400.00  </t>
  </si>
  <si>
    <t>200100217107  </t>
  </si>
  <si>
    <t>Cy Adams </t>
  </si>
  <si>
    <t>4395.00  </t>
  </si>
  <si>
    <t>200100217106  </t>
  </si>
  <si>
    <t>2025-09-09 Harkness,Jack</t>
  </si>
  <si>
    <t>4375.00  </t>
  </si>
  <si>
    <t>200100217104  </t>
  </si>
  <si>
    <t>Charles Yarnell </t>
  </si>
  <si>
    <t>4380.00  </t>
  </si>
  <si>
    <t>200100217105  </t>
  </si>
  <si>
    <t>Charles Yarnells </t>
  </si>
  <si>
    <t>8101.00  </t>
  </si>
  <si>
    <t>MIS Goat Island ASTA  </t>
  </si>
  <si>
    <t>43 21 28.12 N</t>
  </si>
  <si>
    <t>70 25 30.324 W</t>
  </si>
  <si>
    <t>013-02-</t>
  </si>
  <si>
    <t>SB</t>
  </si>
  <si>
    <t>Moses Calouro </t>
  </si>
  <si>
    <t>22969.00  </t>
  </si>
  <si>
    <t>MIS Great Duck Island ASTA  </t>
  </si>
  <si>
    <t>44 08 32.03 N</t>
  </si>
  <si>
    <t>68 14 45.060 W</t>
  </si>
  <si>
    <t>03/26 - 03/26 </t>
  </si>
  <si>
    <t>1077.00  </t>
  </si>
  <si>
    <t>MIS Little River ASTA  </t>
  </si>
  <si>
    <t>44 39 03.13 N</t>
  </si>
  <si>
    <t>67 11 32.352 W</t>
  </si>
  <si>
    <t>513.00  </t>
  </si>
  <si>
    <t>MIS Matinicus Island ASTA  </t>
  </si>
  <si>
    <t>43 47 01.00 N</t>
  </si>
  <si>
    <t>68 51 18.000 W</t>
  </si>
  <si>
    <t>013-01-</t>
  </si>
  <si>
    <t>2291.00  </t>
  </si>
  <si>
    <t>MIS Mount Desert ASTA  </t>
  </si>
  <si>
    <t>43 58 07.01 N</t>
  </si>
  <si>
    <t>68 07 42.013 W</t>
  </si>
  <si>
    <t>4106.00  </t>
  </si>
  <si>
    <t>MIS Owls Head ASTA  </t>
  </si>
  <si>
    <t>44 05 32.06 N</t>
  </si>
  <si>
    <t>69 02 38.688 W</t>
  </si>
  <si>
    <t>1736.00  </t>
  </si>
  <si>
    <t>MIS Petit Manan ASTA  </t>
  </si>
  <si>
    <t>44 22 03.40 N</t>
  </si>
  <si>
    <t>67 51 51.000 W</t>
  </si>
  <si>
    <t>100119225499  </t>
  </si>
  <si>
    <t>100119225501  </t>
  </si>
  <si>
    <t>100119225503  </t>
  </si>
  <si>
    <t>100119225505  </t>
  </si>
  <si>
    <t>1117.00  </t>
  </si>
  <si>
    <t>100119388685  </t>
  </si>
  <si>
    <t>Timothy Gibb </t>
  </si>
  <si>
    <t>1118.00  </t>
  </si>
  <si>
    <t>100119388689  </t>
  </si>
  <si>
    <t>100119461502  </t>
  </si>
  <si>
    <t>William Nichols </t>
  </si>
  <si>
    <t>100119461505  </t>
  </si>
  <si>
    <t>1013.00  </t>
  </si>
  <si>
    <t>100117866589  </t>
  </si>
  <si>
    <t>44 54 35.70 N</t>
  </si>
  <si>
    <t>67 02 45.063 W</t>
  </si>
  <si>
    <t>Sean Anderton </t>
  </si>
  <si>
    <t>4245.00  </t>
  </si>
  <si>
    <t>100118487104  </t>
  </si>
  <si>
    <t>Ryan Murry </t>
  </si>
  <si>
    <t>4245.10  </t>
  </si>
  <si>
    <t>00118487106  </t>
  </si>
  <si>
    <t>4245.20  </t>
  </si>
  <si>
    <t>100118487108  </t>
  </si>
  <si>
    <t>4245.30  </t>
  </si>
  <si>
    <t>100118487110  </t>
  </si>
  <si>
    <t>4245.40  </t>
  </si>
  <si>
    <t>100118487112  </t>
  </si>
  <si>
    <t>4245.50  </t>
  </si>
  <si>
    <t>100118487115  </t>
  </si>
  <si>
    <t>100118392027  </t>
  </si>
  <si>
    <t>100118392030  </t>
  </si>
  <si>
    <t>100118392032  </t>
  </si>
  <si>
    <t>100118392034  </t>
  </si>
  <si>
    <t>100118392036  </t>
  </si>
  <si>
    <t>2025-09-05 Harkness,Jack</t>
  </si>
  <si>
    <t>4140.00  </t>
  </si>
  <si>
    <t>200100219611  </t>
  </si>
  <si>
    <t>John Gazzola </t>
  </si>
  <si>
    <t>100117000543  </t>
  </si>
  <si>
    <t>100117000546  </t>
  </si>
  <si>
    <t>100117000550  </t>
  </si>
  <si>
    <t>100117000555  </t>
  </si>
  <si>
    <t>2711.10  </t>
  </si>
  <si>
    <t>100117020891  </t>
  </si>
  <si>
    <t>2711.20  </t>
  </si>
  <si>
    <t>100117020896  </t>
  </si>
  <si>
    <t>2711.30  </t>
  </si>
  <si>
    <t>100117020900  </t>
  </si>
  <si>
    <t>2711.40  </t>
  </si>
  <si>
    <t>100117020907  </t>
  </si>
  <si>
    <t>100117000520  </t>
  </si>
  <si>
    <t>100117000526  </t>
  </si>
  <si>
    <t>100117000531  </t>
  </si>
  <si>
    <t>100117000534  </t>
  </si>
  <si>
    <t>100117000017  </t>
  </si>
  <si>
    <t>100117000021  </t>
  </si>
  <si>
    <t>100117000024  </t>
  </si>
  <si>
    <t>100117000030  </t>
  </si>
  <si>
    <t>Approved  </t>
  </si>
  <si>
    <t>100119547069  </t>
  </si>
  <si>
    <t>Springtide Seaweed Aquaculture Buoy A  </t>
  </si>
  <si>
    <t>44 25 59.99 N</t>
  </si>
  <si>
    <t>68 09 00.000 W</t>
  </si>
  <si>
    <t>Trey Angera </t>
  </si>
  <si>
    <t>100119547077  </t>
  </si>
  <si>
    <t>Springtide Seaweed Aquaculture Buoy B  </t>
  </si>
  <si>
    <t>44 26 08.56 N</t>
  </si>
  <si>
    <t>68 09 01.660 W</t>
  </si>
  <si>
    <t>100119547081  </t>
  </si>
  <si>
    <t>Springtide Seaweed Aquaculture Buoy C  </t>
  </si>
  <si>
    <t>44 26 09.92 N</t>
  </si>
  <si>
    <t>68 08 48.010 W</t>
  </si>
  <si>
    <t>100119547084  </t>
  </si>
  <si>
    <t>Springtide Seaweed Aquaculture Buoy D  </t>
  </si>
  <si>
    <t>44 26 01.43 N</t>
  </si>
  <si>
    <t>68 08 46.360 W</t>
  </si>
  <si>
    <t>100119547057  </t>
  </si>
  <si>
    <t>Springtide Seaweed Aquaculture Buoy NE  </t>
  </si>
  <si>
    <t>44 27 36.00 N</t>
  </si>
  <si>
    <t>68 10 27.000 W</t>
  </si>
  <si>
    <t>100119547066  </t>
  </si>
  <si>
    <t>Springtide Seaweed Aquaculture Buoy NW  </t>
  </si>
  <si>
    <t>44 27 41.00 N</t>
  </si>
  <si>
    <t>68 10 39.000 W</t>
  </si>
  <si>
    <t>100119547060  </t>
  </si>
  <si>
    <t>Springtide Seaweed Aquaculture Buoy SE  </t>
  </si>
  <si>
    <t>44 27 23.00 N</t>
  </si>
  <si>
    <t>68 10 36.000 W</t>
  </si>
  <si>
    <t>100119547063  </t>
  </si>
  <si>
    <t>Springtide Seaweed Aquaculture Buoy SW  </t>
  </si>
  <si>
    <t>44 27 27.00 N</t>
  </si>
  <si>
    <t>68 10 49.000 W</t>
  </si>
  <si>
    <t>1131.40  </t>
  </si>
  <si>
    <t>100117018926  </t>
  </si>
  <si>
    <t>1131.30  </t>
  </si>
  <si>
    <t>110117018894  </t>
  </si>
  <si>
    <t>1131.50  </t>
  </si>
  <si>
    <t>100117018947  </t>
  </si>
  <si>
    <t>1131.10  </t>
  </si>
  <si>
    <t>100117018855  </t>
  </si>
  <si>
    <t>2025-09-04 Harkness,Jack</t>
  </si>
  <si>
    <t>100119447009  </t>
  </si>
  <si>
    <t>Alex de Koning </t>
  </si>
  <si>
    <t>100119447007  </t>
  </si>
  <si>
    <t>100119447018  </t>
  </si>
  <si>
    <t>100119447022  </t>
  </si>
  <si>
    <t>4727.00  </t>
  </si>
  <si>
    <t>100118391960  </t>
  </si>
  <si>
    <t>Ryan Cline </t>
  </si>
  <si>
    <t>4727.90  </t>
  </si>
  <si>
    <t>100118391987  </t>
  </si>
  <si>
    <t>4727.10  </t>
  </si>
  <si>
    <t>100118391963  </t>
  </si>
  <si>
    <t>4727.20  </t>
  </si>
  <si>
    <t>100118391965  </t>
  </si>
  <si>
    <t>4727.30  </t>
  </si>
  <si>
    <t>100118391967  </t>
  </si>
  <si>
    <t>4727.40  </t>
  </si>
  <si>
    <t>100118391969  </t>
  </si>
  <si>
    <t>4727.50  </t>
  </si>
  <si>
    <t>100118391975  </t>
  </si>
  <si>
    <t>4727.60  </t>
  </si>
  <si>
    <t>100118391977  </t>
  </si>
  <si>
    <t>4727.70  </t>
  </si>
  <si>
    <t>100118391980  </t>
  </si>
  <si>
    <t>4727.80  </t>
  </si>
  <si>
    <t>100118391985  </t>
  </si>
  <si>
    <t>100118466011  </t>
  </si>
  <si>
    <t>6.00  </t>
  </si>
  <si>
    <t>200100646565  </t>
  </si>
  <si>
    <t>John Wallinga </t>
  </si>
  <si>
    <t>4052.00  </t>
  </si>
  <si>
    <t>200100218463  </t>
  </si>
  <si>
    <t>113.20  </t>
  </si>
  <si>
    <t>200100648199  </t>
  </si>
  <si>
    <t>3617.00  </t>
  </si>
  <si>
    <t>100118041578  </t>
  </si>
  <si>
    <t>Warren Knowles </t>
  </si>
  <si>
    <t>3616.00  </t>
  </si>
  <si>
    <t>100118041562  </t>
  </si>
  <si>
    <t>Joe Prescott </t>
  </si>
  <si>
    <t>100118268771  </t>
  </si>
  <si>
    <t>Matt Gerald </t>
  </si>
  <si>
    <t>100118268776  </t>
  </si>
  <si>
    <t>100118268779  </t>
  </si>
  <si>
    <t>100118268784  </t>
  </si>
  <si>
    <t>100118268790  </t>
  </si>
  <si>
    <t>100118268792  </t>
  </si>
  <si>
    <t>100118268795  </t>
  </si>
  <si>
    <t>100119102019  </t>
  </si>
  <si>
    <t>James Balano </t>
  </si>
  <si>
    <t>100119102015  </t>
  </si>
  <si>
    <t>100119102022  </t>
  </si>
  <si>
    <t>100119102024  </t>
  </si>
  <si>
    <t> Castine UMaine VolturnUS WTG Platform</t>
  </si>
  <si>
    <t> Castine UMaine Wind Anchor Lighted Hazard Buoy E</t>
  </si>
  <si>
    <t> Castine UMaine Wind Anchor Lighted Hazard Buoy N</t>
  </si>
  <si>
    <t> Castine UMaine Wind Anchor Lighted Hazard Buoy S</t>
  </si>
  <si>
    <t> Castine UMaine Wind Anchor Lighted Hazard Buoy W</t>
  </si>
  <si>
    <t> Isleboro Ferry Terminal East Light</t>
  </si>
  <si>
    <t> Isleboro Ferry Terminal West Light</t>
  </si>
  <si>
    <t> University of Maine Oceanographic Lighted Buoy F</t>
  </si>
  <si>
    <t> Cianbro Hazard Light A</t>
  </si>
  <si>
    <t> Cianbro Hazard Light B</t>
  </si>
  <si>
    <t> Waldo Hancock East Lights (2)</t>
  </si>
  <si>
    <t> Waldo Hancock West Lights (2)</t>
  </si>
  <si>
    <t> Hurricane Island Research Lighted Buoy C</t>
  </si>
  <si>
    <t> Red City Channel Buoy 1</t>
  </si>
  <si>
    <t> Red City Channel Buoy 2</t>
  </si>
  <si>
    <t> Red City Channel Buoy 3</t>
  </si>
  <si>
    <t> Red City Channel Buoy 4</t>
  </si>
  <si>
    <t> Red City Channel Buoy 5</t>
  </si>
  <si>
    <t> Red City Channel Buoy 6</t>
  </si>
  <si>
    <t> Buck's Harbor East Channel Buoy 1</t>
  </si>
  <si>
    <t> Buck's Harbor East Channel Buoy 2</t>
  </si>
  <si>
    <t> Cowpens Ledge Daybeacon 6</t>
  </si>
  <si>
    <t> Horseshoe Ledge Daybeacon 2</t>
  </si>
  <si>
    <t> Hurricane Island Research Lighted Buoy B</t>
  </si>
  <si>
    <t> Cooke Aquaculture Lighted Buoy BIS A</t>
  </si>
  <si>
    <t> Cooke Aquaculture Lighted Buoy BIS B</t>
  </si>
  <si>
    <t> Cooke Aquaculture Lighted Buoy BIS C</t>
  </si>
  <si>
    <t> Cooke Aquaculture Lighted Buoy BIS D</t>
  </si>
  <si>
    <t> Deer Isle Oyster Company Aquaculture Buoy NE</t>
  </si>
  <si>
    <t> Deer Isle Oyster Company Aquaculture Buoy NW</t>
  </si>
  <si>
    <t> Deer Isle Oyster Company Aquaculture Buoy SE</t>
  </si>
  <si>
    <t> Bar Harbor Oyster Aquaculture Buoy N2</t>
  </si>
  <si>
    <t> Bar Harbor Oyster Aquaculture Buoy N4</t>
  </si>
  <si>
    <t> Bar Harbor Oyster Aquaculture Buoy S2</t>
  </si>
  <si>
    <t> Bar Harbor Oyster Aquaculture Buoy S4</t>
  </si>
  <si>
    <t> Blue Hill Bay Mussels Lighted Raft</t>
  </si>
  <si>
    <t> Ellsworth Harbor No Wake Buoy A</t>
  </si>
  <si>
    <t> Ellsworth Harbor No Wake Buoy C</t>
  </si>
  <si>
    <t> Western Bay Oyster Farm Buoy E</t>
  </si>
  <si>
    <t> Western Bay Oyster Farm Buoy G</t>
  </si>
  <si>
    <t> Bar Harbor Entrance Buoy 2</t>
  </si>
  <si>
    <t> Bar Island Buoy 1</t>
  </si>
  <si>
    <t> Bar Island Lighted Buoy 2</t>
  </si>
  <si>
    <t> Springtide Seaweed Aquaculture Buoy A</t>
  </si>
  <si>
    <t> Springtide Seaweed Aquaculture Buoy B</t>
  </si>
  <si>
    <t> Springtide Seaweed Aquaculture Buoy C</t>
  </si>
  <si>
    <t> Springtide Seaweed Aquaculture Buoy D</t>
  </si>
  <si>
    <t> Springtide Seaweed Aquaculture Buoy NE</t>
  </si>
  <si>
    <t> Springtide Seaweed Aquaculture Buoy NW</t>
  </si>
  <si>
    <t> Springtide Seaweed Aquaculture Buoy SE</t>
  </si>
  <si>
    <t> Springtide Seaweed Aquaculture Buoy SW</t>
  </si>
  <si>
    <t> Cooke Aquaculture Lighted Buoy NE</t>
  </si>
  <si>
    <t> Cooke Aquaculture Lighted Buoy NW</t>
  </si>
  <si>
    <t> Cooke Aquaculture Lighted Buoy SE</t>
  </si>
  <si>
    <t> Cooke Aquaculture Lighted Buoy SW</t>
  </si>
  <si>
    <t> South Bay Aquaculture Buoy D</t>
  </si>
  <si>
    <t> University of Maine Jordan Basin Lighted Buoy M01 44037</t>
  </si>
  <si>
    <t> University of Maine Research Lighted Buoy I</t>
  </si>
  <si>
    <t>Note</t>
  </si>
  <si>
    <t>Class 1</t>
  </si>
  <si>
    <t>Fl,Ul</t>
  </si>
  <si>
    <t>Fl,Li</t>
  </si>
  <si>
    <t>Fi,Li</t>
  </si>
  <si>
    <t>Fi,Ul</t>
  </si>
  <si>
    <t>EPE / Dist  off</t>
  </si>
  <si>
    <t>There is a "Calculator" page to determin distance off if needed.</t>
  </si>
  <si>
    <t>The "Type" column is the TYPE of aid Floating or Fixed, Lighted or Unlighted. So a Floating Unlighted aid would show as Fl,Ul.</t>
  </si>
  <si>
    <t>The "Class" column is the CLASS of aid. CLASS 1 PATONs HAVE TO BE DONE ANNUALLY, Mostly are 2&amp; 3</t>
  </si>
  <si>
    <t>Note first tabs may be hidden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</si>
</sst>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
    <numFmt numFmtId="166" formatCode="00.000"/>
    <numFmt numFmtId="167" formatCode="000"/>
    <numFmt numFmtId="168" formatCode="0.0000000"/>
    <numFmt numFmtId="169" formatCode="0.000000"/>
    <numFmt numFmtId="170" formatCode="#,##0.0"/>
    <numFmt numFmtId="171" formatCode="0.000"/>
    <numFmt numFmtId="172" formatCode="00,000"/>
    <numFmt numFmtId="173" formatCode="00.0000000"/>
  </numFmts>
  <fonts count="117" x14ac:knownFonts="1">
    <font>
      <sz val="11"/>
      <color theme="1"/>
      <name val="Calibri"/>
      <family val="2"/>
      <scheme val="minor"/>
    </font>
    <font>
      <sz val="7.5"/>
      <color theme="1"/>
      <name val="Times New Roman"/>
      <family val="1"/>
    </font>
    <font>
      <sz val="12"/>
      <color theme="1"/>
      <name val="Calibri"/>
      <family val="2"/>
      <scheme val="minor"/>
    </font>
    <font>
      <b/>
      <sz val="11"/>
      <color theme="1"/>
      <name val="Calibri"/>
      <family val="2"/>
      <scheme val="minor"/>
    </font>
    <font>
      <b/>
      <u/>
      <sz val="11"/>
      <color theme="1"/>
      <name val="Calibri"/>
      <family val="2"/>
      <scheme val="minor"/>
    </font>
    <font>
      <sz val="18"/>
      <color theme="1"/>
      <name val="Calibri"/>
      <family val="2"/>
      <scheme val="minor"/>
    </font>
    <font>
      <sz val="16"/>
      <color theme="1"/>
      <name val="Calibri"/>
      <family val="2"/>
      <scheme val="minor"/>
    </font>
    <font>
      <sz val="10"/>
      <color theme="1"/>
      <name val="Calibri"/>
      <family val="2"/>
      <scheme val="minor"/>
    </font>
    <font>
      <sz val="11"/>
      <color rgb="FFFF0000"/>
      <name val="Calibri"/>
      <family val="2"/>
      <scheme val="minor"/>
    </font>
    <font>
      <sz val="28"/>
      <color theme="1"/>
      <name val="Calibri"/>
      <family val="2"/>
      <scheme val="minor"/>
    </font>
    <font>
      <sz val="10"/>
      <name val="Helv"/>
    </font>
    <font>
      <b/>
      <sz val="12"/>
      <name val="Cambria"/>
      <family val="1"/>
    </font>
    <font>
      <b/>
      <sz val="11"/>
      <name val="Calibri"/>
      <family val="2"/>
      <scheme val="minor"/>
    </font>
    <font>
      <sz val="11"/>
      <name val="Calibri"/>
      <family val="2"/>
      <scheme val="minor"/>
    </font>
    <font>
      <sz val="11"/>
      <color theme="0" tint="-0.499984740745262"/>
      <name val="Calibri"/>
      <family val="2"/>
      <scheme val="minor"/>
    </font>
    <font>
      <sz val="8"/>
      <name val="Calibri"/>
      <family val="2"/>
    </font>
    <font>
      <sz val="8"/>
      <name val="Calibri"/>
      <family val="2"/>
      <scheme val="minor"/>
    </font>
    <font>
      <sz val="8"/>
      <color theme="1"/>
      <name val="Calibri"/>
      <family val="2"/>
      <scheme val="minor"/>
    </font>
    <font>
      <sz val="12"/>
      <name val="Calibri"/>
      <family val="2"/>
      <scheme val="minor"/>
    </font>
    <font>
      <b/>
      <sz val="16"/>
      <color rgb="FF0000CC"/>
      <name val="Calibri"/>
      <family val="2"/>
      <scheme val="minor"/>
    </font>
    <font>
      <sz val="11"/>
      <name val="Symbol"/>
      <family val="1"/>
      <charset val="2"/>
    </font>
    <font>
      <sz val="8"/>
      <color theme="1"/>
      <name val="Arial"/>
      <family val="2"/>
    </font>
    <font>
      <b/>
      <sz val="8"/>
      <color theme="1"/>
      <name val="Calibri"/>
      <family val="2"/>
      <scheme val="minor"/>
    </font>
    <font>
      <sz val="9"/>
      <color theme="1"/>
      <name val="Arial"/>
      <family val="2"/>
    </font>
    <font>
      <b/>
      <sz val="8"/>
      <color theme="1"/>
      <name val="Arial Narrow"/>
      <family val="2"/>
    </font>
    <font>
      <sz val="9"/>
      <color theme="1"/>
      <name val="Calibri"/>
      <family val="2"/>
      <scheme val="minor"/>
    </font>
    <font>
      <sz val="9"/>
      <color theme="1"/>
      <name val="Arial Narrow"/>
      <family val="2"/>
    </font>
    <font>
      <b/>
      <sz val="18"/>
      <color rgb="FF0000CC"/>
      <name val="Calibri"/>
      <family val="2"/>
      <scheme val="minor"/>
    </font>
    <font>
      <b/>
      <sz val="14"/>
      <color theme="1"/>
      <name val="Calibri"/>
      <family val="2"/>
      <scheme val="minor"/>
    </font>
    <font>
      <sz val="9"/>
      <color theme="0" tint="-0.499984740745262"/>
      <name val="Calibri"/>
      <family val="2"/>
      <scheme val="minor"/>
    </font>
    <font>
      <sz val="14"/>
      <name val="Calibri"/>
      <family val="2"/>
      <scheme val="minor"/>
    </font>
    <font>
      <sz val="14"/>
      <color theme="1"/>
      <name val="Calibri"/>
      <family val="2"/>
      <scheme val="minor"/>
    </font>
    <font>
      <b/>
      <sz val="16"/>
      <color theme="6" tint="-0.499984740745262"/>
      <name val="Calibri"/>
      <family val="2"/>
      <scheme val="minor"/>
    </font>
    <font>
      <sz val="16"/>
      <color theme="6" tint="-0.499984740745262"/>
      <name val="Calibri"/>
      <family val="2"/>
      <scheme val="minor"/>
    </font>
    <font>
      <b/>
      <sz val="16"/>
      <color rgb="FFFF0000"/>
      <name val="Calibri"/>
      <family val="2"/>
      <scheme val="minor"/>
    </font>
    <font>
      <sz val="16"/>
      <color rgb="FFFF0000"/>
      <name val="Calibri"/>
      <family val="2"/>
      <scheme val="minor"/>
    </font>
    <font>
      <b/>
      <sz val="12"/>
      <color rgb="FF0000CC"/>
      <name val="Calibri"/>
      <family val="2"/>
      <scheme val="minor"/>
    </font>
    <font>
      <b/>
      <sz val="16"/>
      <color theme="1"/>
      <name val="Calibri"/>
      <family val="2"/>
      <scheme val="minor"/>
    </font>
    <font>
      <sz val="6"/>
      <color theme="1"/>
      <name val="Calibri"/>
      <family val="2"/>
      <scheme val="minor"/>
    </font>
    <font>
      <i/>
      <sz val="18"/>
      <color theme="0" tint="-0.499984740745262"/>
      <name val="Stencil"/>
      <family val="5"/>
    </font>
    <font>
      <b/>
      <u val="double"/>
      <sz val="8"/>
      <name val="Calibri"/>
      <family val="2"/>
    </font>
    <font>
      <b/>
      <sz val="12"/>
      <color rgb="FF000099"/>
      <name val="Calibri"/>
      <family val="2"/>
      <scheme val="minor"/>
    </font>
    <font>
      <i/>
      <sz val="10"/>
      <color theme="1"/>
      <name val="Calibri"/>
      <family val="2"/>
      <scheme val="minor"/>
    </font>
    <font>
      <b/>
      <sz val="16"/>
      <color rgb="FF000099"/>
      <name val="Calibri"/>
      <family val="2"/>
      <scheme val="minor"/>
    </font>
    <font>
      <i/>
      <sz val="18"/>
      <color theme="0" tint="-0.34998626667073579"/>
      <name val="Stencil"/>
      <family val="5"/>
    </font>
    <font>
      <i/>
      <sz val="11"/>
      <color theme="1"/>
      <name val="Stencil"/>
      <family val="5"/>
    </font>
    <font>
      <b/>
      <sz val="12"/>
      <color theme="1"/>
      <name val="Calibri"/>
      <family val="2"/>
      <scheme val="minor"/>
    </font>
    <font>
      <sz val="16"/>
      <name val="Calibri"/>
      <family val="2"/>
      <scheme val="minor"/>
    </font>
    <font>
      <b/>
      <sz val="10"/>
      <color indexed="18"/>
      <name val="Calibri"/>
      <family val="2"/>
      <scheme val="minor"/>
    </font>
    <font>
      <b/>
      <sz val="10"/>
      <name val="Calibri"/>
      <family val="2"/>
      <scheme val="minor"/>
    </font>
    <font>
      <b/>
      <sz val="10"/>
      <color indexed="12"/>
      <name val="Calibri"/>
      <family val="2"/>
      <scheme val="minor"/>
    </font>
    <font>
      <sz val="12"/>
      <color indexed="42"/>
      <name val="Calibri"/>
      <family val="2"/>
      <scheme val="minor"/>
    </font>
    <font>
      <sz val="10"/>
      <name val="Calibri"/>
      <family val="2"/>
      <scheme val="minor"/>
    </font>
    <font>
      <sz val="10"/>
      <color indexed="8"/>
      <name val="Calibri"/>
      <family val="2"/>
      <scheme val="minor"/>
    </font>
    <font>
      <b/>
      <sz val="12"/>
      <color indexed="12"/>
      <name val="Calibri"/>
      <family val="2"/>
      <scheme val="minor"/>
    </font>
    <font>
      <b/>
      <sz val="11"/>
      <color indexed="12"/>
      <name val="Calibri"/>
      <family val="2"/>
      <scheme val="minor"/>
    </font>
    <font>
      <b/>
      <sz val="10"/>
      <color indexed="18"/>
      <name val="Arial"/>
      <family val="2"/>
    </font>
    <font>
      <b/>
      <sz val="10"/>
      <name val="Arial"/>
      <family val="2"/>
    </font>
    <font>
      <b/>
      <sz val="10"/>
      <color indexed="12"/>
      <name val="Arial"/>
      <family val="2"/>
    </font>
    <font>
      <sz val="12"/>
      <color indexed="42"/>
      <name val="Arial"/>
      <family val="2"/>
    </font>
    <font>
      <sz val="12"/>
      <name val="Arial"/>
      <family val="2"/>
    </font>
    <font>
      <sz val="10"/>
      <name val="Arial"/>
      <family val="2"/>
    </font>
    <font>
      <sz val="11"/>
      <name val="Arial"/>
      <family val="2"/>
    </font>
    <font>
      <b/>
      <sz val="11"/>
      <color indexed="12"/>
      <name val="Arial"/>
      <family val="2"/>
    </font>
    <font>
      <sz val="10"/>
      <color indexed="8"/>
      <name val="Calibri"/>
      <family val="2"/>
    </font>
    <font>
      <sz val="10"/>
      <color indexed="8"/>
      <name val="Arial"/>
      <family val="2"/>
    </font>
    <font>
      <b/>
      <sz val="12"/>
      <color indexed="12"/>
      <name val="Arial Black"/>
      <family val="2"/>
    </font>
    <font>
      <b/>
      <sz val="14"/>
      <color theme="0" tint="-0.499984740745262"/>
      <name val="Calibri"/>
      <family val="2"/>
      <scheme val="minor"/>
    </font>
    <font>
      <sz val="10"/>
      <color indexed="63"/>
      <name val="Arial"/>
      <family val="2"/>
    </font>
    <font>
      <b/>
      <sz val="12"/>
      <name val="Arial"/>
      <family val="2"/>
    </font>
    <font>
      <b/>
      <sz val="14"/>
      <color indexed="8"/>
      <name val="Arial"/>
      <family val="2"/>
    </font>
    <font>
      <b/>
      <sz val="10"/>
      <color indexed="10"/>
      <name val="Arial"/>
      <family val="2"/>
    </font>
    <font>
      <sz val="14"/>
      <color indexed="8"/>
      <name val="Arial"/>
      <family val="2"/>
    </font>
    <font>
      <b/>
      <sz val="14"/>
      <color rgb="FF0000CC"/>
      <name val="Calibri"/>
      <family val="2"/>
      <scheme val="minor"/>
    </font>
    <font>
      <sz val="12"/>
      <color indexed="63"/>
      <name val="Arial"/>
      <family val="2"/>
    </font>
    <font>
      <sz val="12"/>
      <color indexed="18"/>
      <name val="Arial"/>
      <family val="2"/>
    </font>
    <font>
      <sz val="12"/>
      <color indexed="8"/>
      <name val="Arial"/>
      <family val="2"/>
    </font>
    <font>
      <i/>
      <sz val="11"/>
      <name val="Calibri"/>
      <family val="2"/>
      <scheme val="minor"/>
    </font>
    <font>
      <b/>
      <sz val="14"/>
      <name val="Calibri"/>
      <family val="2"/>
      <scheme val="minor"/>
    </font>
    <font>
      <b/>
      <sz val="12"/>
      <name val="Arial Black"/>
      <family val="2"/>
    </font>
    <font>
      <b/>
      <sz val="11"/>
      <name val="Arial"/>
      <family val="2"/>
    </font>
    <font>
      <b/>
      <sz val="12"/>
      <color indexed="18"/>
      <name val="Arial Black"/>
      <family val="2"/>
    </font>
    <font>
      <i/>
      <sz val="12"/>
      <color theme="1"/>
      <name val="Calibri"/>
      <family val="2"/>
      <scheme val="minor"/>
    </font>
    <font>
      <b/>
      <sz val="10"/>
      <name val="Calibri"/>
      <family val="2"/>
    </font>
    <font>
      <sz val="10"/>
      <name val="Calibri"/>
      <family val="2"/>
    </font>
    <font>
      <b/>
      <u/>
      <sz val="10"/>
      <name val="Calibri"/>
      <family val="2"/>
    </font>
    <font>
      <sz val="12"/>
      <color rgb="FFFF0000"/>
      <name val="Cambria"/>
      <family val="1"/>
    </font>
    <font>
      <sz val="12"/>
      <name val="Cambria"/>
      <family val="1"/>
    </font>
    <font>
      <b/>
      <sz val="10"/>
      <name val="Cambria"/>
      <family val="1"/>
    </font>
    <font>
      <b/>
      <sz val="11"/>
      <name val="Cambria"/>
      <family val="1"/>
    </font>
    <font>
      <sz val="11"/>
      <name val="Cambria"/>
      <family val="1"/>
    </font>
    <font>
      <sz val="10"/>
      <name val="Cambria"/>
      <family val="1"/>
    </font>
    <font>
      <b/>
      <sz val="12"/>
      <color rgb="FF0000CC"/>
      <name val="Cambria"/>
      <family val="1"/>
    </font>
    <font>
      <b/>
      <sz val="11"/>
      <color rgb="FF0000CC"/>
      <name val="Calibri"/>
      <family val="2"/>
      <scheme val="minor"/>
    </font>
    <font>
      <sz val="12"/>
      <color indexed="81"/>
      <name val="Calibri"/>
      <family val="2"/>
    </font>
    <font>
      <sz val="10"/>
      <color indexed="81"/>
      <name val="Tahoma"/>
      <family val="2"/>
    </font>
    <font>
      <sz val="9"/>
      <color indexed="81"/>
      <name val="Tahoma"/>
      <family val="2"/>
    </font>
    <font>
      <sz val="10"/>
      <color indexed="81"/>
      <name val="Calibri"/>
      <family val="2"/>
    </font>
    <font>
      <sz val="9"/>
      <color indexed="81"/>
      <name val="Calibri"/>
      <family val="2"/>
    </font>
    <font>
      <b/>
      <u/>
      <sz val="10"/>
      <color indexed="81"/>
      <name val="Calibri"/>
      <family val="2"/>
    </font>
    <font>
      <sz val="11"/>
      <color indexed="81"/>
      <name val="Calibri"/>
      <family val="2"/>
    </font>
    <font>
      <b/>
      <u/>
      <sz val="11"/>
      <color indexed="81"/>
      <name val="Calibri"/>
      <family val="2"/>
    </font>
    <font>
      <b/>
      <sz val="9"/>
      <color indexed="81"/>
      <name val="Tahoma"/>
      <family val="2"/>
    </font>
    <font>
      <sz val="24"/>
      <color theme="1"/>
      <name val="Calibri"/>
      <family val="2"/>
      <scheme val="minor"/>
    </font>
    <font>
      <u/>
      <sz val="11"/>
      <color theme="10"/>
      <name val="Calibri"/>
      <family val="2"/>
      <scheme val="minor"/>
    </font>
    <font>
      <sz val="12"/>
      <color rgb="FF000000"/>
      <name val="Calibri"/>
      <family val="2"/>
    </font>
    <font>
      <u/>
      <sz val="11"/>
      <name val="Calibri"/>
      <family val="2"/>
      <scheme val="minor"/>
    </font>
    <font>
      <sz val="11"/>
      <color theme="1"/>
      <name val="Calibri"/>
      <family val="2"/>
    </font>
    <font>
      <sz val="11"/>
      <color theme="1"/>
      <name val="Arial"/>
      <family val="2"/>
    </font>
    <font>
      <sz val="7.5"/>
      <color theme="1"/>
      <name val="Arial"/>
      <family val="2"/>
    </font>
    <font>
      <sz val="14"/>
      <color rgb="FF000000"/>
      <name val="Arial"/>
      <family val="2"/>
    </font>
    <font>
      <sz val="7.5"/>
      <color rgb="FF000000"/>
      <name val="Arial"/>
      <family val="2"/>
    </font>
    <font>
      <sz val="11"/>
      <color theme="1"/>
      <name val="Calibri"/>
      <family val="2"/>
      <scheme val="minor"/>
    </font>
    <font>
      <sz val="11"/>
      <name val="Calibri"/>
      <family val="2"/>
    </font>
    <font>
      <sz val="12"/>
      <color theme="1"/>
      <name val="Calibri"/>
      <family val="2"/>
    </font>
    <font>
      <sz val="7.5"/>
      <color theme="1"/>
      <name val="Calibri"/>
      <family val="2"/>
    </font>
    <font>
      <sz val="11"/>
      <color theme="1"/>
      <name val="Times New Roman"/>
      <family val="1"/>
    </font>
  </fonts>
  <fills count="23">
    <fill>
      <patternFill patternType="none"/>
    </fill>
    <fill>
      <patternFill patternType="gray125"/>
    </fill>
    <fill>
      <patternFill patternType="solid">
        <fgColor theme="0" tint="-4.9989318521683403E-2"/>
        <bgColor indexed="64"/>
      </patternFill>
    </fill>
    <fill>
      <patternFill patternType="solid">
        <fgColor rgb="FFFFCCFF"/>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CCFF33"/>
        <bgColor indexed="64"/>
      </patternFill>
    </fill>
    <fill>
      <patternFill patternType="solid">
        <fgColor theme="1"/>
        <bgColor indexed="64"/>
      </patternFill>
    </fill>
    <fill>
      <patternFill patternType="solid">
        <fgColor theme="0" tint="-4.9989318521683403E-2"/>
        <bgColor indexed="33"/>
      </patternFill>
    </fill>
    <fill>
      <patternFill patternType="solid">
        <fgColor theme="8" tint="0.79998168889431442"/>
        <bgColor indexed="64"/>
      </patternFill>
    </fill>
    <fill>
      <patternFill patternType="solid">
        <fgColor theme="0"/>
        <bgColor indexed="33"/>
      </patternFill>
    </fill>
    <fill>
      <patternFill patternType="solid">
        <fgColor rgb="FFFFFFCC"/>
        <bgColor indexed="33"/>
      </patternFill>
    </fill>
    <fill>
      <patternFill patternType="solid">
        <fgColor theme="4" tint="0.79998168889431442"/>
        <bgColor indexed="33"/>
      </patternFill>
    </fill>
    <fill>
      <patternFill patternType="solid">
        <fgColor rgb="FFFFFF00"/>
        <bgColor indexed="64"/>
      </patternFill>
    </fill>
    <fill>
      <patternFill patternType="solid">
        <fgColor theme="0" tint="-0.24994659260841701"/>
        <bgColor indexed="64"/>
      </patternFill>
    </fill>
    <fill>
      <patternFill patternType="solid">
        <fgColor rgb="FF00B050"/>
        <bgColor indexed="64"/>
      </patternFill>
    </fill>
    <fill>
      <patternFill patternType="solid">
        <fgColor rgb="FFFF0000"/>
        <bgColor indexed="64"/>
      </patternFill>
    </fill>
    <fill>
      <patternFill patternType="solid">
        <fgColor rgb="FF000000"/>
        <bgColor indexed="64"/>
      </patternFill>
    </fill>
    <fill>
      <patternFill patternType="solid">
        <fgColor rgb="FF008000"/>
        <bgColor indexed="64"/>
      </patternFill>
    </fill>
    <fill>
      <patternFill patternType="solid">
        <fgColor rgb="FFCCCCCC"/>
        <bgColor indexed="64"/>
      </patternFill>
    </fill>
    <fill>
      <patternFill patternType="solid">
        <fgColor rgb="FFFFFFFF"/>
        <bgColor indexed="64"/>
      </patternFill>
    </fill>
    <fill>
      <patternFill patternType="solid">
        <fgColor rgb="FF15F710"/>
        <bgColor indexed="64"/>
      </patternFill>
    </fill>
  </fills>
  <borders count="91">
    <border>
      <left/>
      <right/>
      <top/>
      <bottom/>
      <diagonal/>
    </border>
    <border>
      <left style="thin">
        <color rgb="FF000000"/>
      </left>
      <right style="thin">
        <color rgb="FF000000"/>
      </right>
      <top style="thin">
        <color rgb="FF000000"/>
      </top>
      <bottom style="thin">
        <color rgb="FF000000"/>
      </bottom>
      <diagonal/>
    </border>
    <border diagonalUp="1">
      <left style="thin">
        <color rgb="FF000000"/>
      </left>
      <right style="thin">
        <color rgb="FF000000"/>
      </right>
      <top style="thin">
        <color rgb="FF000000"/>
      </top>
      <bottom style="thin">
        <color rgb="FF000000"/>
      </bottom>
      <diagonal style="thin">
        <color rgb="FF000000"/>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top/>
      <bottom/>
      <diagonal/>
    </border>
    <border>
      <left/>
      <right style="medium">
        <color indexed="64"/>
      </right>
      <top/>
      <bottom/>
      <diagonal/>
    </border>
    <border>
      <left style="mediumDashed">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ck">
        <color indexed="64"/>
      </right>
      <top/>
      <bottom/>
      <diagonal/>
    </border>
    <border>
      <left style="medium">
        <color indexed="64"/>
      </left>
      <right style="medium">
        <color indexed="64"/>
      </right>
      <top style="medium">
        <color indexed="64"/>
      </top>
      <bottom/>
      <diagonal/>
    </border>
    <border>
      <left style="thick">
        <color indexed="64"/>
      </left>
      <right style="thick">
        <color indexed="64"/>
      </right>
      <top style="thick">
        <color indexed="64"/>
      </top>
      <bottom/>
      <diagonal/>
    </border>
    <border>
      <left/>
      <right style="medium">
        <color indexed="64"/>
      </right>
      <top/>
      <bottom style="thick">
        <color indexed="64"/>
      </bottom>
      <diagonal/>
    </border>
    <border>
      <left style="thick">
        <color indexed="64"/>
      </left>
      <right style="thick">
        <color indexed="64"/>
      </right>
      <top/>
      <bottom style="thick">
        <color indexed="64"/>
      </bottom>
      <diagonal/>
    </border>
    <border diagonalUp="1" diagonalDown="1">
      <left/>
      <right style="medium">
        <color indexed="64"/>
      </right>
      <top style="thick">
        <color indexed="64"/>
      </top>
      <bottom style="thick">
        <color indexed="64"/>
      </bottom>
      <diagonal style="thick">
        <color indexed="64"/>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mediumDashed">
        <color indexed="64"/>
      </bottom>
      <diagonal/>
    </border>
    <border>
      <left/>
      <right/>
      <top style="thick">
        <color indexed="64"/>
      </top>
      <bottom style="mediumDashed">
        <color indexed="64"/>
      </bottom>
      <diagonal/>
    </border>
    <border>
      <left/>
      <right style="mediumDashed">
        <color indexed="64"/>
      </right>
      <top style="thick">
        <color indexed="64"/>
      </top>
      <bottom style="mediumDashed">
        <color indexed="64"/>
      </bottom>
      <diagonal/>
    </border>
    <border>
      <left style="mediumDashed">
        <color indexed="64"/>
      </left>
      <right/>
      <top style="thick">
        <color indexed="64"/>
      </top>
      <bottom style="mediumDashed">
        <color indexed="64"/>
      </bottom>
      <diagonal/>
    </border>
    <border>
      <left/>
      <right style="thick">
        <color indexed="64"/>
      </right>
      <top style="thick">
        <color indexed="64"/>
      </top>
      <bottom style="mediumDashed">
        <color indexed="64"/>
      </bottom>
      <diagonal/>
    </border>
    <border diagonalUp="1" diagonalDown="1">
      <left/>
      <right style="medium">
        <color indexed="64"/>
      </right>
      <top style="thick">
        <color rgb="FFFF0000"/>
      </top>
      <bottom style="thick">
        <color rgb="FFFF0000"/>
      </bottom>
      <diagonal style="thick">
        <color rgb="FFFF0000"/>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ck">
        <color indexed="64"/>
      </left>
      <right/>
      <top style="mediumDashed">
        <color indexed="64"/>
      </top>
      <bottom style="thick">
        <color indexed="64"/>
      </bottom>
      <diagonal/>
    </border>
    <border>
      <left/>
      <right/>
      <top style="mediumDashed">
        <color indexed="64"/>
      </top>
      <bottom style="thick">
        <color indexed="64"/>
      </bottom>
      <diagonal/>
    </border>
    <border>
      <left/>
      <right style="mediumDashed">
        <color indexed="64"/>
      </right>
      <top style="mediumDashed">
        <color indexed="64"/>
      </top>
      <bottom style="thick">
        <color indexed="64"/>
      </bottom>
      <diagonal/>
    </border>
    <border>
      <left style="mediumDashed">
        <color indexed="64"/>
      </left>
      <right/>
      <top style="mediumDashed">
        <color indexed="64"/>
      </top>
      <bottom style="thick">
        <color indexed="64"/>
      </bottom>
      <diagonal/>
    </border>
    <border>
      <left/>
      <right style="thick">
        <color indexed="64"/>
      </right>
      <top style="mediumDashed">
        <color indexed="64"/>
      </top>
      <bottom style="thick">
        <color indexed="64"/>
      </bottom>
      <diagonal/>
    </border>
    <border diagonalUp="1" diagonalDown="1">
      <left style="thick">
        <color indexed="64"/>
      </left>
      <right style="medium">
        <color indexed="64"/>
      </right>
      <top style="thick">
        <color rgb="FFFF0000"/>
      </top>
      <bottom style="thick">
        <color rgb="FFFF0000"/>
      </bottom>
      <diagonal style="thick">
        <color rgb="FFFF0000"/>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right/>
      <top style="thin">
        <color indexed="64"/>
      </top>
      <bottom/>
      <diagonal/>
    </border>
    <border>
      <left/>
      <right style="thick">
        <color indexed="64"/>
      </right>
      <top style="thin">
        <color indexed="64"/>
      </top>
      <bottom/>
      <diagonal/>
    </border>
    <border diagonalUp="1" diagonalDown="1">
      <left style="thick">
        <color indexed="64"/>
      </left>
      <right style="medium">
        <color indexed="64"/>
      </right>
      <top style="thick">
        <color rgb="FFFF0000"/>
      </top>
      <bottom style="thick">
        <color indexed="64"/>
      </bottom>
      <diagonal style="thick">
        <color rgb="FFFF0000"/>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medium">
        <color indexed="64"/>
      </right>
      <top style="thick">
        <color indexed="64"/>
      </top>
      <bottom/>
      <diagonal/>
    </border>
    <border>
      <left style="medium">
        <color indexed="64"/>
      </left>
      <right/>
      <top/>
      <bottom style="thick">
        <color indexed="64"/>
      </bottom>
      <diagonal/>
    </border>
    <border>
      <left style="medium">
        <color indexed="64"/>
      </left>
      <right/>
      <top style="thick">
        <color indexed="64"/>
      </top>
      <bottom/>
      <diagonal/>
    </border>
    <border>
      <left/>
      <right/>
      <top style="thick">
        <color indexed="64"/>
      </top>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
        <color indexed="64"/>
      </left>
      <right style="medium">
        <color indexed="64"/>
      </right>
      <top/>
      <bottom/>
      <diagonal/>
    </border>
    <border>
      <left/>
      <right/>
      <top/>
      <bottom style="thick">
        <color indexed="64"/>
      </bottom>
      <diagonal/>
    </border>
    <border>
      <left/>
      <right/>
      <top style="thick">
        <color indexed="64"/>
      </top>
      <bottom style="thick">
        <color indexed="64"/>
      </bottom>
      <diagonal/>
    </border>
    <border>
      <left style="thick">
        <color theme="6" tint="-0.499984740745262"/>
      </left>
      <right style="thick">
        <color theme="6" tint="-0.499984740745262"/>
      </right>
      <top style="thick">
        <color theme="6" tint="-0.499984740745262"/>
      </top>
      <bottom style="thick">
        <color theme="6" tint="-0.499984740745262"/>
      </bottom>
      <diagonal/>
    </border>
    <border>
      <left style="thick">
        <color rgb="FFFF0000"/>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ck">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diagonal/>
    </border>
    <border>
      <left/>
      <right style="thin">
        <color theme="9" tint="0.79998168889431442"/>
      </right>
      <top style="thick">
        <color indexed="64"/>
      </top>
      <bottom style="thin">
        <color theme="9" tint="0.79998168889431442"/>
      </bottom>
      <diagonal/>
    </border>
    <border>
      <left/>
      <right/>
      <top/>
      <bottom style="mediumDashed">
        <color indexed="64"/>
      </bottom>
      <diagonal/>
    </border>
    <border>
      <left/>
      <right style="mediumDashed">
        <color indexed="64"/>
      </right>
      <top/>
      <bottom style="mediumDashed">
        <color indexed="64"/>
      </bottom>
      <diagonal/>
    </border>
    <border>
      <left style="thin">
        <color theme="9" tint="0.79998168889431442"/>
      </left>
      <right/>
      <top style="thin">
        <color theme="9" tint="0.79998168889431442"/>
      </top>
      <bottom style="thin">
        <color theme="9" tint="0.79998168889431442"/>
      </bottom>
      <diagonal/>
    </border>
    <border>
      <left/>
      <right/>
      <top style="thin">
        <color theme="9" tint="0.79998168889431442"/>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right style="thin">
        <color theme="9" tint="0.79998168889431442"/>
      </right>
      <top style="medium">
        <color indexed="64"/>
      </top>
      <bottom/>
      <diagonal/>
    </border>
    <border diagonalUp="1">
      <left style="thin">
        <color auto="1"/>
      </left>
      <right style="thin">
        <color auto="1"/>
      </right>
      <top/>
      <bottom style="thin">
        <color auto="1"/>
      </bottom>
      <diagonal style="thin">
        <color auto="1"/>
      </diagonal>
    </border>
    <border>
      <left style="thin">
        <color rgb="FF000000"/>
      </left>
      <right style="thin">
        <color rgb="FF000000"/>
      </right>
      <top/>
      <bottom/>
      <diagonal/>
    </border>
    <border>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top/>
      <bottom/>
      <diagonal/>
    </border>
    <border>
      <left style="thin">
        <color auto="1"/>
      </left>
      <right style="thin">
        <color auto="1"/>
      </right>
      <top/>
      <bottom style="thin">
        <color auto="1"/>
      </bottom>
      <diagonal/>
    </border>
    <border>
      <left style="thin">
        <color rgb="FF000000"/>
      </left>
      <right style="thin">
        <color auto="1"/>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0" fontId="10" fillId="0" borderId="0"/>
    <xf numFmtId="0" fontId="104" fillId="0" borderId="0" applyNumberFormat="0" applyFill="0" applyBorder="0" applyAlignment="0" applyProtection="0"/>
  </cellStyleXfs>
  <cellXfs count="446">
    <xf numFmtId="0" fontId="0" fillId="0" borderId="0" xfId="0"/>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0" fillId="0" borderId="0" xfId="0" applyAlignment="1">
      <alignment wrapText="1"/>
    </xf>
    <xf numFmtId="0" fontId="0" fillId="0" borderId="1" xfId="0" applyBorder="1" applyAlignment="1">
      <alignment wrapText="1"/>
    </xf>
    <xf numFmtId="0" fontId="2" fillId="0" borderId="1" xfId="0" applyFont="1" applyBorder="1" applyAlignment="1">
      <alignment vertical="top"/>
    </xf>
    <xf numFmtId="0" fontId="2" fillId="0" borderId="0" xfId="0" applyFont="1" applyAlignment="1">
      <alignment vertical="top"/>
    </xf>
    <xf numFmtId="0" fontId="2" fillId="0" borderId="0" xfId="0" applyFont="1" applyAlignment="1">
      <alignment vertical="center"/>
    </xf>
    <xf numFmtId="0" fontId="0" fillId="0" borderId="1" xfId="0" applyBorder="1"/>
    <xf numFmtId="0" fontId="0" fillId="0" borderId="1" xfId="0" applyBorder="1" applyAlignment="1">
      <alignment vertical="top" wrapText="1"/>
    </xf>
    <xf numFmtId="0" fontId="1" fillId="0" borderId="2" xfId="0" applyFont="1" applyBorder="1" applyAlignment="1">
      <alignment vertical="center" wrapText="1"/>
    </xf>
    <xf numFmtId="0" fontId="0" fillId="0" borderId="1" xfId="0" applyBorder="1" applyAlignment="1">
      <alignment horizontal="left" wrapText="1"/>
    </xf>
    <xf numFmtId="0" fontId="2" fillId="0" borderId="1" xfId="0" applyFont="1" applyBorder="1" applyAlignment="1">
      <alignment horizontal="center" vertical="top"/>
    </xf>
    <xf numFmtId="0" fontId="0" fillId="0" borderId="0" xfId="0" applyAlignment="1">
      <alignment vertical="top" wrapText="1"/>
    </xf>
    <xf numFmtId="0" fontId="0" fillId="0" borderId="0" xfId="0" applyAlignment="1">
      <alignment vertical="top"/>
    </xf>
    <xf numFmtId="0" fontId="5" fillId="0" borderId="0" xfId="0" applyFont="1" applyAlignment="1">
      <alignment vertical="top" wrapText="1"/>
    </xf>
    <xf numFmtId="0" fontId="6" fillId="0" borderId="0" xfId="0" applyFont="1" applyAlignment="1">
      <alignment vertical="top" wrapText="1"/>
    </xf>
    <xf numFmtId="0" fontId="0" fillId="0" borderId="1" xfId="0" applyBorder="1" applyAlignment="1">
      <alignment textRotation="180"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wrapText="1"/>
    </xf>
    <xf numFmtId="0" fontId="13" fillId="0" borderId="0" xfId="0" applyFont="1"/>
    <xf numFmtId="0" fontId="14" fillId="4" borderId="11" xfId="0" applyFont="1" applyFill="1" applyBorder="1"/>
    <xf numFmtId="0" fontId="14" fillId="4" borderId="0" xfId="0" applyFont="1" applyFill="1"/>
    <xf numFmtId="0" fontId="15" fillId="2" borderId="11" xfId="1" applyFont="1" applyFill="1" applyBorder="1" applyAlignment="1">
      <alignment horizontal="center" vertical="center"/>
    </xf>
    <xf numFmtId="0" fontId="16" fillId="2" borderId="0" xfId="1" applyFont="1" applyFill="1" applyAlignment="1">
      <alignment horizontal="center" vertical="center"/>
    </xf>
    <xf numFmtId="0" fontId="15" fillId="2" borderId="0" xfId="1" applyFont="1" applyFill="1" applyAlignment="1">
      <alignment horizontal="center" vertical="center"/>
    </xf>
    <xf numFmtId="0" fontId="16" fillId="2" borderId="0" xfId="0" applyFont="1" applyFill="1" applyAlignment="1">
      <alignment horizontal="center" vertical="center"/>
    </xf>
    <xf numFmtId="0" fontId="16" fillId="2" borderId="12" xfId="0" applyFont="1" applyFill="1" applyBorder="1" applyAlignment="1">
      <alignment horizontal="center" vertical="center"/>
    </xf>
    <xf numFmtId="0" fontId="13" fillId="5" borderId="0" xfId="0" applyFont="1" applyFill="1"/>
    <xf numFmtId="0" fontId="13" fillId="0" borderId="13" xfId="0" applyFont="1" applyBorder="1"/>
    <xf numFmtId="0" fontId="0" fillId="4" borderId="0" xfId="0" applyFill="1"/>
    <xf numFmtId="1" fontId="18" fillId="4" borderId="14" xfId="1" applyNumberFormat="1" applyFont="1" applyFill="1" applyBorder="1" applyAlignment="1" applyProtection="1">
      <alignment horizontal="center" vertical="center"/>
      <protection locked="0"/>
    </xf>
    <xf numFmtId="1" fontId="19" fillId="6" borderId="15" xfId="1" applyNumberFormat="1" applyFont="1" applyFill="1" applyBorder="1" applyAlignment="1">
      <alignment horizontal="center" vertical="center"/>
    </xf>
    <xf numFmtId="164" fontId="18" fillId="4" borderId="15" xfId="1" applyNumberFormat="1" applyFont="1" applyFill="1" applyBorder="1" applyAlignment="1" applyProtection="1">
      <alignment horizontal="center" vertical="center"/>
      <protection locked="0"/>
    </xf>
    <xf numFmtId="164" fontId="19" fillId="6" borderId="15" xfId="0" applyNumberFormat="1" applyFont="1" applyFill="1" applyBorder="1" applyAlignment="1">
      <alignment horizontal="center" vertical="center"/>
    </xf>
    <xf numFmtId="0" fontId="20" fillId="5" borderId="0" xfId="0" applyFont="1" applyFill="1"/>
    <xf numFmtId="0" fontId="8" fillId="2" borderId="11" xfId="0" applyFont="1" applyFill="1" applyBorder="1"/>
    <xf numFmtId="0" fontId="8" fillId="2" borderId="0" xfId="0" applyFont="1" applyFill="1"/>
    <xf numFmtId="0" fontId="8" fillId="5" borderId="12" xfId="0" applyFont="1" applyFill="1" applyBorder="1"/>
    <xf numFmtId="0" fontId="0" fillId="2" borderId="11" xfId="0" applyFill="1" applyBorder="1"/>
    <xf numFmtId="0" fontId="21" fillId="2" borderId="0" xfId="0" applyFont="1" applyFill="1"/>
    <xf numFmtId="0" fontId="22" fillId="2" borderId="0" xfId="0" applyFont="1" applyFill="1" applyAlignment="1">
      <alignment horizontal="center" vertical="center"/>
    </xf>
    <xf numFmtId="16" fontId="21" fillId="2" borderId="0" xfId="0" applyNumberFormat="1" applyFont="1" applyFill="1"/>
    <xf numFmtId="0" fontId="23" fillId="2" borderId="0" xfId="0" applyFont="1" applyFill="1"/>
    <xf numFmtId="0" fontId="16" fillId="2" borderId="16" xfId="0" applyFont="1" applyFill="1" applyBorder="1" applyAlignment="1">
      <alignment horizontal="center" vertical="center"/>
    </xf>
    <xf numFmtId="0" fontId="25" fillId="2" borderId="0" xfId="0" applyFont="1" applyFill="1" applyAlignment="1">
      <alignment horizontal="center"/>
    </xf>
    <xf numFmtId="0" fontId="26" fillId="2" borderId="0" xfId="0" applyFont="1" applyFill="1"/>
    <xf numFmtId="0" fontId="13" fillId="5" borderId="0" xfId="0" applyFont="1" applyFill="1" applyAlignment="1">
      <alignment horizontal="center"/>
    </xf>
    <xf numFmtId="0" fontId="0" fillId="2" borderId="11" xfId="0" applyFill="1" applyBorder="1" applyAlignment="1">
      <alignment horizontal="right"/>
    </xf>
    <xf numFmtId="165" fontId="18" fillId="4" borderId="15" xfId="0" applyNumberFormat="1" applyFont="1" applyFill="1" applyBorder="1" applyAlignment="1" applyProtection="1">
      <alignment horizontal="center"/>
      <protection locked="0"/>
    </xf>
    <xf numFmtId="165" fontId="2" fillId="4" borderId="15" xfId="0" applyNumberFormat="1" applyFont="1" applyFill="1" applyBorder="1" applyAlignment="1" applyProtection="1">
      <alignment horizontal="center"/>
      <protection locked="0"/>
    </xf>
    <xf numFmtId="166" fontId="2" fillId="4" borderId="15" xfId="0" applyNumberFormat="1" applyFont="1" applyFill="1" applyBorder="1" applyAlignment="1" applyProtection="1">
      <alignment horizontal="center"/>
      <protection locked="0"/>
    </xf>
    <xf numFmtId="0" fontId="7" fillId="2" borderId="0" xfId="0" applyFont="1" applyFill="1" applyAlignment="1">
      <alignment horizontal="right"/>
    </xf>
    <xf numFmtId="166" fontId="2" fillId="4" borderId="14" xfId="0" applyNumberFormat="1" applyFont="1" applyFill="1" applyBorder="1" applyAlignment="1" applyProtection="1">
      <alignment horizontal="center"/>
      <protection locked="0"/>
    </xf>
    <xf numFmtId="164" fontId="28" fillId="4" borderId="21" xfId="0" applyNumberFormat="1" applyFont="1" applyFill="1" applyBorder="1" applyAlignment="1" applyProtection="1">
      <alignment horizontal="center"/>
      <protection locked="0"/>
    </xf>
    <xf numFmtId="0" fontId="13" fillId="5" borderId="22" xfId="0" applyFont="1" applyFill="1" applyBorder="1" applyAlignment="1">
      <alignment horizontal="center"/>
    </xf>
    <xf numFmtId="164" fontId="13" fillId="5" borderId="23" xfId="0" applyNumberFormat="1" applyFont="1" applyFill="1" applyBorder="1" applyAlignment="1">
      <alignment horizontal="center" vertical="center"/>
    </xf>
    <xf numFmtId="164" fontId="13" fillId="5" borderId="24" xfId="0" applyNumberFormat="1" applyFont="1" applyFill="1" applyBorder="1" applyAlignment="1">
      <alignment horizontal="center" vertical="center"/>
    </xf>
    <xf numFmtId="0" fontId="0" fillId="2" borderId="11" xfId="0" applyFill="1" applyBorder="1" applyAlignment="1">
      <alignment horizontal="center"/>
    </xf>
    <xf numFmtId="167" fontId="18" fillId="4" borderId="15" xfId="0" applyNumberFormat="1" applyFont="1" applyFill="1" applyBorder="1" applyAlignment="1" applyProtection="1">
      <alignment horizontal="center"/>
      <protection locked="0"/>
    </xf>
    <xf numFmtId="167" fontId="2" fillId="4" borderId="15" xfId="0" applyNumberFormat="1" applyFont="1" applyFill="1" applyBorder="1" applyAlignment="1" applyProtection="1">
      <alignment horizontal="center"/>
      <protection locked="0"/>
    </xf>
    <xf numFmtId="0" fontId="29" fillId="2" borderId="0" xfId="0" applyFont="1" applyFill="1" applyAlignment="1">
      <alignment horizontal="center" vertical="center"/>
    </xf>
    <xf numFmtId="14" fontId="12" fillId="2" borderId="25" xfId="0" applyNumberFormat="1" applyFont="1" applyFill="1" applyBorder="1" applyAlignment="1">
      <alignment horizontal="center" vertical="center"/>
    </xf>
    <xf numFmtId="167" fontId="13" fillId="5" borderId="0" xfId="0" applyNumberFormat="1" applyFont="1" applyFill="1"/>
    <xf numFmtId="0" fontId="13" fillId="5" borderId="26" xfId="0" applyFont="1" applyFill="1" applyBorder="1" applyAlignment="1">
      <alignment horizontal="center"/>
    </xf>
    <xf numFmtId="164" fontId="13" fillId="5" borderId="27" xfId="0" applyNumberFormat="1" applyFont="1" applyFill="1" applyBorder="1" applyAlignment="1">
      <alignment horizontal="center"/>
    </xf>
    <xf numFmtId="0" fontId="30" fillId="2" borderId="0" xfId="0" applyFont="1" applyFill="1" applyAlignment="1">
      <alignment horizontal="center"/>
    </xf>
    <xf numFmtId="0" fontId="31" fillId="2" borderId="0" xfId="0" applyFont="1" applyFill="1" applyAlignment="1">
      <alignment horizontal="center"/>
    </xf>
    <xf numFmtId="0" fontId="13" fillId="2" borderId="0" xfId="0" applyFont="1" applyFill="1" applyAlignment="1">
      <alignment horizontal="right"/>
    </xf>
    <xf numFmtId="0" fontId="13" fillId="2" borderId="0" xfId="0" applyFont="1" applyFill="1"/>
    <xf numFmtId="0" fontId="13" fillId="2" borderId="12" xfId="0" applyFont="1" applyFill="1" applyBorder="1"/>
    <xf numFmtId="0" fontId="13" fillId="5" borderId="27" xfId="0" applyFont="1" applyFill="1" applyBorder="1"/>
    <xf numFmtId="0" fontId="25" fillId="2" borderId="11" xfId="0" applyFont="1" applyFill="1" applyBorder="1" applyAlignment="1">
      <alignment horizontal="right"/>
    </xf>
    <xf numFmtId="1" fontId="36" fillId="6" borderId="33" xfId="0" applyNumberFormat="1" applyFont="1" applyFill="1" applyBorder="1" applyAlignment="1">
      <alignment horizontal="center" vertical="center"/>
    </xf>
    <xf numFmtId="0" fontId="13" fillId="5" borderId="34" xfId="0" applyFont="1" applyFill="1" applyBorder="1" applyAlignment="1">
      <alignment horizontal="center" vertical="center"/>
    </xf>
    <xf numFmtId="164" fontId="13" fillId="5" borderId="35" xfId="0" applyNumberFormat="1" applyFont="1" applyFill="1" applyBorder="1" applyAlignment="1">
      <alignment horizontal="center" vertical="center"/>
    </xf>
    <xf numFmtId="0" fontId="25" fillId="2" borderId="11" xfId="0" applyFont="1" applyFill="1" applyBorder="1" applyAlignment="1">
      <alignment horizontal="right" vertical="top"/>
    </xf>
    <xf numFmtId="0" fontId="12" fillId="4" borderId="41" xfId="0" applyFont="1" applyFill="1" applyBorder="1" applyAlignment="1" applyProtection="1">
      <alignment horizontal="center" vertical="center"/>
      <protection locked="0"/>
    </xf>
    <xf numFmtId="0" fontId="13" fillId="5" borderId="7" xfId="0" applyFont="1" applyFill="1" applyBorder="1"/>
    <xf numFmtId="164" fontId="13" fillId="5" borderId="0" xfId="0" applyNumberFormat="1" applyFont="1" applyFill="1"/>
    <xf numFmtId="0" fontId="0" fillId="2" borderId="0" xfId="0" applyFill="1"/>
    <xf numFmtId="0" fontId="39" fillId="2" borderId="0" xfId="0" applyFont="1" applyFill="1"/>
    <xf numFmtId="0" fontId="13" fillId="5" borderId="42" xfId="0" applyFont="1" applyFill="1" applyBorder="1" applyAlignment="1">
      <alignment horizontal="center" vertical="center"/>
    </xf>
    <xf numFmtId="164" fontId="13" fillId="5" borderId="43" xfId="0" applyNumberFormat="1" applyFont="1" applyFill="1" applyBorder="1" applyAlignment="1">
      <alignment horizontal="center" vertical="center"/>
    </xf>
    <xf numFmtId="0" fontId="25" fillId="2" borderId="11" xfId="0" applyFont="1" applyFill="1" applyBorder="1" applyAlignment="1">
      <alignment horizontal="center" vertical="center"/>
    </xf>
    <xf numFmtId="168" fontId="41" fillId="6" borderId="24" xfId="0" applyNumberFormat="1" applyFont="1" applyFill="1" applyBorder="1" applyAlignment="1">
      <alignment horizontal="center" vertical="center"/>
    </xf>
    <xf numFmtId="0" fontId="42" fillId="2" borderId="0" xfId="0" applyFont="1" applyFill="1" applyAlignment="1">
      <alignment vertical="center"/>
    </xf>
    <xf numFmtId="0" fontId="25" fillId="2" borderId="0" xfId="0" applyFont="1" applyFill="1" applyAlignment="1">
      <alignment horizontal="center" vertical="center" wrapText="1"/>
    </xf>
    <xf numFmtId="164" fontId="43" fillId="6" borderId="24" xfId="0" applyNumberFormat="1" applyFont="1" applyFill="1" applyBorder="1" applyAlignment="1">
      <alignment horizontal="center" vertical="center"/>
    </xf>
    <xf numFmtId="164" fontId="36" fillId="6" borderId="33" xfId="0" applyNumberFormat="1" applyFont="1" applyFill="1" applyBorder="1" applyAlignment="1">
      <alignment horizontal="center" vertical="center"/>
    </xf>
    <xf numFmtId="0" fontId="13" fillId="5" borderId="47" xfId="0" applyFont="1" applyFill="1" applyBorder="1" applyAlignment="1">
      <alignment horizontal="center" vertical="center"/>
    </xf>
    <xf numFmtId="164" fontId="13" fillId="5" borderId="5" xfId="0" applyNumberFormat="1" applyFont="1" applyFill="1" applyBorder="1" applyAlignment="1">
      <alignment horizontal="center" vertical="center"/>
    </xf>
    <xf numFmtId="0" fontId="7" fillId="2" borderId="11" xfId="0" applyFont="1" applyFill="1" applyBorder="1" applyAlignment="1">
      <alignment horizontal="center" vertical="center"/>
    </xf>
    <xf numFmtId="0" fontId="7" fillId="2" borderId="0" xfId="0" applyFont="1" applyFill="1" applyAlignment="1">
      <alignment horizontal="center" vertical="center"/>
    </xf>
    <xf numFmtId="167" fontId="43" fillId="6" borderId="24" xfId="0" applyNumberFormat="1" applyFont="1" applyFill="1" applyBorder="1" applyAlignment="1">
      <alignment horizontal="center" vertical="center"/>
    </xf>
    <xf numFmtId="0" fontId="42" fillId="2" borderId="0" xfId="0" applyFont="1" applyFill="1" applyAlignment="1">
      <alignment horizontal="left" vertical="center"/>
    </xf>
    <xf numFmtId="0" fontId="46" fillId="4" borderId="50" xfId="0" applyFont="1" applyFill="1" applyBorder="1" applyAlignment="1" applyProtection="1">
      <alignment horizontal="center" vertical="center"/>
      <protection locked="0"/>
    </xf>
    <xf numFmtId="0" fontId="13" fillId="5" borderId="51" xfId="0" applyFont="1" applyFill="1" applyBorder="1" applyAlignment="1">
      <alignment horizontal="center" vertical="center"/>
    </xf>
    <xf numFmtId="0" fontId="13" fillId="5" borderId="52" xfId="0" applyFont="1" applyFill="1" applyBorder="1" applyAlignment="1">
      <alignment horizontal="center" vertical="center"/>
    </xf>
    <xf numFmtId="0" fontId="0" fillId="5" borderId="54" xfId="0" applyFill="1" applyBorder="1"/>
    <xf numFmtId="0" fontId="0" fillId="8" borderId="55" xfId="0" applyFill="1" applyBorder="1"/>
    <xf numFmtId="0" fontId="0" fillId="8" borderId="0" xfId="0" applyFill="1"/>
    <xf numFmtId="0" fontId="0" fillId="8" borderId="12" xfId="0" applyFill="1" applyBorder="1"/>
    <xf numFmtId="0" fontId="28" fillId="2" borderId="56" xfId="0" applyFont="1" applyFill="1" applyBorder="1"/>
    <xf numFmtId="0" fontId="47" fillId="9" borderId="7" xfId="1" applyFont="1" applyFill="1" applyBorder="1" applyAlignment="1">
      <alignment horizontal="left" vertical="center"/>
    </xf>
    <xf numFmtId="167" fontId="48" fillId="9" borderId="7" xfId="1" applyNumberFormat="1" applyFont="1" applyFill="1" applyBorder="1" applyAlignment="1">
      <alignment horizontal="center" vertical="center"/>
    </xf>
    <xf numFmtId="0" fontId="48" fillId="9" borderId="7" xfId="1" applyFont="1" applyFill="1" applyBorder="1" applyAlignment="1">
      <alignment horizontal="left" vertical="center"/>
    </xf>
    <xf numFmtId="1" fontId="49" fillId="9" borderId="7" xfId="1" applyNumberFormat="1" applyFont="1" applyFill="1" applyBorder="1" applyAlignment="1">
      <alignment horizontal="left" vertical="center"/>
    </xf>
    <xf numFmtId="2" fontId="50" fillId="9" borderId="7" xfId="1" applyNumberFormat="1" applyFont="1" applyFill="1" applyBorder="1" applyAlignment="1">
      <alignment horizontal="left" vertical="center"/>
    </xf>
    <xf numFmtId="1" fontId="51" fillId="9" borderId="7" xfId="1" applyNumberFormat="1" applyFont="1" applyFill="1" applyBorder="1" applyAlignment="1">
      <alignment horizontal="center" vertical="center"/>
    </xf>
    <xf numFmtId="169" fontId="18" fillId="9" borderId="7" xfId="1" applyNumberFormat="1" applyFont="1" applyFill="1" applyBorder="1" applyAlignment="1">
      <alignment horizontal="right" vertical="center"/>
    </xf>
    <xf numFmtId="1" fontId="18" fillId="2" borderId="8" xfId="1" applyNumberFormat="1" applyFont="1" applyFill="1" applyBorder="1" applyAlignment="1">
      <alignment vertical="center"/>
    </xf>
    <xf numFmtId="0" fontId="0" fillId="10" borderId="12" xfId="0" applyFill="1" applyBorder="1"/>
    <xf numFmtId="0" fontId="13" fillId="2" borderId="11" xfId="0" applyFont="1" applyFill="1" applyBorder="1"/>
    <xf numFmtId="1" fontId="52" fillId="2" borderId="0" xfId="1" applyNumberFormat="1" applyFont="1" applyFill="1"/>
    <xf numFmtId="0" fontId="18" fillId="2" borderId="0" xfId="1" applyFont="1" applyFill="1" applyAlignment="1">
      <alignment horizontal="center" vertical="center"/>
    </xf>
    <xf numFmtId="167" fontId="53" fillId="2" borderId="0" xfId="1" applyNumberFormat="1" applyFont="1" applyFill="1" applyAlignment="1">
      <alignment horizontal="center" vertical="center"/>
    </xf>
    <xf numFmtId="0" fontId="13" fillId="2" borderId="0" xfId="1" applyFont="1" applyFill="1" applyAlignment="1">
      <alignment horizontal="center" vertical="center"/>
    </xf>
    <xf numFmtId="167" fontId="52" fillId="2" borderId="0" xfId="1" applyNumberFormat="1" applyFont="1" applyFill="1" applyAlignment="1">
      <alignment horizontal="center" vertical="center"/>
    </xf>
    <xf numFmtId="2" fontId="54" fillId="2" borderId="0" xfId="1" applyNumberFormat="1" applyFont="1" applyFill="1" applyAlignment="1">
      <alignment horizontal="left" vertical="center"/>
    </xf>
    <xf numFmtId="169" fontId="18" fillId="9" borderId="0" xfId="1" applyNumberFormat="1" applyFont="1" applyFill="1" applyAlignment="1">
      <alignment horizontal="right" vertical="center"/>
    </xf>
    <xf numFmtId="1" fontId="18" fillId="2" borderId="12" xfId="1" applyNumberFormat="1" applyFont="1" applyFill="1" applyBorder="1" applyAlignment="1">
      <alignment vertical="center"/>
    </xf>
    <xf numFmtId="169" fontId="18" fillId="4" borderId="15" xfId="1" applyNumberFormat="1" applyFont="1" applyFill="1" applyBorder="1" applyAlignment="1" applyProtection="1">
      <alignment horizontal="center" vertical="center"/>
      <protection locked="0"/>
    </xf>
    <xf numFmtId="170" fontId="36" fillId="6" borderId="24" xfId="1" applyNumberFormat="1" applyFont="1" applyFill="1" applyBorder="1" applyAlignment="1">
      <alignment horizontal="center" vertical="center"/>
    </xf>
    <xf numFmtId="0" fontId="0" fillId="2" borderId="55" xfId="0" applyFill="1" applyBorder="1"/>
    <xf numFmtId="0" fontId="0" fillId="2" borderId="56" xfId="0" applyFill="1" applyBorder="1"/>
    <xf numFmtId="0" fontId="47" fillId="9" borderId="57" xfId="1" applyFont="1" applyFill="1" applyBorder="1" applyAlignment="1">
      <alignment horizontal="left" vertical="center"/>
    </xf>
    <xf numFmtId="167" fontId="48" fillId="9" borderId="57" xfId="1" applyNumberFormat="1" applyFont="1" applyFill="1" applyBorder="1" applyAlignment="1">
      <alignment horizontal="center" vertical="center"/>
    </xf>
    <xf numFmtId="0" fontId="48" fillId="9" borderId="57" xfId="1" applyFont="1" applyFill="1" applyBorder="1" applyAlignment="1">
      <alignment horizontal="left" vertical="center"/>
    </xf>
    <xf numFmtId="1" fontId="49" fillId="9" borderId="57" xfId="1" applyNumberFormat="1" applyFont="1" applyFill="1" applyBorder="1" applyAlignment="1">
      <alignment horizontal="left" vertical="center"/>
    </xf>
    <xf numFmtId="2" fontId="50" fillId="9" borderId="57" xfId="1" applyNumberFormat="1" applyFont="1" applyFill="1" applyBorder="1" applyAlignment="1">
      <alignment horizontal="left" vertical="center"/>
    </xf>
    <xf numFmtId="1" fontId="51" fillId="9" borderId="57" xfId="1" applyNumberFormat="1" applyFont="1" applyFill="1" applyBorder="1" applyAlignment="1">
      <alignment horizontal="center" vertical="center"/>
    </xf>
    <xf numFmtId="169" fontId="18" fillId="9" borderId="57" xfId="1" applyNumberFormat="1" applyFont="1" applyFill="1" applyBorder="1" applyAlignment="1">
      <alignment horizontal="right" vertical="center"/>
    </xf>
    <xf numFmtId="1" fontId="18" fillId="2" borderId="54" xfId="1" applyNumberFormat="1" applyFont="1" applyFill="1" applyBorder="1" applyAlignment="1">
      <alignment vertical="center"/>
    </xf>
    <xf numFmtId="2" fontId="55" fillId="2" borderId="0" xfId="1" applyNumberFormat="1" applyFont="1" applyFill="1" applyAlignment="1">
      <alignment horizontal="left" vertical="center"/>
    </xf>
    <xf numFmtId="164" fontId="36" fillId="6" borderId="24" xfId="1" applyNumberFormat="1" applyFont="1" applyFill="1" applyBorder="1" applyAlignment="1">
      <alignment horizontal="center" vertical="center"/>
    </xf>
    <xf numFmtId="167" fontId="56" fillId="9" borderId="57" xfId="1" applyNumberFormat="1" applyFont="1" applyFill="1" applyBorder="1" applyAlignment="1">
      <alignment horizontal="center" vertical="center"/>
    </xf>
    <xf numFmtId="0" fontId="56" fillId="9" borderId="57" xfId="1" applyFont="1" applyFill="1" applyBorder="1" applyAlignment="1">
      <alignment horizontal="left" vertical="center"/>
    </xf>
    <xf numFmtId="1" fontId="57" fillId="9" borderId="57" xfId="1" applyNumberFormat="1" applyFont="1" applyFill="1" applyBorder="1" applyAlignment="1">
      <alignment horizontal="left" vertical="center"/>
    </xf>
    <xf numFmtId="2" fontId="58" fillId="9" borderId="57" xfId="1" applyNumberFormat="1" applyFont="1" applyFill="1" applyBorder="1" applyAlignment="1">
      <alignment horizontal="left" vertical="center"/>
    </xf>
    <xf numFmtId="1" fontId="59" fillId="9" borderId="57" xfId="1" applyNumberFormat="1" applyFont="1" applyFill="1" applyBorder="1" applyAlignment="1">
      <alignment horizontal="center" vertical="center"/>
    </xf>
    <xf numFmtId="169" fontId="60" fillId="9" borderId="57" xfId="1" applyNumberFormat="1" applyFont="1" applyFill="1" applyBorder="1" applyAlignment="1">
      <alignment horizontal="right" vertical="center"/>
    </xf>
    <xf numFmtId="1" fontId="60" fillId="2" borderId="54" xfId="1" applyNumberFormat="1" applyFont="1" applyFill="1" applyBorder="1" applyAlignment="1">
      <alignment vertical="center"/>
    </xf>
    <xf numFmtId="1" fontId="61" fillId="2" borderId="0" xfId="1" applyNumberFormat="1" applyFont="1" applyFill="1"/>
    <xf numFmtId="0" fontId="62" fillId="2" borderId="0" xfId="1" applyFont="1" applyFill="1" applyAlignment="1">
      <alignment horizontal="center" vertical="center"/>
    </xf>
    <xf numFmtId="0" fontId="52" fillId="2" borderId="0" xfId="1" applyFont="1" applyFill="1" applyAlignment="1">
      <alignment horizontal="center" vertical="center"/>
    </xf>
    <xf numFmtId="2" fontId="63" fillId="2" borderId="0" xfId="1" applyNumberFormat="1" applyFont="1" applyFill="1" applyAlignment="1">
      <alignment horizontal="left" vertical="center"/>
    </xf>
    <xf numFmtId="169" fontId="60" fillId="9" borderId="0" xfId="1" applyNumberFormat="1" applyFont="1" applyFill="1" applyAlignment="1">
      <alignment horizontal="right" vertical="center"/>
    </xf>
    <xf numFmtId="1" fontId="60" fillId="2" borderId="12" xfId="1" applyNumberFormat="1" applyFont="1" applyFill="1" applyBorder="1" applyAlignment="1">
      <alignment vertical="center"/>
    </xf>
    <xf numFmtId="0" fontId="60" fillId="2" borderId="0" xfId="1" applyFont="1" applyFill="1" applyAlignment="1">
      <alignment horizontal="center" vertical="center"/>
    </xf>
    <xf numFmtId="167" fontId="57" fillId="9" borderId="57" xfId="1" applyNumberFormat="1" applyFont="1" applyFill="1" applyBorder="1" applyAlignment="1">
      <alignment horizontal="center" vertical="center"/>
    </xf>
    <xf numFmtId="0" fontId="57" fillId="9" borderId="57" xfId="1" applyFont="1" applyFill="1" applyBorder="1" applyAlignment="1">
      <alignment horizontal="left" vertical="center"/>
    </xf>
    <xf numFmtId="2" fontId="57" fillId="9" borderId="57" xfId="1" applyNumberFormat="1" applyFont="1" applyFill="1" applyBorder="1" applyAlignment="1">
      <alignment horizontal="left" vertical="center"/>
    </xf>
    <xf numFmtId="1" fontId="60" fillId="9" borderId="57" xfId="1" applyNumberFormat="1" applyFont="1" applyFill="1" applyBorder="1" applyAlignment="1">
      <alignment horizontal="center" vertical="center"/>
    </xf>
    <xf numFmtId="0" fontId="0" fillId="2" borderId="54" xfId="0" applyFill="1" applyBorder="1"/>
    <xf numFmtId="0" fontId="0" fillId="5" borderId="12" xfId="0" applyFill="1" applyBorder="1"/>
    <xf numFmtId="1" fontId="52" fillId="9" borderId="0" xfId="1" applyNumberFormat="1" applyFont="1" applyFill="1" applyAlignment="1">
      <alignment horizontal="center" vertical="center"/>
    </xf>
    <xf numFmtId="1" fontId="59" fillId="9" borderId="0" xfId="1" applyNumberFormat="1" applyFont="1" applyFill="1" applyAlignment="1">
      <alignment horizontal="center" vertical="center"/>
    </xf>
    <xf numFmtId="0" fontId="0" fillId="2" borderId="12" xfId="0" applyFill="1" applyBorder="1"/>
    <xf numFmtId="0" fontId="60" fillId="9" borderId="0" xfId="1" applyFont="1" applyFill="1" applyAlignment="1">
      <alignment horizontal="center" vertical="center"/>
    </xf>
    <xf numFmtId="164" fontId="18" fillId="11" borderId="15" xfId="1" applyNumberFormat="1" applyFont="1" applyFill="1" applyBorder="1" applyAlignment="1" applyProtection="1">
      <alignment horizontal="center" vertical="center"/>
      <protection locked="0"/>
    </xf>
    <xf numFmtId="171" fontId="66" fillId="9" borderId="0" xfId="1" applyNumberFormat="1" applyFont="1" applyFill="1" applyAlignment="1" applyProtection="1">
      <alignment horizontal="center" vertical="center"/>
      <protection hidden="1"/>
    </xf>
    <xf numFmtId="171" fontId="67" fillId="9" borderId="0" xfId="1" applyNumberFormat="1" applyFont="1" applyFill="1" applyAlignment="1">
      <alignment horizontal="center" vertical="center"/>
    </xf>
    <xf numFmtId="167" fontId="53" fillId="9" borderId="0" xfId="1" applyNumberFormat="1" applyFont="1" applyFill="1" applyAlignment="1">
      <alignment horizontal="center" vertical="center"/>
    </xf>
    <xf numFmtId="0" fontId="61" fillId="9" borderId="0" xfId="1" applyFont="1" applyFill="1" applyAlignment="1">
      <alignment horizontal="center" vertical="center"/>
    </xf>
    <xf numFmtId="1" fontId="52" fillId="9" borderId="0" xfId="1" applyNumberFormat="1" applyFont="1" applyFill="1" applyAlignment="1">
      <alignment horizontal="left" vertical="center"/>
    </xf>
    <xf numFmtId="2" fontId="68" fillId="9" borderId="0" xfId="1" applyNumberFormat="1" applyFont="1" applyFill="1" applyAlignment="1">
      <alignment horizontal="left" vertical="center"/>
    </xf>
    <xf numFmtId="0" fontId="69" fillId="9" borderId="0" xfId="1" applyFont="1" applyFill="1" applyAlignment="1">
      <alignment horizontal="right" vertical="center"/>
    </xf>
    <xf numFmtId="1" fontId="70" fillId="9" borderId="0" xfId="1" applyNumberFormat="1" applyFont="1" applyFill="1" applyAlignment="1">
      <alignment horizontal="center" vertical="center"/>
    </xf>
    <xf numFmtId="0" fontId="71" fillId="9" borderId="0" xfId="1" applyFont="1" applyFill="1" applyAlignment="1">
      <alignment horizontal="left" vertical="center"/>
    </xf>
    <xf numFmtId="1" fontId="72" fillId="9" borderId="0" xfId="1" applyNumberFormat="1" applyFont="1" applyFill="1" applyAlignment="1">
      <alignment horizontal="center" vertical="center"/>
    </xf>
    <xf numFmtId="2" fontId="60" fillId="9" borderId="0" xfId="1" applyNumberFormat="1" applyFont="1" applyFill="1" applyAlignment="1">
      <alignment horizontal="center" vertical="center"/>
    </xf>
    <xf numFmtId="172" fontId="18" fillId="11" borderId="15" xfId="1" applyNumberFormat="1" applyFont="1" applyFill="1" applyBorder="1" applyAlignment="1" applyProtection="1">
      <alignment horizontal="center" vertical="center"/>
      <protection locked="0"/>
    </xf>
    <xf numFmtId="167" fontId="30" fillId="2" borderId="0" xfId="1" applyNumberFormat="1" applyFont="1" applyFill="1" applyAlignment="1">
      <alignment horizontal="left" vertical="center"/>
    </xf>
    <xf numFmtId="167" fontId="70" fillId="2" borderId="0" xfId="1" applyNumberFormat="1" applyFont="1" applyFill="1" applyAlignment="1">
      <alignment horizontal="center" vertical="center"/>
    </xf>
    <xf numFmtId="0" fontId="74" fillId="2" borderId="0" xfId="1" applyFont="1" applyFill="1" applyAlignment="1">
      <alignment horizontal="left" vertical="center"/>
    </xf>
    <xf numFmtId="169" fontId="75" fillId="2" borderId="0" xfId="1" applyNumberFormat="1" applyFont="1" applyFill="1" applyAlignment="1">
      <alignment horizontal="right" vertical="center"/>
    </xf>
    <xf numFmtId="169" fontId="76" fillId="2" borderId="0" xfId="1" applyNumberFormat="1" applyFont="1" applyFill="1" applyAlignment="1">
      <alignment horizontal="right" vertical="center"/>
    </xf>
    <xf numFmtId="1" fontId="59" fillId="2" borderId="0" xfId="1" applyNumberFormat="1" applyFont="1" applyFill="1" applyAlignment="1">
      <alignment horizontal="center" vertical="center"/>
    </xf>
    <xf numFmtId="169" fontId="60" fillId="2" borderId="0" xfId="1" applyNumberFormat="1" applyFont="1" applyFill="1" applyAlignment="1">
      <alignment horizontal="right" vertical="center"/>
    </xf>
    <xf numFmtId="0" fontId="0" fillId="5" borderId="61" xfId="0" applyFill="1" applyBorder="1"/>
    <xf numFmtId="0" fontId="3" fillId="5" borderId="61" xfId="0" applyFont="1" applyFill="1" applyBorder="1"/>
    <xf numFmtId="0" fontId="13" fillId="4" borderId="0" xfId="0" applyFont="1" applyFill="1"/>
    <xf numFmtId="0" fontId="13" fillId="2" borderId="63" xfId="0" applyFont="1" applyFill="1" applyBorder="1"/>
    <xf numFmtId="0" fontId="13" fillId="2" borderId="62" xfId="0" applyFont="1" applyFill="1" applyBorder="1"/>
    <xf numFmtId="0" fontId="13" fillId="2" borderId="55" xfId="0" applyFont="1" applyFill="1" applyBorder="1"/>
    <xf numFmtId="0" fontId="13" fillId="2" borderId="57" xfId="0" applyFont="1" applyFill="1" applyBorder="1" applyAlignment="1">
      <alignment horizontal="center"/>
    </xf>
    <xf numFmtId="0" fontId="13" fillId="2" borderId="57" xfId="0" applyFont="1" applyFill="1" applyBorder="1"/>
    <xf numFmtId="0" fontId="13" fillId="2" borderId="56" xfId="0" applyFont="1" applyFill="1" applyBorder="1"/>
    <xf numFmtId="173" fontId="13" fillId="2" borderId="0" xfId="0" applyNumberFormat="1" applyFont="1" applyFill="1" applyAlignment="1">
      <alignment horizontal="center"/>
    </xf>
    <xf numFmtId="0" fontId="13" fillId="2" borderId="0" xfId="0" applyFont="1" applyFill="1" applyAlignment="1">
      <alignment horizontal="center"/>
    </xf>
    <xf numFmtId="1" fontId="13" fillId="2" borderId="0" xfId="0" applyNumberFormat="1" applyFont="1" applyFill="1" applyAlignment="1">
      <alignment horizontal="center"/>
    </xf>
    <xf numFmtId="0" fontId="77" fillId="2" borderId="0" xfId="0" applyFont="1" applyFill="1" applyAlignment="1">
      <alignment horizontal="center"/>
    </xf>
    <xf numFmtId="0" fontId="12" fillId="2" borderId="0" xfId="0" applyFont="1" applyFill="1"/>
    <xf numFmtId="0" fontId="78" fillId="2" borderId="0" xfId="0" applyFont="1" applyFill="1"/>
    <xf numFmtId="2" fontId="69" fillId="5" borderId="0" xfId="1" applyNumberFormat="1" applyFont="1" applyFill="1" applyAlignment="1">
      <alignment horizontal="left" vertical="center"/>
    </xf>
    <xf numFmtId="0" fontId="79" fillId="9" borderId="11" xfId="1" applyFont="1" applyFill="1" applyBorder="1" applyAlignment="1">
      <alignment horizontal="left" vertical="center"/>
    </xf>
    <xf numFmtId="0" fontId="60" fillId="5" borderId="0" xfId="1" applyFont="1" applyFill="1" applyAlignment="1">
      <alignment horizontal="center" vertical="center"/>
    </xf>
    <xf numFmtId="167" fontId="80" fillId="5" borderId="0" xfId="1" applyNumberFormat="1" applyFont="1" applyFill="1" applyAlignment="1">
      <alignment horizontal="center" vertical="center"/>
    </xf>
    <xf numFmtId="1" fontId="69" fillId="5" borderId="0" xfId="1" applyNumberFormat="1" applyFont="1" applyFill="1" applyAlignment="1">
      <alignment horizontal="left" vertical="center"/>
    </xf>
    <xf numFmtId="0" fontId="81" fillId="9" borderId="11" xfId="1" applyFont="1" applyFill="1" applyBorder="1" applyAlignment="1">
      <alignment horizontal="left" vertical="center"/>
    </xf>
    <xf numFmtId="167" fontId="18" fillId="11" borderId="15" xfId="1" applyNumberFormat="1" applyFont="1" applyFill="1" applyBorder="1" applyAlignment="1" applyProtection="1">
      <alignment horizontal="center" vertical="center"/>
      <protection locked="0"/>
    </xf>
    <xf numFmtId="0" fontId="82" fillId="2" borderId="0" xfId="0" applyFont="1" applyFill="1" applyAlignment="1">
      <alignment vertical="center"/>
    </xf>
    <xf numFmtId="0" fontId="18" fillId="5" borderId="0" xfId="1" applyFont="1" applyFill="1" applyAlignment="1">
      <alignment horizontal="left" vertical="center"/>
    </xf>
    <xf numFmtId="1" fontId="61" fillId="5" borderId="0" xfId="1" applyNumberFormat="1" applyFont="1" applyFill="1" applyAlignment="1">
      <alignment horizontal="left" vertical="center"/>
    </xf>
    <xf numFmtId="2" fontId="60" fillId="5" borderId="0" xfId="1" applyNumberFormat="1" applyFont="1" applyFill="1" applyAlignment="1">
      <alignment horizontal="left" vertical="center"/>
    </xf>
    <xf numFmtId="0" fontId="60" fillId="5" borderId="0" xfId="1" applyFont="1" applyFill="1" applyAlignment="1">
      <alignment horizontal="left" vertical="center"/>
    </xf>
    <xf numFmtId="167" fontId="18" fillId="4" borderId="64" xfId="1" applyNumberFormat="1" applyFont="1" applyFill="1" applyBorder="1" applyAlignment="1" applyProtection="1">
      <alignment horizontal="center" vertical="center"/>
      <protection locked="0"/>
    </xf>
    <xf numFmtId="0" fontId="82" fillId="2" borderId="65" xfId="0" applyFont="1" applyFill="1" applyBorder="1" applyAlignment="1">
      <alignment vertical="center"/>
    </xf>
    <xf numFmtId="164" fontId="19" fillId="6" borderId="24" xfId="1" applyNumberFormat="1" applyFont="1" applyFill="1" applyBorder="1" applyAlignment="1" applyProtection="1">
      <alignment horizontal="center" vertical="center"/>
      <protection hidden="1"/>
    </xf>
    <xf numFmtId="0" fontId="0" fillId="5" borderId="68" xfId="0" applyFill="1" applyBorder="1"/>
    <xf numFmtId="0" fontId="3" fillId="5" borderId="12" xfId="0" applyFont="1" applyFill="1" applyBorder="1"/>
    <xf numFmtId="0" fontId="81" fillId="13" borderId="14" xfId="1" applyFont="1" applyFill="1" applyBorder="1" applyAlignment="1">
      <alignment horizontal="left" vertical="center"/>
    </xf>
    <xf numFmtId="0" fontId="13" fillId="5" borderId="69" xfId="0" applyFont="1" applyFill="1" applyBorder="1"/>
    <xf numFmtId="0" fontId="13" fillId="5" borderId="69" xfId="0" applyFont="1" applyFill="1" applyBorder="1" applyAlignment="1">
      <alignment horizontal="center"/>
    </xf>
    <xf numFmtId="0" fontId="13" fillId="5" borderId="70" xfId="0" applyFont="1" applyFill="1" applyBorder="1"/>
    <xf numFmtId="0" fontId="81" fillId="13" borderId="71" xfId="1" applyFont="1" applyFill="1" applyBorder="1" applyAlignment="1">
      <alignment horizontal="left" vertical="center"/>
    </xf>
    <xf numFmtId="0" fontId="13" fillId="5" borderId="66" xfId="0" applyFont="1" applyFill="1" applyBorder="1"/>
    <xf numFmtId="0" fontId="3" fillId="5" borderId="67" xfId="0" applyFont="1" applyFill="1" applyBorder="1"/>
    <xf numFmtId="169" fontId="86" fillId="4" borderId="72" xfId="1" applyNumberFormat="1" applyFont="1" applyFill="1" applyBorder="1" applyAlignment="1">
      <alignment horizontal="right" vertical="center"/>
    </xf>
    <xf numFmtId="169" fontId="87" fillId="4" borderId="73" xfId="1" applyNumberFormat="1" applyFont="1" applyFill="1" applyBorder="1" applyAlignment="1">
      <alignment horizontal="right" vertical="center"/>
    </xf>
    <xf numFmtId="0" fontId="13" fillId="4" borderId="13" xfId="0" applyFont="1" applyFill="1" applyBorder="1"/>
    <xf numFmtId="0" fontId="88" fillId="4" borderId="73" xfId="1" applyFont="1" applyFill="1" applyBorder="1" applyAlignment="1">
      <alignment horizontal="left" vertical="center"/>
    </xf>
    <xf numFmtId="0" fontId="87" fillId="4" borderId="73" xfId="1" applyFont="1" applyFill="1" applyBorder="1" applyAlignment="1">
      <alignment horizontal="center" vertical="center"/>
    </xf>
    <xf numFmtId="1" fontId="87" fillId="4" borderId="73" xfId="1" applyNumberFormat="1" applyFont="1" applyFill="1" applyBorder="1" applyAlignment="1">
      <alignment horizontal="center" vertical="center"/>
    </xf>
    <xf numFmtId="171" fontId="87" fillId="4" borderId="73" xfId="1" applyNumberFormat="1" applyFont="1" applyFill="1" applyBorder="1" applyAlignment="1">
      <alignment horizontal="center" vertical="center"/>
    </xf>
    <xf numFmtId="1" fontId="87" fillId="4" borderId="73" xfId="1" applyNumberFormat="1" applyFont="1" applyFill="1" applyBorder="1" applyAlignment="1">
      <alignment horizontal="right" vertical="center"/>
    </xf>
    <xf numFmtId="1" fontId="89" fillId="4" borderId="73" xfId="1" applyNumberFormat="1" applyFont="1" applyFill="1" applyBorder="1" applyAlignment="1">
      <alignment horizontal="left" vertical="center"/>
    </xf>
    <xf numFmtId="169" fontId="90" fillId="4" borderId="73" xfId="1" applyNumberFormat="1" applyFont="1" applyFill="1" applyBorder="1" applyAlignment="1">
      <alignment horizontal="right" vertical="center"/>
    </xf>
    <xf numFmtId="1" fontId="88" fillId="4" borderId="73" xfId="1" applyNumberFormat="1" applyFont="1" applyFill="1" applyBorder="1" applyAlignment="1">
      <alignment horizontal="left" vertical="center"/>
    </xf>
    <xf numFmtId="0" fontId="91" fillId="4" borderId="73" xfId="1" applyFont="1" applyFill="1" applyBorder="1" applyAlignment="1">
      <alignment horizontal="left" vertical="center"/>
    </xf>
    <xf numFmtId="0" fontId="91" fillId="4" borderId="73" xfId="1" applyFont="1" applyFill="1" applyBorder="1" applyAlignment="1">
      <alignment horizontal="center" vertical="center"/>
    </xf>
    <xf numFmtId="2" fontId="87" fillId="4" borderId="73" xfId="1" applyNumberFormat="1" applyFont="1" applyFill="1" applyBorder="1" applyAlignment="1">
      <alignment horizontal="center" vertical="center"/>
    </xf>
    <xf numFmtId="1" fontId="90" fillId="4" borderId="73" xfId="1" applyNumberFormat="1" applyFont="1" applyFill="1" applyBorder="1" applyAlignment="1">
      <alignment horizontal="center" vertical="center"/>
    </xf>
    <xf numFmtId="0" fontId="87" fillId="4" borderId="74" xfId="1" applyFont="1" applyFill="1" applyBorder="1" applyAlignment="1">
      <alignment horizontal="center" vertical="center"/>
    </xf>
    <xf numFmtId="1" fontId="87" fillId="4" borderId="74" xfId="1" applyNumberFormat="1" applyFont="1" applyFill="1" applyBorder="1" applyAlignment="1">
      <alignment horizontal="center" vertical="center"/>
    </xf>
    <xf numFmtId="171" fontId="87" fillId="4" borderId="74" xfId="1" applyNumberFormat="1" applyFont="1" applyFill="1" applyBorder="1" applyAlignment="1">
      <alignment horizontal="center" vertical="center"/>
    </xf>
    <xf numFmtId="2" fontId="87" fillId="4" borderId="74" xfId="1" applyNumberFormat="1" applyFont="1" applyFill="1" applyBorder="1" applyAlignment="1">
      <alignment horizontal="center" vertical="center"/>
    </xf>
    <xf numFmtId="1" fontId="87" fillId="4" borderId="74" xfId="1" applyNumberFormat="1" applyFont="1" applyFill="1" applyBorder="1" applyAlignment="1">
      <alignment horizontal="right" vertical="center"/>
    </xf>
    <xf numFmtId="169" fontId="87" fillId="4" borderId="74" xfId="1" applyNumberFormat="1" applyFont="1" applyFill="1" applyBorder="1" applyAlignment="1">
      <alignment horizontal="right" vertical="center"/>
    </xf>
    <xf numFmtId="169" fontId="87" fillId="4" borderId="75" xfId="1" applyNumberFormat="1" applyFont="1" applyFill="1" applyBorder="1" applyAlignment="1">
      <alignment horizontal="right" vertical="center"/>
    </xf>
    <xf numFmtId="0" fontId="13" fillId="4" borderId="76" xfId="0" applyFont="1" applyFill="1" applyBorder="1"/>
    <xf numFmtId="0" fontId="13" fillId="4" borderId="77" xfId="0" applyFont="1" applyFill="1" applyBorder="1"/>
    <xf numFmtId="0" fontId="9" fillId="2" borderId="8" xfId="0" applyFont="1" applyFill="1" applyBorder="1" applyAlignment="1">
      <alignment horizontal="left" vertical="center"/>
    </xf>
    <xf numFmtId="0" fontId="87" fillId="4" borderId="73"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top" wrapText="1"/>
    </xf>
    <xf numFmtId="0" fontId="1" fillId="0" borderId="0" xfId="0" applyFont="1" applyAlignment="1">
      <alignment horizontal="center" vertical="center" wrapText="1"/>
    </xf>
    <xf numFmtId="0" fontId="1" fillId="0" borderId="0" xfId="0" applyFont="1" applyAlignment="1">
      <alignment vertical="center" wrapText="1"/>
    </xf>
    <xf numFmtId="0" fontId="0" fillId="0" borderId="3" xfId="0" applyBorder="1"/>
    <xf numFmtId="0" fontId="0" fillId="15" borderId="0" xfId="0" applyFill="1" applyAlignment="1">
      <alignment wrapText="1"/>
    </xf>
    <xf numFmtId="0" fontId="0" fillId="16" borderId="0" xfId="0" applyFill="1" applyAlignment="1">
      <alignment wrapText="1"/>
    </xf>
    <xf numFmtId="0" fontId="0" fillId="17" borderId="0" xfId="0" applyFill="1" applyAlignment="1">
      <alignment wrapText="1"/>
    </xf>
    <xf numFmtId="0" fontId="0" fillId="14" borderId="0" xfId="0" applyFill="1" applyAlignment="1">
      <alignment wrapText="1"/>
    </xf>
    <xf numFmtId="0" fontId="0" fillId="0" borderId="3" xfId="0" applyBorder="1" applyAlignment="1">
      <alignment horizontal="center" vertical="top" wrapText="1"/>
    </xf>
    <xf numFmtId="0" fontId="105" fillId="0" borderId="0" xfId="0" applyFont="1" applyAlignment="1">
      <alignment vertical="top" wrapText="1"/>
    </xf>
    <xf numFmtId="16" fontId="0" fillId="0" borderId="0" xfId="0" applyNumberFormat="1"/>
    <xf numFmtId="15" fontId="0" fillId="0" borderId="0" xfId="0" applyNumberFormat="1"/>
    <xf numFmtId="0" fontId="0" fillId="0" borderId="82" xfId="0" applyBorder="1" applyAlignment="1">
      <alignment horizontal="center" vertical="center" wrapText="1"/>
    </xf>
    <xf numFmtId="0" fontId="0" fillId="0" borderId="2" xfId="0" applyBorder="1" applyAlignment="1">
      <alignment horizontal="center" vertical="center"/>
    </xf>
    <xf numFmtId="0" fontId="106" fillId="0" borderId="1" xfId="2" applyFont="1" applyFill="1" applyBorder="1" applyAlignment="1">
      <alignment vertical="center" wrapText="1"/>
    </xf>
    <xf numFmtId="0" fontId="107" fillId="0" borderId="1" xfId="0" applyFont="1" applyBorder="1" applyAlignment="1">
      <alignment horizontal="center" vertical="center" wrapText="1"/>
    </xf>
    <xf numFmtId="0" fontId="107" fillId="0" borderId="2" xfId="0" applyFont="1" applyBorder="1" applyAlignment="1">
      <alignment horizontal="center" vertical="center"/>
    </xf>
    <xf numFmtId="0" fontId="25" fillId="0" borderId="3" xfId="0" applyFont="1" applyBorder="1" applyAlignment="1">
      <alignment horizontal="center" vertical="center" wrapText="1"/>
    </xf>
    <xf numFmtId="0" fontId="0" fillId="0" borderId="4" xfId="0" applyBorder="1" applyAlignment="1">
      <alignment horizontal="center" vertical="top" wrapText="1"/>
    </xf>
    <xf numFmtId="0" fontId="106" fillId="0" borderId="83" xfId="2" applyFont="1" applyFill="1" applyBorder="1" applyAlignment="1">
      <alignment vertical="center" wrapText="1"/>
    </xf>
    <xf numFmtId="0" fontId="106" fillId="0" borderId="1" xfId="2" applyFont="1" applyFill="1" applyBorder="1" applyAlignment="1">
      <alignment horizontal="center" vertical="top" wrapText="1"/>
    </xf>
    <xf numFmtId="0" fontId="1" fillId="0" borderId="1" xfId="0" applyFont="1" applyBorder="1" applyAlignment="1">
      <alignment horizontal="center" wrapText="1"/>
    </xf>
    <xf numFmtId="0" fontId="106" fillId="0" borderId="1" xfId="2" applyFont="1" applyFill="1" applyBorder="1" applyAlignment="1">
      <alignment horizontal="center" vertical="center" wrapText="1"/>
    </xf>
    <xf numFmtId="0" fontId="108" fillId="0" borderId="0" xfId="0" applyFont="1"/>
    <xf numFmtId="0" fontId="108" fillId="0" borderId="1" xfId="0" applyFont="1" applyBorder="1" applyAlignment="1">
      <alignment wrapText="1"/>
    </xf>
    <xf numFmtId="0" fontId="109" fillId="0" borderId="1" xfId="0" applyFont="1" applyBorder="1" applyAlignment="1">
      <alignment horizontal="center" vertical="center" wrapText="1"/>
    </xf>
    <xf numFmtId="0" fontId="109" fillId="0" borderId="2" xfId="0" applyFont="1" applyBorder="1" applyAlignment="1">
      <alignment horizontal="center" vertical="center" wrapText="1"/>
    </xf>
    <xf numFmtId="0" fontId="108" fillId="0" borderId="2" xfId="0" applyFont="1" applyBorder="1" applyAlignment="1">
      <alignment horizontal="center" vertical="center"/>
    </xf>
    <xf numFmtId="0" fontId="109" fillId="0" borderId="2" xfId="0" applyFont="1" applyBorder="1" applyAlignment="1">
      <alignment vertical="center" wrapText="1"/>
    </xf>
    <xf numFmtId="0" fontId="109" fillId="0" borderId="1" xfId="0" applyFont="1" applyBorder="1" applyAlignment="1">
      <alignment vertical="center" wrapText="1"/>
    </xf>
    <xf numFmtId="0" fontId="108" fillId="0" borderId="3" xfId="0" applyFont="1" applyBorder="1" applyAlignment="1">
      <alignment horizontal="center" vertical="center" wrapText="1"/>
    </xf>
    <xf numFmtId="0" fontId="108" fillId="0" borderId="3" xfId="0" applyFont="1" applyBorder="1" applyAlignment="1">
      <alignment horizontal="center" vertical="center"/>
    </xf>
    <xf numFmtId="0" fontId="108" fillId="0" borderId="3" xfId="0" applyFont="1" applyBorder="1" applyAlignment="1">
      <alignment horizontal="center" vertical="top"/>
    </xf>
    <xf numFmtId="0" fontId="108" fillId="0" borderId="4" xfId="0" applyFont="1" applyBorder="1" applyAlignment="1">
      <alignment horizontal="center" vertical="center"/>
    </xf>
    <xf numFmtId="0" fontId="108" fillId="0" borderId="1" xfId="0" applyFont="1" applyBorder="1" applyAlignment="1">
      <alignment horizontal="center" vertical="center" wrapText="1"/>
    </xf>
    <xf numFmtId="0" fontId="107" fillId="0" borderId="86" xfId="0" applyFont="1" applyBorder="1" applyAlignment="1">
      <alignment horizontal="center" vertical="center" wrapText="1"/>
    </xf>
    <xf numFmtId="0" fontId="1" fillId="0" borderId="86" xfId="0" applyFont="1" applyBorder="1" applyAlignment="1">
      <alignment horizontal="center" vertical="center" wrapText="1"/>
    </xf>
    <xf numFmtId="0" fontId="0" fillId="0" borderId="1" xfId="0" applyBorder="1" applyAlignment="1">
      <alignment horizontal="center" vertical="center" wrapText="1"/>
    </xf>
    <xf numFmtId="0" fontId="0" fillId="0" borderId="3" xfId="0" applyBorder="1" applyAlignment="1">
      <alignment textRotation="180"/>
    </xf>
    <xf numFmtId="0" fontId="0" fillId="0" borderId="3" xfId="0" applyBorder="1" applyAlignment="1">
      <alignment wrapText="1"/>
    </xf>
    <xf numFmtId="0" fontId="0" fillId="0" borderId="1" xfId="0" applyBorder="1" applyAlignment="1">
      <alignment textRotation="180"/>
    </xf>
    <xf numFmtId="0" fontId="2" fillId="0" borderId="1" xfId="0" applyFont="1" applyBorder="1" applyAlignment="1">
      <alignment horizontal="center" vertical="center" wrapText="1"/>
    </xf>
    <xf numFmtId="0" fontId="0" fillId="0" borderId="87" xfId="0" applyBorder="1" applyAlignment="1">
      <alignment horizontal="center" vertical="center" wrapText="1"/>
    </xf>
    <xf numFmtId="0" fontId="0" fillId="0" borderId="87" xfId="0" applyBorder="1" applyAlignment="1">
      <alignment horizontal="center" vertical="center"/>
    </xf>
    <xf numFmtId="0" fontId="0" fillId="0" borderId="1" xfId="0" applyBorder="1" applyAlignment="1">
      <alignment horizontal="center" vertical="center" textRotation="180"/>
    </xf>
    <xf numFmtId="0" fontId="0" fillId="0" borderId="88" xfId="0" applyBorder="1" applyAlignment="1">
      <alignment horizontal="center" vertical="center" textRotation="180"/>
    </xf>
    <xf numFmtId="0" fontId="104" fillId="18" borderId="1" xfId="2" applyFill="1" applyBorder="1" applyAlignment="1">
      <alignment horizontal="center" vertical="center" wrapText="1"/>
    </xf>
    <xf numFmtId="0" fontId="111" fillId="19" borderId="1" xfId="0" applyFont="1" applyFill="1" applyBorder="1" applyAlignment="1">
      <alignment vertical="center" wrapText="1"/>
    </xf>
    <xf numFmtId="14" fontId="111" fillId="20" borderId="1" xfId="0" applyNumberFormat="1" applyFont="1" applyFill="1" applyBorder="1" applyAlignment="1">
      <alignment vertical="center" wrapText="1"/>
    </xf>
    <xf numFmtId="0" fontId="111" fillId="20" borderId="1" xfId="0" applyFont="1" applyFill="1" applyBorder="1" applyAlignment="1">
      <alignment vertical="center" wrapText="1"/>
    </xf>
    <xf numFmtId="0" fontId="104" fillId="20" borderId="1" xfId="2" applyFill="1" applyBorder="1" applyAlignment="1">
      <alignment vertical="center" wrapText="1"/>
    </xf>
    <xf numFmtId="0" fontId="111" fillId="20" borderId="1" xfId="0" applyFont="1" applyFill="1" applyBorder="1" applyAlignment="1">
      <alignment horizontal="center" vertical="center" wrapText="1"/>
    </xf>
    <xf numFmtId="0" fontId="110" fillId="20" borderId="1" xfId="0" applyFont="1" applyFill="1" applyBorder="1" applyAlignment="1">
      <alignment vertical="center" wrapText="1"/>
    </xf>
    <xf numFmtId="14" fontId="111" fillId="21" borderId="1" xfId="0" applyNumberFormat="1" applyFont="1" applyFill="1" applyBorder="1" applyAlignment="1">
      <alignment vertical="center" wrapText="1"/>
    </xf>
    <xf numFmtId="0" fontId="110" fillId="21" borderId="1" xfId="0" applyFont="1" applyFill="1" applyBorder="1" applyAlignment="1">
      <alignment vertical="center" wrapText="1"/>
    </xf>
    <xf numFmtId="0" fontId="111" fillId="21" borderId="1" xfId="0" applyFont="1" applyFill="1" applyBorder="1" applyAlignment="1">
      <alignment vertical="center" wrapText="1"/>
    </xf>
    <xf numFmtId="0" fontId="104" fillId="21" borderId="1" xfId="2" applyFill="1" applyBorder="1" applyAlignment="1">
      <alignment vertical="center" wrapText="1"/>
    </xf>
    <xf numFmtId="0" fontId="111" fillId="21" borderId="1" xfId="0" applyFont="1" applyFill="1" applyBorder="1" applyAlignment="1">
      <alignment horizontal="center" vertical="center" wrapText="1"/>
    </xf>
    <xf numFmtId="0" fontId="111" fillId="22" borderId="1" xfId="0" applyFont="1" applyFill="1" applyBorder="1" applyAlignment="1">
      <alignment vertical="center" wrapText="1"/>
    </xf>
    <xf numFmtId="0" fontId="0" fillId="0" borderId="89" xfId="0" applyBorder="1"/>
    <xf numFmtId="0" fontId="0" fillId="0" borderId="90" xfId="0" applyBorder="1"/>
    <xf numFmtId="0" fontId="108" fillId="0" borderId="0" xfId="0" applyFont="1" applyAlignment="1">
      <alignment wrapText="1"/>
    </xf>
    <xf numFmtId="0" fontId="6" fillId="0" borderId="0" xfId="0" applyFont="1"/>
    <xf numFmtId="0" fontId="108" fillId="0" borderId="1" xfId="0" applyFont="1" applyBorder="1" applyAlignment="1">
      <alignment horizontal="center" vertical="center"/>
    </xf>
    <xf numFmtId="0" fontId="108" fillId="0" borderId="1" xfId="0" applyFont="1" applyBorder="1" applyAlignment="1">
      <alignment horizontal="center" vertical="top"/>
    </xf>
    <xf numFmtId="0" fontId="108" fillId="0" borderId="1" xfId="0" applyFont="1" applyBorder="1" applyAlignment="1">
      <alignment horizontal="center" vertical="top" wrapText="1"/>
    </xf>
    <xf numFmtId="0" fontId="109" fillId="0" borderId="3" xfId="0" applyFont="1" applyBorder="1" applyAlignment="1">
      <alignment horizontal="center" vertical="center" wrapText="1"/>
    </xf>
    <xf numFmtId="0" fontId="0" fillId="0" borderId="2" xfId="0" applyBorder="1"/>
    <xf numFmtId="0" fontId="109" fillId="0" borderId="4" xfId="0" applyFont="1" applyBorder="1" applyAlignment="1">
      <alignment horizontal="center" vertical="center" wrapText="1"/>
    </xf>
    <xf numFmtId="0" fontId="108" fillId="0" borderId="2" xfId="0" applyFont="1" applyBorder="1" applyAlignment="1">
      <alignment horizontal="center" vertical="center" wrapText="1"/>
    </xf>
    <xf numFmtId="0" fontId="109" fillId="0" borderId="82" xfId="0" applyFont="1" applyBorder="1" applyAlignment="1">
      <alignment horizontal="center" vertical="center" wrapText="1"/>
    </xf>
    <xf numFmtId="0" fontId="108" fillId="0" borderId="82" xfId="0" applyFont="1" applyBorder="1" applyAlignment="1">
      <alignment horizontal="center" vertical="center"/>
    </xf>
    <xf numFmtId="0" fontId="109" fillId="0" borderId="4" xfId="0" applyFont="1" applyBorder="1" applyAlignment="1">
      <alignment vertical="center" wrapText="1"/>
    </xf>
    <xf numFmtId="0" fontId="109" fillId="0" borderId="82" xfId="0" applyFont="1" applyBorder="1" applyAlignment="1">
      <alignment vertical="center" wrapText="1"/>
    </xf>
    <xf numFmtId="0" fontId="109" fillId="0" borderId="3" xfId="0" applyFont="1" applyBorder="1" applyAlignment="1">
      <alignment vertical="center" wrapText="1"/>
    </xf>
    <xf numFmtId="0" fontId="109" fillId="0" borderId="85" xfId="0" applyFont="1" applyBorder="1" applyAlignment="1">
      <alignment horizontal="center" vertical="center" wrapText="1"/>
    </xf>
    <xf numFmtId="0" fontId="109" fillId="0" borderId="3" xfId="0" applyFont="1" applyBorder="1" applyAlignment="1">
      <alignment horizontal="center" vertical="center"/>
    </xf>
    <xf numFmtId="0" fontId="112" fillId="0" borderId="1" xfId="0" applyFont="1" applyBorder="1"/>
    <xf numFmtId="0" fontId="62" fillId="0" borderId="1" xfId="2" applyFont="1" applyFill="1" applyBorder="1" applyAlignment="1">
      <alignment vertical="center" wrapText="1"/>
    </xf>
    <xf numFmtId="0" fontId="62" fillId="0" borderId="1" xfId="2" applyFont="1" applyFill="1" applyBorder="1" applyAlignment="1">
      <alignment horizontal="center" vertical="top" wrapText="1"/>
    </xf>
    <xf numFmtId="0" fontId="62" fillId="0" borderId="3" xfId="2" applyFont="1" applyFill="1" applyBorder="1" applyAlignment="1">
      <alignment vertical="center" wrapText="1"/>
    </xf>
    <xf numFmtId="0" fontId="62" fillId="0" borderId="3" xfId="2" applyFont="1" applyFill="1" applyBorder="1" applyAlignment="1">
      <alignment horizontal="center" vertical="top" wrapText="1"/>
    </xf>
    <xf numFmtId="0" fontId="62" fillId="0" borderId="84" xfId="2" applyFont="1" applyFill="1" applyBorder="1" applyAlignment="1">
      <alignment vertical="center" wrapText="1"/>
    </xf>
    <xf numFmtId="0" fontId="112" fillId="0" borderId="1" xfId="0" applyFont="1" applyBorder="1" applyAlignment="1">
      <alignment vertical="center" wrapText="1"/>
    </xf>
    <xf numFmtId="0" fontId="112" fillId="0" borderId="2" xfId="0" applyFont="1" applyBorder="1" applyAlignment="1">
      <alignment vertical="center" wrapText="1"/>
    </xf>
    <xf numFmtId="0" fontId="107" fillId="0" borderId="1" xfId="0" applyFont="1" applyBorder="1" applyAlignment="1">
      <alignment horizontal="center" vertical="top" wrapText="1"/>
    </xf>
    <xf numFmtId="0" fontId="107" fillId="0" borderId="2" xfId="0" applyFont="1" applyBorder="1" applyAlignment="1">
      <alignment horizontal="center" vertical="top" wrapText="1"/>
    </xf>
    <xf numFmtId="0" fontId="107" fillId="0" borderId="2" xfId="0" applyFont="1" applyBorder="1" applyAlignment="1">
      <alignment horizontal="center" vertical="top"/>
    </xf>
    <xf numFmtId="0" fontId="112" fillId="0" borderId="1" xfId="0" applyFont="1" applyBorder="1" applyAlignment="1">
      <alignment vertical="top" wrapText="1"/>
    </xf>
    <xf numFmtId="0" fontId="112" fillId="0" borderId="2" xfId="0" applyFont="1" applyBorder="1" applyAlignment="1">
      <alignment vertical="top" wrapText="1"/>
    </xf>
    <xf numFmtId="0" fontId="13" fillId="0" borderId="1" xfId="2" applyFont="1" applyFill="1" applyBorder="1" applyAlignment="1">
      <alignment horizontal="center" vertical="center" wrapText="1"/>
    </xf>
    <xf numFmtId="0" fontId="13" fillId="0" borderId="1" xfId="2" applyFont="1" applyFill="1" applyBorder="1" applyAlignment="1">
      <alignment horizontal="center" vertical="top" wrapText="1"/>
    </xf>
    <xf numFmtId="0" fontId="112" fillId="0" borderId="2" xfId="0" applyFont="1" applyBorder="1" applyAlignment="1">
      <alignment horizontal="center" vertical="center"/>
    </xf>
    <xf numFmtId="0" fontId="107" fillId="0" borderId="3" xfId="0" applyFont="1" applyBorder="1" applyAlignment="1">
      <alignment horizontal="center" vertical="top" wrapText="1"/>
    </xf>
    <xf numFmtId="0" fontId="107" fillId="0" borderId="4" xfId="0" applyFont="1" applyBorder="1" applyAlignment="1">
      <alignment horizontal="center" vertical="top" wrapText="1"/>
    </xf>
    <xf numFmtId="0" fontId="107" fillId="0" borderId="3" xfId="0" applyFont="1" applyBorder="1" applyAlignment="1">
      <alignment horizontal="center" vertical="top"/>
    </xf>
    <xf numFmtId="0" fontId="107" fillId="0" borderId="1" xfId="0" applyFont="1" applyBorder="1" applyAlignment="1">
      <alignment horizontal="center" vertical="top"/>
    </xf>
    <xf numFmtId="0" fontId="113" fillId="0" borderId="1" xfId="2" applyFont="1" applyFill="1" applyBorder="1" applyAlignment="1">
      <alignment horizontal="center" vertical="top" wrapText="1"/>
    </xf>
    <xf numFmtId="0" fontId="0" fillId="0" borderId="4" xfId="0" applyBorder="1"/>
    <xf numFmtId="0" fontId="0" fillId="0" borderId="3" xfId="0" applyBorder="1" applyAlignment="1">
      <alignment horizontal="center" vertical="top"/>
    </xf>
    <xf numFmtId="0" fontId="0" fillId="0" borderId="3" xfId="0" applyBorder="1" applyAlignment="1">
      <alignment vertical="center"/>
    </xf>
    <xf numFmtId="0" fontId="113" fillId="0" borderId="1" xfId="2" applyFont="1" applyFill="1" applyBorder="1" applyAlignment="1">
      <alignment horizontal="center" vertical="center" wrapText="1"/>
    </xf>
    <xf numFmtId="0" fontId="115" fillId="0" borderId="1" xfId="0" applyFont="1" applyBorder="1" applyAlignment="1">
      <alignment horizontal="center" vertical="center" wrapText="1"/>
    </xf>
    <xf numFmtId="0" fontId="115" fillId="0" borderId="2" xfId="0" applyFont="1" applyBorder="1" applyAlignment="1">
      <alignment horizontal="center" vertical="center" wrapText="1"/>
    </xf>
    <xf numFmtId="0" fontId="115" fillId="0" borderId="2" xfId="0" applyFont="1" applyBorder="1" applyAlignment="1">
      <alignment vertical="center" wrapText="1"/>
    </xf>
    <xf numFmtId="0" fontId="115" fillId="0" borderId="1" xfId="0" applyFont="1" applyBorder="1" applyAlignment="1">
      <alignment vertical="center" wrapText="1"/>
    </xf>
    <xf numFmtId="0" fontId="107" fillId="0" borderId="1" xfId="0" applyFont="1" applyBorder="1" applyAlignment="1">
      <alignment wrapText="1"/>
    </xf>
    <xf numFmtId="0" fontId="114" fillId="0" borderId="1" xfId="0" applyFont="1" applyBorder="1" applyAlignment="1">
      <alignment vertical="top"/>
    </xf>
    <xf numFmtId="0" fontId="116" fillId="0" borderId="1" xfId="0" applyFont="1" applyBorder="1" applyAlignment="1">
      <alignment horizontal="center" vertical="center" wrapText="1"/>
    </xf>
    <xf numFmtId="0" fontId="112" fillId="0" borderId="1" xfId="0" applyFont="1" applyBorder="1" applyAlignment="1">
      <alignment horizontal="center" vertical="top" wrapText="1"/>
    </xf>
    <xf numFmtId="0" fontId="2" fillId="0" borderId="1" xfId="0" applyFont="1" applyBorder="1" applyAlignment="1">
      <alignment horizontal="center" vertical="top" wrapText="1"/>
    </xf>
    <xf numFmtId="0" fontId="0" fillId="0" borderId="1" xfId="0" applyBorder="1" applyAlignment="1">
      <alignment horizontal="center" vertical="top" wrapText="1"/>
    </xf>
    <xf numFmtId="0" fontId="112" fillId="0" borderId="1" xfId="0" applyFont="1" applyBorder="1" applyAlignment="1">
      <alignment horizontal="center" vertical="center" wrapText="1"/>
    </xf>
    <xf numFmtId="0" fontId="112" fillId="0" borderId="2" xfId="0" applyFont="1" applyBorder="1" applyAlignment="1">
      <alignment horizontal="center" vertical="center" wrapText="1"/>
    </xf>
    <xf numFmtId="0" fontId="112" fillId="0" borderId="2" xfId="0" applyFont="1" applyBorder="1" applyAlignment="1">
      <alignment horizontal="center" vertical="top" wrapText="1"/>
    </xf>
    <xf numFmtId="0" fontId="112" fillId="0" borderId="2" xfId="0" applyFont="1" applyBorder="1" applyAlignment="1">
      <alignment horizontal="center" vertical="top"/>
    </xf>
    <xf numFmtId="167" fontId="53" fillId="2" borderId="0" xfId="1" applyNumberFormat="1" applyFont="1" applyFill="1" applyAlignment="1">
      <alignment horizontal="left" vertical="center" wrapText="1"/>
    </xf>
    <xf numFmtId="0" fontId="7" fillId="2" borderId="0" xfId="0" applyFont="1" applyFill="1" applyAlignment="1">
      <alignment horizontal="left" wrapText="1"/>
    </xf>
    <xf numFmtId="0" fontId="7" fillId="2" borderId="12" xfId="0" applyFont="1" applyFill="1" applyBorder="1" applyAlignment="1">
      <alignment horizontal="left" wrapText="1"/>
    </xf>
    <xf numFmtId="0" fontId="69" fillId="5" borderId="0" xfId="1" applyFont="1" applyFill="1" applyAlignment="1">
      <alignment horizontal="left" vertical="center"/>
    </xf>
    <xf numFmtId="0" fontId="69" fillId="5" borderId="0" xfId="0" applyFont="1" applyFill="1" applyAlignment="1">
      <alignment horizontal="left" vertical="center"/>
    </xf>
    <xf numFmtId="0" fontId="16" fillId="5" borderId="35" xfId="0" applyFont="1" applyFill="1" applyBorder="1" applyAlignment="1">
      <alignment horizontal="left" vertical="center" wrapText="1"/>
    </xf>
    <xf numFmtId="0" fontId="16" fillId="0" borderId="48" xfId="0" applyFont="1" applyBorder="1" applyAlignment="1">
      <alignment horizontal="left" vertical="center" wrapText="1"/>
    </xf>
    <xf numFmtId="0" fontId="16" fillId="0" borderId="49" xfId="0" applyFont="1" applyBorder="1" applyAlignment="1">
      <alignment horizontal="left" vertical="center" wrapText="1"/>
    </xf>
    <xf numFmtId="0" fontId="13" fillId="5" borderId="52" xfId="0" applyFont="1" applyFill="1" applyBorder="1" applyAlignment="1">
      <alignment wrapText="1"/>
    </xf>
    <xf numFmtId="0" fontId="13" fillId="0" borderId="52" xfId="0" applyFont="1" applyBorder="1" applyAlignment="1">
      <alignment wrapText="1"/>
    </xf>
    <xf numFmtId="0" fontId="13" fillId="0" borderId="53" xfId="0" applyFont="1" applyBorder="1" applyAlignment="1">
      <alignment wrapText="1"/>
    </xf>
    <xf numFmtId="0" fontId="92" fillId="4" borderId="0" xfId="1" applyFont="1" applyFill="1" applyAlignment="1">
      <alignment horizontal="center" vertical="center" wrapText="1"/>
    </xf>
    <xf numFmtId="0" fontId="93" fillId="4" borderId="0" xfId="0" applyFont="1" applyFill="1" applyAlignment="1">
      <alignment vertical="center" wrapText="1"/>
    </xf>
    <xf numFmtId="0" fontId="11" fillId="4" borderId="78" xfId="1" applyFont="1" applyFill="1"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13" fillId="4" borderId="7"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1" xfId="0" applyBorder="1" applyAlignment="1">
      <alignment horizontal="center" vertical="center" wrapText="1"/>
    </xf>
    <xf numFmtId="0" fontId="52" fillId="2" borderId="0" xfId="0" applyFont="1" applyFill="1" applyAlignment="1">
      <alignment horizontal="left" vertical="top" wrapText="1"/>
    </xf>
    <xf numFmtId="0" fontId="7" fillId="2" borderId="0" xfId="0" applyFont="1" applyFill="1" applyAlignment="1">
      <alignment horizontal="left" vertical="top" wrapText="1"/>
    </xf>
    <xf numFmtId="0" fontId="7" fillId="2" borderId="12" xfId="0" applyFont="1" applyFill="1" applyBorder="1" applyAlignment="1">
      <alignment horizontal="left" vertical="top" wrapText="1"/>
    </xf>
    <xf numFmtId="0" fontId="7" fillId="2" borderId="66" xfId="0" applyFont="1" applyFill="1" applyBorder="1" applyAlignment="1">
      <alignment horizontal="left" vertical="top" wrapText="1"/>
    </xf>
    <xf numFmtId="0" fontId="7" fillId="2" borderId="67" xfId="0" applyFont="1" applyFill="1" applyBorder="1" applyAlignment="1">
      <alignment horizontal="left" vertical="top" wrapText="1"/>
    </xf>
    <xf numFmtId="0" fontId="47" fillId="2" borderId="11" xfId="0" applyFont="1" applyFill="1" applyBorder="1" applyAlignment="1">
      <alignment horizontal="center"/>
    </xf>
    <xf numFmtId="0" fontId="6" fillId="0" borderId="0" xfId="0" applyFont="1" applyAlignment="1">
      <alignment horizontal="center"/>
    </xf>
    <xf numFmtId="0" fontId="6" fillId="0" borderId="12" xfId="0" applyFont="1" applyBorder="1" applyAlignment="1">
      <alignment horizontal="center"/>
    </xf>
    <xf numFmtId="0" fontId="18" fillId="5" borderId="0" xfId="1" applyFont="1" applyFill="1" applyAlignment="1">
      <alignment horizontal="left" vertical="center"/>
    </xf>
    <xf numFmtId="0" fontId="13" fillId="5" borderId="0" xfId="0" applyFont="1" applyFill="1" applyAlignment="1">
      <alignment vertical="center"/>
    </xf>
    <xf numFmtId="0" fontId="60" fillId="5" borderId="0" xfId="1" applyFont="1" applyFill="1" applyAlignment="1">
      <alignment horizontal="left" vertical="center"/>
    </xf>
    <xf numFmtId="0" fontId="61" fillId="5" borderId="0" xfId="0" applyFont="1" applyFill="1" applyAlignment="1">
      <alignment vertical="center"/>
    </xf>
    <xf numFmtId="167" fontId="69" fillId="5" borderId="0" xfId="1" applyNumberFormat="1" applyFont="1" applyFill="1" applyAlignment="1">
      <alignment horizontal="center" vertical="center" wrapText="1"/>
    </xf>
    <xf numFmtId="0" fontId="13" fillId="5" borderId="0" xfId="0" applyFont="1" applyFill="1" applyAlignment="1">
      <alignment vertical="center" wrapText="1"/>
    </xf>
    <xf numFmtId="167" fontId="53" fillId="9" borderId="0" xfId="1" applyNumberFormat="1" applyFont="1" applyFill="1" applyAlignment="1">
      <alignment horizontal="left" vertical="center"/>
    </xf>
    <xf numFmtId="167" fontId="53" fillId="9" borderId="12" xfId="1" applyNumberFormat="1" applyFont="1" applyFill="1" applyBorder="1" applyAlignment="1">
      <alignment horizontal="left" vertical="center"/>
    </xf>
    <xf numFmtId="167" fontId="64" fillId="9" borderId="0" xfId="1" applyNumberFormat="1" applyFont="1" applyFill="1" applyAlignment="1">
      <alignment horizontal="center" vertical="center" wrapText="1"/>
    </xf>
    <xf numFmtId="0" fontId="7" fillId="2" borderId="0" xfId="0" applyFont="1" applyFill="1" applyAlignment="1">
      <alignment horizontal="center" wrapText="1"/>
    </xf>
    <xf numFmtId="1" fontId="73" fillId="12" borderId="58" xfId="1" applyNumberFormat="1" applyFont="1" applyFill="1" applyBorder="1" applyAlignment="1">
      <alignment horizontal="center" vertical="center"/>
    </xf>
    <xf numFmtId="1" fontId="73" fillId="12" borderId="59" xfId="1" applyNumberFormat="1" applyFont="1" applyFill="1" applyBorder="1" applyAlignment="1">
      <alignment horizontal="center" vertical="center"/>
    </xf>
    <xf numFmtId="1" fontId="73" fillId="12" borderId="60" xfId="1" applyNumberFormat="1" applyFont="1" applyFill="1" applyBorder="1" applyAlignment="1">
      <alignment horizontal="center" vertical="center"/>
    </xf>
    <xf numFmtId="0" fontId="53" fillId="2" borderId="0" xfId="1" applyFont="1" applyFill="1" applyAlignment="1">
      <alignment horizontal="left" vertical="top" wrapText="1"/>
    </xf>
    <xf numFmtId="0" fontId="53" fillId="2" borderId="12" xfId="1" applyFont="1" applyFill="1" applyBorder="1" applyAlignment="1">
      <alignment horizontal="left" vertical="top" wrapText="1"/>
    </xf>
    <xf numFmtId="0" fontId="53" fillId="2" borderId="62" xfId="1" applyFont="1" applyFill="1" applyBorder="1" applyAlignment="1">
      <alignment horizontal="left" vertical="top" wrapText="1"/>
    </xf>
    <xf numFmtId="0" fontId="53" fillId="2" borderId="19" xfId="1" applyFont="1" applyFill="1" applyBorder="1" applyAlignment="1">
      <alignment horizontal="left" vertical="top" wrapText="1"/>
    </xf>
    <xf numFmtId="0" fontId="44" fillId="2" borderId="0" xfId="0" applyFont="1" applyFill="1" applyAlignment="1">
      <alignment horizontal="left" wrapText="1"/>
    </xf>
    <xf numFmtId="0" fontId="45" fillId="0" borderId="0" xfId="0" applyFont="1" applyAlignment="1">
      <alignment horizontal="left" wrapText="1"/>
    </xf>
    <xf numFmtId="0" fontId="45" fillId="0" borderId="12" xfId="0" applyFont="1" applyBorder="1" applyAlignment="1">
      <alignment horizontal="left" wrapText="1"/>
    </xf>
    <xf numFmtId="0" fontId="44" fillId="2" borderId="0" xfId="0" applyFont="1" applyFill="1" applyAlignment="1">
      <alignment horizontal="center" vertical="top" wrapText="1"/>
    </xf>
    <xf numFmtId="0" fontId="0" fillId="0" borderId="0" xfId="0" applyAlignment="1">
      <alignment horizontal="center" vertical="top" wrapText="1"/>
    </xf>
    <xf numFmtId="0" fontId="0" fillId="0" borderId="16" xfId="0" applyBorder="1" applyAlignment="1">
      <alignment horizontal="center" vertical="top" wrapText="1"/>
    </xf>
    <xf numFmtId="0" fontId="16" fillId="5" borderId="44" xfId="0" applyFont="1" applyFill="1" applyBorder="1" applyAlignment="1">
      <alignment horizontal="left" vertical="center" wrapText="1"/>
    </xf>
    <xf numFmtId="0" fontId="16" fillId="0" borderId="45" xfId="0" applyFont="1" applyBorder="1" applyAlignment="1">
      <alignment horizontal="left" vertical="center" wrapText="1"/>
    </xf>
    <xf numFmtId="0" fontId="16" fillId="0" borderId="46" xfId="0" applyFont="1" applyBorder="1" applyAlignment="1">
      <alignment horizontal="left" vertical="center" wrapText="1"/>
    </xf>
    <xf numFmtId="0" fontId="11" fillId="3" borderId="9" xfId="1" applyFont="1" applyFill="1" applyBorder="1" applyAlignment="1">
      <alignment horizontal="center" vertical="center" wrapText="1"/>
    </xf>
    <xf numFmtId="0" fontId="12" fillId="0" borderId="9" xfId="0" applyFont="1" applyBorder="1" applyAlignment="1">
      <alignment vertical="center" wrapText="1"/>
    </xf>
    <xf numFmtId="0" fontId="12" fillId="0" borderId="10" xfId="0" applyFont="1" applyBorder="1" applyAlignment="1">
      <alignment vertical="center" wrapText="1"/>
    </xf>
    <xf numFmtId="0" fontId="16" fillId="2" borderId="0" xfId="1" applyFont="1" applyFill="1" applyAlignment="1">
      <alignment horizontal="center" vertical="center" wrapText="1"/>
    </xf>
    <xf numFmtId="0" fontId="17" fillId="2" borderId="0" xfId="0" applyFont="1" applyFill="1" applyAlignment="1">
      <alignment horizontal="center" vertical="center" wrapText="1"/>
    </xf>
    <xf numFmtId="0" fontId="16" fillId="2" borderId="0" xfId="0" applyFont="1" applyFill="1" applyAlignment="1">
      <alignment horizontal="center" vertical="center" wrapText="1"/>
    </xf>
    <xf numFmtId="0" fontId="24" fillId="4" borderId="17" xfId="0" applyFont="1" applyFill="1" applyBorder="1" applyAlignment="1">
      <alignment horizontal="center" vertical="center" wrapText="1"/>
    </xf>
    <xf numFmtId="0" fontId="0" fillId="4" borderId="19" xfId="0" applyFill="1" applyBorder="1" applyAlignment="1">
      <alignment vertical="center" wrapText="1"/>
    </xf>
    <xf numFmtId="164" fontId="27" fillId="6" borderId="18" xfId="0" applyNumberFormat="1" applyFont="1" applyFill="1" applyBorder="1" applyAlignment="1">
      <alignment horizontal="center" vertical="center" wrapText="1"/>
    </xf>
    <xf numFmtId="0" fontId="5" fillId="0" borderId="20" xfId="0" applyFont="1" applyBorder="1" applyAlignment="1">
      <alignment wrapText="1"/>
    </xf>
    <xf numFmtId="0" fontId="32" fillId="7" borderId="28" xfId="0" applyFont="1" applyFill="1" applyBorder="1" applyAlignment="1">
      <alignment horizontal="center" vertical="center" wrapText="1"/>
    </xf>
    <xf numFmtId="0" fontId="33" fillId="7" borderId="29" xfId="0" applyFont="1" applyFill="1" applyBorder="1" applyAlignment="1">
      <alignment horizontal="center" vertical="center" wrapText="1"/>
    </xf>
    <xf numFmtId="0" fontId="33" fillId="7" borderId="30" xfId="0" applyFont="1" applyFill="1" applyBorder="1" applyAlignment="1">
      <alignment horizontal="center" vertical="center" wrapText="1"/>
    </xf>
    <xf numFmtId="0" fontId="34" fillId="3" borderId="31" xfId="0" applyFont="1" applyFill="1" applyBorder="1" applyAlignment="1">
      <alignment horizontal="center" vertical="center" wrapText="1"/>
    </xf>
    <xf numFmtId="0" fontId="34" fillId="3" borderId="29" xfId="0" applyFont="1" applyFill="1" applyBorder="1" applyAlignment="1">
      <alignment horizontal="center" vertical="center" wrapText="1"/>
    </xf>
    <xf numFmtId="0" fontId="35" fillId="3" borderId="32" xfId="0" applyFont="1" applyFill="1" applyBorder="1" applyAlignment="1">
      <alignment horizontal="center" vertical="center" wrapText="1"/>
    </xf>
    <xf numFmtId="0" fontId="34" fillId="3" borderId="36" xfId="0" applyFont="1" applyFill="1" applyBorder="1" applyAlignment="1">
      <alignment horizontal="center" vertical="center" wrapText="1"/>
    </xf>
    <xf numFmtId="0" fontId="35" fillId="3" borderId="37" xfId="0" applyFont="1" applyFill="1" applyBorder="1" applyAlignment="1">
      <alignment horizontal="center" vertical="center" wrapText="1"/>
    </xf>
    <xf numFmtId="0" fontId="35" fillId="3" borderId="38" xfId="0" applyFont="1" applyFill="1" applyBorder="1" applyAlignment="1">
      <alignment horizontal="center" vertical="center" wrapText="1"/>
    </xf>
    <xf numFmtId="0" fontId="37" fillId="7" borderId="39" xfId="0" applyFont="1" applyFill="1" applyBorder="1" applyAlignment="1">
      <alignment horizontal="center" vertical="center" wrapText="1"/>
    </xf>
    <xf numFmtId="0" fontId="37" fillId="7" borderId="37" xfId="0" applyFont="1" applyFill="1" applyBorder="1" applyAlignment="1">
      <alignment horizontal="center" vertical="center" wrapText="1"/>
    </xf>
    <xf numFmtId="0" fontId="6" fillId="7" borderId="40" xfId="0" applyFont="1" applyFill="1" applyBorder="1" applyAlignment="1">
      <alignment horizontal="center" vertical="center" wrapText="1"/>
    </xf>
    <xf numFmtId="0" fontId="38" fillId="2" borderId="0" xfId="0" applyFont="1" applyFill="1" applyAlignment="1">
      <alignment horizontal="center" vertical="center" wrapText="1"/>
    </xf>
    <xf numFmtId="164" fontId="12" fillId="4" borderId="41" xfId="0" applyNumberFormat="1" applyFont="1" applyFill="1" applyBorder="1" applyAlignment="1" applyProtection="1">
      <alignment horizontal="center" vertical="center" wrapText="1"/>
      <protection locked="0"/>
    </xf>
    <xf numFmtId="0" fontId="0" fillId="2" borderId="11" xfId="0" applyFill="1" applyBorder="1" applyAlignment="1">
      <alignment vertical="center" wrapText="1"/>
    </xf>
    <xf numFmtId="0" fontId="0" fillId="0" borderId="0" xfId="0" applyAlignment="1">
      <alignment wrapText="1"/>
    </xf>
    <xf numFmtId="0" fontId="103" fillId="2" borderId="6" xfId="0" applyFont="1" applyFill="1" applyBorder="1" applyAlignment="1">
      <alignment horizontal="center" vertical="center"/>
    </xf>
    <xf numFmtId="0" fontId="103" fillId="0" borderId="7" xfId="0" applyFont="1" applyBorder="1" applyAlignment="1">
      <alignment horizontal="center" vertical="center"/>
    </xf>
  </cellXfs>
  <cellStyles count="3">
    <cellStyle name="Hyperlink" xfId="2" builtinId="8"/>
    <cellStyle name="Normal" xfId="0" builtinId="0"/>
    <cellStyle name="Normal_BLM to BI" xfId="1" xr:uid="{04BBA859-7D94-4389-98FC-62EE19FDCBF2}"/>
  </cellStyles>
  <dxfs count="44">
    <dxf>
      <fill>
        <patternFill>
          <bgColor theme="0" tint="-0.14996795556505021"/>
        </patternFill>
      </fill>
    </dxf>
    <dxf>
      <fill>
        <patternFill>
          <bgColor rgb="FF00B050"/>
        </patternFill>
      </fill>
    </dxf>
    <dxf>
      <fill>
        <patternFill>
          <bgColor rgb="FFFFFF00"/>
        </patternFill>
      </fill>
    </dxf>
    <dxf>
      <fill>
        <patternFill>
          <bgColor rgb="FFFF0000"/>
        </patternFill>
      </fill>
    </dxf>
    <dxf>
      <fill>
        <patternFill>
          <bgColor theme="0" tint="-0.14996795556505021"/>
        </patternFill>
      </fill>
    </dxf>
    <dxf>
      <fill>
        <patternFill>
          <bgColor rgb="FF00B050"/>
        </patternFill>
      </fill>
    </dxf>
    <dxf>
      <fill>
        <patternFill>
          <bgColor rgb="FFFFFF00"/>
        </patternFill>
      </fill>
    </dxf>
    <dxf>
      <fill>
        <patternFill>
          <bgColor rgb="FFFF0000"/>
        </patternFill>
      </fill>
    </dxf>
    <dxf>
      <fill>
        <patternFill>
          <bgColor theme="0" tint="-0.14996795556505021"/>
        </patternFill>
      </fill>
    </dxf>
    <dxf>
      <fill>
        <patternFill>
          <bgColor rgb="FF00B050"/>
        </patternFill>
      </fill>
    </dxf>
    <dxf>
      <fill>
        <patternFill>
          <bgColor rgb="FFFFFF00"/>
        </patternFill>
      </fill>
    </dxf>
    <dxf>
      <fill>
        <patternFill>
          <bgColor rgb="FFFF0000"/>
        </patternFill>
      </fill>
    </dxf>
    <dxf>
      <fill>
        <patternFill>
          <bgColor theme="0" tint="-0.14996795556505021"/>
        </patternFill>
      </fill>
    </dxf>
    <dxf>
      <fill>
        <patternFill>
          <bgColor rgb="FF00B050"/>
        </patternFill>
      </fill>
    </dxf>
    <dxf>
      <fill>
        <patternFill>
          <bgColor rgb="FFFF0000"/>
        </patternFill>
      </fill>
    </dxf>
    <dxf>
      <fill>
        <patternFill>
          <bgColor rgb="FFFFFF00"/>
        </patternFill>
      </fill>
    </dxf>
    <dxf>
      <fill>
        <patternFill>
          <bgColor theme="2"/>
        </patternFill>
      </fill>
    </dxf>
    <dxf>
      <fill>
        <patternFill>
          <bgColor rgb="FF00B050"/>
        </patternFill>
      </fill>
    </dxf>
    <dxf>
      <fill>
        <patternFill>
          <bgColor rgb="FFFFFF00"/>
        </patternFill>
      </fill>
    </dxf>
    <dxf>
      <fill>
        <patternFill>
          <bgColor rgb="FFFF0000"/>
        </patternFill>
      </fill>
    </dxf>
    <dxf>
      <fill>
        <patternFill>
          <bgColor theme="0" tint="-0.14996795556505021"/>
        </patternFill>
      </fill>
    </dxf>
    <dxf>
      <fill>
        <patternFill>
          <bgColor rgb="FF00B050"/>
        </patternFill>
      </fill>
    </dxf>
    <dxf>
      <fill>
        <patternFill>
          <bgColor rgb="FFFFFF00"/>
        </patternFill>
      </fill>
    </dxf>
    <dxf>
      <fill>
        <patternFill>
          <bgColor rgb="FFFF0000"/>
        </patternFill>
      </fill>
    </dxf>
    <dxf>
      <fill>
        <patternFill>
          <bgColor theme="0" tint="-0.14996795556505021"/>
        </patternFill>
      </fill>
    </dxf>
    <dxf>
      <fill>
        <patternFill>
          <bgColor rgb="FF00B050"/>
        </patternFill>
      </fill>
    </dxf>
    <dxf>
      <fill>
        <patternFill>
          <bgColor rgb="FFFFFF00"/>
        </patternFill>
      </fill>
    </dxf>
    <dxf>
      <fill>
        <patternFill>
          <bgColor rgb="FFFF0000"/>
        </patternFill>
      </fill>
    </dxf>
    <dxf>
      <fill>
        <patternFill>
          <bgColor theme="0" tint="-0.14996795556505021"/>
        </patternFill>
      </fill>
    </dxf>
    <dxf>
      <fill>
        <patternFill>
          <bgColor rgb="FF00B050"/>
        </patternFill>
      </fill>
    </dxf>
    <dxf>
      <fill>
        <patternFill>
          <bgColor rgb="FFFFFF00"/>
        </patternFill>
      </fill>
    </dxf>
    <dxf>
      <fill>
        <patternFill>
          <bgColor rgb="FFFF0000"/>
        </patternFill>
      </fill>
    </dxf>
    <dxf>
      <fill>
        <patternFill>
          <bgColor theme="0" tint="-0.14996795556505021"/>
        </patternFill>
      </fill>
    </dxf>
    <dxf>
      <fill>
        <patternFill>
          <bgColor rgb="FF00B050"/>
        </patternFill>
      </fill>
    </dxf>
    <dxf>
      <fill>
        <patternFill>
          <bgColor rgb="FFFFFF00"/>
        </patternFill>
      </fill>
    </dxf>
    <dxf>
      <fill>
        <patternFill>
          <bgColor rgb="FFFF0000"/>
        </patternFill>
      </fill>
    </dxf>
    <dxf>
      <fill>
        <patternFill>
          <bgColor theme="0" tint="-0.14996795556505021"/>
        </patternFill>
      </fill>
    </dxf>
    <dxf>
      <fill>
        <patternFill>
          <bgColor rgb="FF00B050"/>
        </patternFill>
      </fill>
    </dxf>
    <dxf>
      <fill>
        <patternFill>
          <bgColor rgb="FFFFFF00"/>
        </patternFill>
      </fill>
    </dxf>
    <dxf>
      <fill>
        <patternFill>
          <bgColor rgb="FFFF0000"/>
        </patternFill>
      </fill>
    </dxf>
    <dxf>
      <fill>
        <patternFill>
          <bgColor theme="0" tint="-0.14996795556505021"/>
        </patternFill>
      </fill>
    </dxf>
    <dxf>
      <font>
        <strike val="0"/>
      </font>
      <fill>
        <patternFill>
          <bgColor rgb="FFFF0000"/>
        </patternFill>
      </fill>
    </dxf>
    <dxf>
      <fill>
        <patternFill>
          <bgColor theme="9" tint="0.39994506668294322"/>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xdr:row>
      <xdr:rowOff>0</xdr:rowOff>
    </xdr:from>
    <xdr:to>
      <xdr:col>4</xdr:col>
      <xdr:colOff>190500</xdr:colOff>
      <xdr:row>2</xdr:row>
      <xdr:rowOff>190500</xdr:rowOff>
    </xdr:to>
    <xdr:pic>
      <xdr:nvPicPr>
        <xdr:cNvPr id="2" name="Picture 1">
          <a:extLst>
            <a:ext uri="{FF2B5EF4-FFF2-40B4-BE49-F238E27FC236}">
              <a16:creationId xmlns:a16="http://schemas.microsoft.com/office/drawing/2014/main" id="{213E96D2-FFAF-B579-2CB8-2622C582E0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48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xdr:row>
      <xdr:rowOff>0</xdr:rowOff>
    </xdr:from>
    <xdr:to>
      <xdr:col>4</xdr:col>
      <xdr:colOff>190500</xdr:colOff>
      <xdr:row>3</xdr:row>
      <xdr:rowOff>190500</xdr:rowOff>
    </xdr:to>
    <xdr:pic>
      <xdr:nvPicPr>
        <xdr:cNvPr id="3" name="Picture 2">
          <a:extLst>
            <a:ext uri="{FF2B5EF4-FFF2-40B4-BE49-F238E27FC236}">
              <a16:creationId xmlns:a16="http://schemas.microsoft.com/office/drawing/2014/main" id="{09726EE8-3278-8D26-8F89-D2B05CA204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80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xdr:row>
      <xdr:rowOff>0</xdr:rowOff>
    </xdr:from>
    <xdr:to>
      <xdr:col>4</xdr:col>
      <xdr:colOff>190500</xdr:colOff>
      <xdr:row>12</xdr:row>
      <xdr:rowOff>190500</xdr:rowOff>
    </xdr:to>
    <xdr:pic>
      <xdr:nvPicPr>
        <xdr:cNvPr id="4" name="Picture 3">
          <a:extLst>
            <a:ext uri="{FF2B5EF4-FFF2-40B4-BE49-F238E27FC236}">
              <a16:creationId xmlns:a16="http://schemas.microsoft.com/office/drawing/2014/main" id="{078FB270-490E-B5F2-E86A-2B47C165D1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789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xdr:row>
      <xdr:rowOff>0</xdr:rowOff>
    </xdr:from>
    <xdr:to>
      <xdr:col>4</xdr:col>
      <xdr:colOff>190500</xdr:colOff>
      <xdr:row>13</xdr:row>
      <xdr:rowOff>190500</xdr:rowOff>
    </xdr:to>
    <xdr:pic>
      <xdr:nvPicPr>
        <xdr:cNvPr id="5" name="Picture 4">
          <a:extLst>
            <a:ext uri="{FF2B5EF4-FFF2-40B4-BE49-F238E27FC236}">
              <a16:creationId xmlns:a16="http://schemas.microsoft.com/office/drawing/2014/main" id="{165DE38A-5AB2-EBA0-2CE2-1DDE826D4F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338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xdr:row>
      <xdr:rowOff>0</xdr:rowOff>
    </xdr:from>
    <xdr:to>
      <xdr:col>4</xdr:col>
      <xdr:colOff>190500</xdr:colOff>
      <xdr:row>14</xdr:row>
      <xdr:rowOff>190500</xdr:rowOff>
    </xdr:to>
    <xdr:pic>
      <xdr:nvPicPr>
        <xdr:cNvPr id="6" name="Picture 5">
          <a:extLst>
            <a:ext uri="{FF2B5EF4-FFF2-40B4-BE49-F238E27FC236}">
              <a16:creationId xmlns:a16="http://schemas.microsoft.com/office/drawing/2014/main" id="{0058CA09-DAC2-26CC-EB63-AF6CCA339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070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xdr:row>
      <xdr:rowOff>0</xdr:rowOff>
    </xdr:from>
    <xdr:to>
      <xdr:col>4</xdr:col>
      <xdr:colOff>190500</xdr:colOff>
      <xdr:row>15</xdr:row>
      <xdr:rowOff>190500</xdr:rowOff>
    </xdr:to>
    <xdr:pic>
      <xdr:nvPicPr>
        <xdr:cNvPr id="7" name="Picture 6">
          <a:extLst>
            <a:ext uri="{FF2B5EF4-FFF2-40B4-BE49-F238E27FC236}">
              <a16:creationId xmlns:a16="http://schemas.microsoft.com/office/drawing/2014/main" id="{8B658085-2931-6CD2-2335-1D3718C124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618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xdr:row>
      <xdr:rowOff>0</xdr:rowOff>
    </xdr:from>
    <xdr:to>
      <xdr:col>4</xdr:col>
      <xdr:colOff>190500</xdr:colOff>
      <xdr:row>16</xdr:row>
      <xdr:rowOff>190500</xdr:rowOff>
    </xdr:to>
    <xdr:pic>
      <xdr:nvPicPr>
        <xdr:cNvPr id="8" name="Picture 7">
          <a:extLst>
            <a:ext uri="{FF2B5EF4-FFF2-40B4-BE49-F238E27FC236}">
              <a16:creationId xmlns:a16="http://schemas.microsoft.com/office/drawing/2014/main" id="{56697881-A87B-0C00-01C1-9F58350C75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533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xdr:row>
      <xdr:rowOff>0</xdr:rowOff>
    </xdr:from>
    <xdr:to>
      <xdr:col>4</xdr:col>
      <xdr:colOff>190500</xdr:colOff>
      <xdr:row>17</xdr:row>
      <xdr:rowOff>190500</xdr:rowOff>
    </xdr:to>
    <xdr:pic>
      <xdr:nvPicPr>
        <xdr:cNvPr id="9" name="Picture 8">
          <a:extLst>
            <a:ext uri="{FF2B5EF4-FFF2-40B4-BE49-F238E27FC236}">
              <a16:creationId xmlns:a16="http://schemas.microsoft.com/office/drawing/2014/main" id="{F7CDC193-008B-CD52-B3C6-9A46AC3F16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447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xdr:row>
      <xdr:rowOff>0</xdr:rowOff>
    </xdr:from>
    <xdr:to>
      <xdr:col>4</xdr:col>
      <xdr:colOff>190500</xdr:colOff>
      <xdr:row>18</xdr:row>
      <xdr:rowOff>190500</xdr:rowOff>
    </xdr:to>
    <xdr:pic>
      <xdr:nvPicPr>
        <xdr:cNvPr id="10" name="Picture 9">
          <a:extLst>
            <a:ext uri="{FF2B5EF4-FFF2-40B4-BE49-F238E27FC236}">
              <a16:creationId xmlns:a16="http://schemas.microsoft.com/office/drawing/2014/main" id="{BAC93FFA-1E8D-A2BA-F81C-EBAA00381E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361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xdr:row>
      <xdr:rowOff>0</xdr:rowOff>
    </xdr:from>
    <xdr:to>
      <xdr:col>4</xdr:col>
      <xdr:colOff>190500</xdr:colOff>
      <xdr:row>20</xdr:row>
      <xdr:rowOff>190500</xdr:rowOff>
    </xdr:to>
    <xdr:pic>
      <xdr:nvPicPr>
        <xdr:cNvPr id="11" name="Picture 10">
          <a:extLst>
            <a:ext uri="{FF2B5EF4-FFF2-40B4-BE49-F238E27FC236}">
              <a16:creationId xmlns:a16="http://schemas.microsoft.com/office/drawing/2014/main" id="{AE0545C1-4BDD-F722-AFE0-692617B388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190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xdr:row>
      <xdr:rowOff>0</xdr:rowOff>
    </xdr:from>
    <xdr:to>
      <xdr:col>4</xdr:col>
      <xdr:colOff>190500</xdr:colOff>
      <xdr:row>21</xdr:row>
      <xdr:rowOff>190500</xdr:rowOff>
    </xdr:to>
    <xdr:pic>
      <xdr:nvPicPr>
        <xdr:cNvPr id="12" name="Picture 11">
          <a:extLst>
            <a:ext uri="{FF2B5EF4-FFF2-40B4-BE49-F238E27FC236}">
              <a16:creationId xmlns:a16="http://schemas.microsoft.com/office/drawing/2014/main" id="{52D9CBB9-C9E2-9243-EF23-1EB9926EA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105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22</xdr:row>
      <xdr:rowOff>0</xdr:rowOff>
    </xdr:from>
    <xdr:to>
      <xdr:col>4</xdr:col>
      <xdr:colOff>190500</xdr:colOff>
      <xdr:row>22</xdr:row>
      <xdr:rowOff>190500</xdr:rowOff>
    </xdr:to>
    <xdr:pic>
      <xdr:nvPicPr>
        <xdr:cNvPr id="13" name="Picture 12">
          <a:extLst>
            <a:ext uri="{FF2B5EF4-FFF2-40B4-BE49-F238E27FC236}">
              <a16:creationId xmlns:a16="http://schemas.microsoft.com/office/drawing/2014/main" id="{3D64499C-30D6-4160-EE49-BB40047FA9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019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xdr:row>
      <xdr:rowOff>0</xdr:rowOff>
    </xdr:from>
    <xdr:to>
      <xdr:col>4</xdr:col>
      <xdr:colOff>190500</xdr:colOff>
      <xdr:row>23</xdr:row>
      <xdr:rowOff>190500</xdr:rowOff>
    </xdr:to>
    <xdr:pic>
      <xdr:nvPicPr>
        <xdr:cNvPr id="14" name="Picture 13">
          <a:extLst>
            <a:ext uri="{FF2B5EF4-FFF2-40B4-BE49-F238E27FC236}">
              <a16:creationId xmlns:a16="http://schemas.microsoft.com/office/drawing/2014/main" id="{4EB07E9F-B08A-FE3A-A4D3-E6786B63EF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933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24</xdr:row>
      <xdr:rowOff>0</xdr:rowOff>
    </xdr:from>
    <xdr:to>
      <xdr:col>4</xdr:col>
      <xdr:colOff>190500</xdr:colOff>
      <xdr:row>24</xdr:row>
      <xdr:rowOff>190500</xdr:rowOff>
    </xdr:to>
    <xdr:pic>
      <xdr:nvPicPr>
        <xdr:cNvPr id="15" name="Picture 14">
          <a:extLst>
            <a:ext uri="{FF2B5EF4-FFF2-40B4-BE49-F238E27FC236}">
              <a16:creationId xmlns:a16="http://schemas.microsoft.com/office/drawing/2014/main" id="{6E94B96E-A8DB-5707-0FED-E8E37CA80D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0848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xdr:row>
      <xdr:rowOff>0</xdr:rowOff>
    </xdr:from>
    <xdr:to>
      <xdr:col>4</xdr:col>
      <xdr:colOff>190500</xdr:colOff>
      <xdr:row>25</xdr:row>
      <xdr:rowOff>190500</xdr:rowOff>
    </xdr:to>
    <xdr:pic>
      <xdr:nvPicPr>
        <xdr:cNvPr id="16" name="Picture 15">
          <a:extLst>
            <a:ext uri="{FF2B5EF4-FFF2-40B4-BE49-F238E27FC236}">
              <a16:creationId xmlns:a16="http://schemas.microsoft.com/office/drawing/2014/main" id="{731A93C0-8A54-52D5-BD67-E5E06B3213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762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31</xdr:row>
      <xdr:rowOff>0</xdr:rowOff>
    </xdr:from>
    <xdr:to>
      <xdr:col>4</xdr:col>
      <xdr:colOff>190500</xdr:colOff>
      <xdr:row>31</xdr:row>
      <xdr:rowOff>190500</xdr:rowOff>
    </xdr:to>
    <xdr:pic>
      <xdr:nvPicPr>
        <xdr:cNvPr id="17" name="Picture 16">
          <a:extLst>
            <a:ext uri="{FF2B5EF4-FFF2-40B4-BE49-F238E27FC236}">
              <a16:creationId xmlns:a16="http://schemas.microsoft.com/office/drawing/2014/main" id="{6EF04F91-3C43-A481-F067-7A69716EDF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8895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32</xdr:row>
      <xdr:rowOff>0</xdr:rowOff>
    </xdr:from>
    <xdr:to>
      <xdr:col>4</xdr:col>
      <xdr:colOff>190500</xdr:colOff>
      <xdr:row>32</xdr:row>
      <xdr:rowOff>190500</xdr:rowOff>
    </xdr:to>
    <xdr:pic>
      <xdr:nvPicPr>
        <xdr:cNvPr id="18" name="Picture 17">
          <a:extLst>
            <a:ext uri="{FF2B5EF4-FFF2-40B4-BE49-F238E27FC236}">
              <a16:creationId xmlns:a16="http://schemas.microsoft.com/office/drawing/2014/main" id="{8F6E0C69-B317-EBEB-5088-77DBF17A9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9443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33</xdr:row>
      <xdr:rowOff>0</xdr:rowOff>
    </xdr:from>
    <xdr:to>
      <xdr:col>4</xdr:col>
      <xdr:colOff>190500</xdr:colOff>
      <xdr:row>33</xdr:row>
      <xdr:rowOff>190500</xdr:rowOff>
    </xdr:to>
    <xdr:pic>
      <xdr:nvPicPr>
        <xdr:cNvPr id="19" name="Picture 18">
          <a:extLst>
            <a:ext uri="{FF2B5EF4-FFF2-40B4-BE49-F238E27FC236}">
              <a16:creationId xmlns:a16="http://schemas.microsoft.com/office/drawing/2014/main" id="{CB62C06E-5DCE-E7C9-C38A-4BAD3A7091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9992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34</xdr:row>
      <xdr:rowOff>0</xdr:rowOff>
    </xdr:from>
    <xdr:to>
      <xdr:col>4</xdr:col>
      <xdr:colOff>190500</xdr:colOff>
      <xdr:row>34</xdr:row>
      <xdr:rowOff>190500</xdr:rowOff>
    </xdr:to>
    <xdr:pic>
      <xdr:nvPicPr>
        <xdr:cNvPr id="20" name="Picture 19">
          <a:extLst>
            <a:ext uri="{FF2B5EF4-FFF2-40B4-BE49-F238E27FC236}">
              <a16:creationId xmlns:a16="http://schemas.microsoft.com/office/drawing/2014/main" id="{CAD9D65F-EA41-26E7-6E38-E1441A1FE1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1089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35</xdr:row>
      <xdr:rowOff>0</xdr:rowOff>
    </xdr:from>
    <xdr:to>
      <xdr:col>4</xdr:col>
      <xdr:colOff>190500</xdr:colOff>
      <xdr:row>35</xdr:row>
      <xdr:rowOff>190500</xdr:rowOff>
    </xdr:to>
    <xdr:pic>
      <xdr:nvPicPr>
        <xdr:cNvPr id="21" name="Picture 20">
          <a:extLst>
            <a:ext uri="{FF2B5EF4-FFF2-40B4-BE49-F238E27FC236}">
              <a16:creationId xmlns:a16="http://schemas.microsoft.com/office/drawing/2014/main" id="{D8250411-2962-A257-499E-6246028BFC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2186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36</xdr:row>
      <xdr:rowOff>0</xdr:rowOff>
    </xdr:from>
    <xdr:to>
      <xdr:col>4</xdr:col>
      <xdr:colOff>190500</xdr:colOff>
      <xdr:row>36</xdr:row>
      <xdr:rowOff>190500</xdr:rowOff>
    </xdr:to>
    <xdr:pic>
      <xdr:nvPicPr>
        <xdr:cNvPr id="22" name="Picture 21">
          <a:extLst>
            <a:ext uri="{FF2B5EF4-FFF2-40B4-BE49-F238E27FC236}">
              <a16:creationId xmlns:a16="http://schemas.microsoft.com/office/drawing/2014/main" id="{DE31201B-19CB-025D-B0AD-FB07A6B512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3284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190500</xdr:colOff>
      <xdr:row>41</xdr:row>
      <xdr:rowOff>190500</xdr:rowOff>
    </xdr:to>
    <xdr:pic>
      <xdr:nvPicPr>
        <xdr:cNvPr id="23" name="Picture 22">
          <a:extLst>
            <a:ext uri="{FF2B5EF4-FFF2-40B4-BE49-F238E27FC236}">
              <a16:creationId xmlns:a16="http://schemas.microsoft.com/office/drawing/2014/main" id="{A61483FB-7550-E962-72C4-13629F73C7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8404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42</xdr:row>
      <xdr:rowOff>0</xdr:rowOff>
    </xdr:from>
    <xdr:to>
      <xdr:col>4</xdr:col>
      <xdr:colOff>190500</xdr:colOff>
      <xdr:row>42</xdr:row>
      <xdr:rowOff>190500</xdr:rowOff>
    </xdr:to>
    <xdr:pic>
      <xdr:nvPicPr>
        <xdr:cNvPr id="24" name="Picture 23">
          <a:extLst>
            <a:ext uri="{FF2B5EF4-FFF2-40B4-BE49-F238E27FC236}">
              <a16:creationId xmlns:a16="http://schemas.microsoft.com/office/drawing/2014/main" id="{0D1DE699-C437-87C5-8F55-1F9F818B64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9136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44</xdr:row>
      <xdr:rowOff>0</xdr:rowOff>
    </xdr:from>
    <xdr:to>
      <xdr:col>4</xdr:col>
      <xdr:colOff>190500</xdr:colOff>
      <xdr:row>44</xdr:row>
      <xdr:rowOff>190500</xdr:rowOff>
    </xdr:to>
    <xdr:pic>
      <xdr:nvPicPr>
        <xdr:cNvPr id="25" name="Picture 24">
          <a:extLst>
            <a:ext uri="{FF2B5EF4-FFF2-40B4-BE49-F238E27FC236}">
              <a16:creationId xmlns:a16="http://schemas.microsoft.com/office/drawing/2014/main" id="{26288663-5D0D-9C89-CFEE-F5EC165A53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2062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45</xdr:row>
      <xdr:rowOff>0</xdr:rowOff>
    </xdr:from>
    <xdr:to>
      <xdr:col>4</xdr:col>
      <xdr:colOff>190500</xdr:colOff>
      <xdr:row>45</xdr:row>
      <xdr:rowOff>190500</xdr:rowOff>
    </xdr:to>
    <xdr:pic>
      <xdr:nvPicPr>
        <xdr:cNvPr id="26" name="Picture 25">
          <a:extLst>
            <a:ext uri="{FF2B5EF4-FFF2-40B4-BE49-F238E27FC236}">
              <a16:creationId xmlns:a16="http://schemas.microsoft.com/office/drawing/2014/main" id="{71D0755A-17AD-E424-2D55-E2F0DAD85D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3525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46</xdr:row>
      <xdr:rowOff>0</xdr:rowOff>
    </xdr:from>
    <xdr:to>
      <xdr:col>4</xdr:col>
      <xdr:colOff>190500</xdr:colOff>
      <xdr:row>46</xdr:row>
      <xdr:rowOff>190500</xdr:rowOff>
    </xdr:to>
    <xdr:pic>
      <xdr:nvPicPr>
        <xdr:cNvPr id="27" name="Picture 26">
          <a:extLst>
            <a:ext uri="{FF2B5EF4-FFF2-40B4-BE49-F238E27FC236}">
              <a16:creationId xmlns:a16="http://schemas.microsoft.com/office/drawing/2014/main" id="{7D7944C9-667E-2723-F0B7-B9AC32E13A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4988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47</xdr:row>
      <xdr:rowOff>0</xdr:rowOff>
    </xdr:from>
    <xdr:to>
      <xdr:col>4</xdr:col>
      <xdr:colOff>190500</xdr:colOff>
      <xdr:row>47</xdr:row>
      <xdr:rowOff>190500</xdr:rowOff>
    </xdr:to>
    <xdr:pic>
      <xdr:nvPicPr>
        <xdr:cNvPr id="28" name="Picture 27">
          <a:extLst>
            <a:ext uri="{FF2B5EF4-FFF2-40B4-BE49-F238E27FC236}">
              <a16:creationId xmlns:a16="http://schemas.microsoft.com/office/drawing/2014/main" id="{58F46863-8C9D-D234-5651-2E9D1DAF99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6268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48</xdr:row>
      <xdr:rowOff>0</xdr:rowOff>
    </xdr:from>
    <xdr:to>
      <xdr:col>4</xdr:col>
      <xdr:colOff>190500</xdr:colOff>
      <xdr:row>48</xdr:row>
      <xdr:rowOff>190500</xdr:rowOff>
    </xdr:to>
    <xdr:pic>
      <xdr:nvPicPr>
        <xdr:cNvPr id="29" name="Picture 28">
          <a:extLst>
            <a:ext uri="{FF2B5EF4-FFF2-40B4-BE49-F238E27FC236}">
              <a16:creationId xmlns:a16="http://schemas.microsoft.com/office/drawing/2014/main" id="{CF6D64CD-3A4C-F017-41C4-163B5C5380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7548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49</xdr:row>
      <xdr:rowOff>0</xdr:rowOff>
    </xdr:from>
    <xdr:to>
      <xdr:col>4</xdr:col>
      <xdr:colOff>190500</xdr:colOff>
      <xdr:row>49</xdr:row>
      <xdr:rowOff>190500</xdr:rowOff>
    </xdr:to>
    <xdr:pic>
      <xdr:nvPicPr>
        <xdr:cNvPr id="30" name="Picture 29">
          <a:extLst>
            <a:ext uri="{FF2B5EF4-FFF2-40B4-BE49-F238E27FC236}">
              <a16:creationId xmlns:a16="http://schemas.microsoft.com/office/drawing/2014/main" id="{DE030C0D-18BF-D20F-9976-53DA3E203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8828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50</xdr:row>
      <xdr:rowOff>0</xdr:rowOff>
    </xdr:from>
    <xdr:to>
      <xdr:col>4</xdr:col>
      <xdr:colOff>190500</xdr:colOff>
      <xdr:row>50</xdr:row>
      <xdr:rowOff>190500</xdr:rowOff>
    </xdr:to>
    <xdr:pic>
      <xdr:nvPicPr>
        <xdr:cNvPr id="31" name="Picture 30">
          <a:extLst>
            <a:ext uri="{FF2B5EF4-FFF2-40B4-BE49-F238E27FC236}">
              <a16:creationId xmlns:a16="http://schemas.microsoft.com/office/drawing/2014/main" id="{F2296896-0E3C-9452-5A6B-FB9C45B189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0109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51</xdr:row>
      <xdr:rowOff>0</xdr:rowOff>
    </xdr:from>
    <xdr:to>
      <xdr:col>4</xdr:col>
      <xdr:colOff>190500</xdr:colOff>
      <xdr:row>51</xdr:row>
      <xdr:rowOff>190500</xdr:rowOff>
    </xdr:to>
    <xdr:pic>
      <xdr:nvPicPr>
        <xdr:cNvPr id="32" name="Picture 31">
          <a:extLst>
            <a:ext uri="{FF2B5EF4-FFF2-40B4-BE49-F238E27FC236}">
              <a16:creationId xmlns:a16="http://schemas.microsoft.com/office/drawing/2014/main" id="{BC240EB2-9689-229E-494A-E4D79078EA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1206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52</xdr:row>
      <xdr:rowOff>0</xdr:rowOff>
    </xdr:from>
    <xdr:to>
      <xdr:col>4</xdr:col>
      <xdr:colOff>190500</xdr:colOff>
      <xdr:row>52</xdr:row>
      <xdr:rowOff>190500</xdr:rowOff>
    </xdr:to>
    <xdr:pic>
      <xdr:nvPicPr>
        <xdr:cNvPr id="33" name="Picture 32">
          <a:extLst>
            <a:ext uri="{FF2B5EF4-FFF2-40B4-BE49-F238E27FC236}">
              <a16:creationId xmlns:a16="http://schemas.microsoft.com/office/drawing/2014/main" id="{D77ECA0B-5C5C-3FC1-0D55-3E61B4494D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2303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53</xdr:row>
      <xdr:rowOff>0</xdr:rowOff>
    </xdr:from>
    <xdr:to>
      <xdr:col>4</xdr:col>
      <xdr:colOff>190500</xdr:colOff>
      <xdr:row>53</xdr:row>
      <xdr:rowOff>190500</xdr:rowOff>
    </xdr:to>
    <xdr:pic>
      <xdr:nvPicPr>
        <xdr:cNvPr id="34" name="Picture 33">
          <a:extLst>
            <a:ext uri="{FF2B5EF4-FFF2-40B4-BE49-F238E27FC236}">
              <a16:creationId xmlns:a16="http://schemas.microsoft.com/office/drawing/2014/main" id="{5008A718-46EA-B558-45DE-C9B57FF46E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3400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54</xdr:row>
      <xdr:rowOff>0</xdr:rowOff>
    </xdr:from>
    <xdr:to>
      <xdr:col>4</xdr:col>
      <xdr:colOff>190500</xdr:colOff>
      <xdr:row>54</xdr:row>
      <xdr:rowOff>190500</xdr:rowOff>
    </xdr:to>
    <xdr:pic>
      <xdr:nvPicPr>
        <xdr:cNvPr id="35" name="Picture 34">
          <a:extLst>
            <a:ext uri="{FF2B5EF4-FFF2-40B4-BE49-F238E27FC236}">
              <a16:creationId xmlns:a16="http://schemas.microsoft.com/office/drawing/2014/main" id="{4B693F47-2B07-09A4-731B-6E7EFDFE2D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4498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190500</xdr:colOff>
      <xdr:row>59</xdr:row>
      <xdr:rowOff>190500</xdr:rowOff>
    </xdr:to>
    <xdr:pic>
      <xdr:nvPicPr>
        <xdr:cNvPr id="36" name="Picture 35">
          <a:extLst>
            <a:ext uri="{FF2B5EF4-FFF2-40B4-BE49-F238E27FC236}">
              <a16:creationId xmlns:a16="http://schemas.microsoft.com/office/drawing/2014/main" id="{A5A9D3DD-7045-6314-B1F2-1AEC661DFF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9801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190500</xdr:colOff>
      <xdr:row>60</xdr:row>
      <xdr:rowOff>190500</xdr:rowOff>
    </xdr:to>
    <xdr:pic>
      <xdr:nvPicPr>
        <xdr:cNvPr id="37" name="Picture 36">
          <a:extLst>
            <a:ext uri="{FF2B5EF4-FFF2-40B4-BE49-F238E27FC236}">
              <a16:creationId xmlns:a16="http://schemas.microsoft.com/office/drawing/2014/main" id="{0AECAE3C-AA17-DD07-4D3F-9D51B46441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0533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61</xdr:row>
      <xdr:rowOff>0</xdr:rowOff>
    </xdr:from>
    <xdr:to>
      <xdr:col>4</xdr:col>
      <xdr:colOff>190500</xdr:colOff>
      <xdr:row>61</xdr:row>
      <xdr:rowOff>190500</xdr:rowOff>
    </xdr:to>
    <xdr:pic>
      <xdr:nvPicPr>
        <xdr:cNvPr id="38" name="Picture 37">
          <a:extLst>
            <a:ext uri="{FF2B5EF4-FFF2-40B4-BE49-F238E27FC236}">
              <a16:creationId xmlns:a16="http://schemas.microsoft.com/office/drawing/2014/main" id="{1015A2F7-6AC3-3D01-0609-606B171FC1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1264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62</xdr:row>
      <xdr:rowOff>0</xdr:rowOff>
    </xdr:from>
    <xdr:to>
      <xdr:col>4</xdr:col>
      <xdr:colOff>190500</xdr:colOff>
      <xdr:row>62</xdr:row>
      <xdr:rowOff>190500</xdr:rowOff>
    </xdr:to>
    <xdr:pic>
      <xdr:nvPicPr>
        <xdr:cNvPr id="39" name="Picture 38">
          <a:extLst>
            <a:ext uri="{FF2B5EF4-FFF2-40B4-BE49-F238E27FC236}">
              <a16:creationId xmlns:a16="http://schemas.microsoft.com/office/drawing/2014/main" id="{5762005C-190D-1E9C-437E-FCC8030C0C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1996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67</xdr:row>
      <xdr:rowOff>0</xdr:rowOff>
    </xdr:from>
    <xdr:to>
      <xdr:col>4</xdr:col>
      <xdr:colOff>190500</xdr:colOff>
      <xdr:row>67</xdr:row>
      <xdr:rowOff>190500</xdr:rowOff>
    </xdr:to>
    <xdr:pic>
      <xdr:nvPicPr>
        <xdr:cNvPr id="40" name="Picture 39">
          <a:extLst>
            <a:ext uri="{FF2B5EF4-FFF2-40B4-BE49-F238E27FC236}">
              <a16:creationId xmlns:a16="http://schemas.microsoft.com/office/drawing/2014/main" id="{3955D003-4754-35B1-8EDD-EF6FC98D4E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6385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68</xdr:row>
      <xdr:rowOff>0</xdr:rowOff>
    </xdr:from>
    <xdr:to>
      <xdr:col>4</xdr:col>
      <xdr:colOff>190500</xdr:colOff>
      <xdr:row>68</xdr:row>
      <xdr:rowOff>190500</xdr:rowOff>
    </xdr:to>
    <xdr:pic>
      <xdr:nvPicPr>
        <xdr:cNvPr id="41" name="Picture 40">
          <a:extLst>
            <a:ext uri="{FF2B5EF4-FFF2-40B4-BE49-F238E27FC236}">
              <a16:creationId xmlns:a16="http://schemas.microsoft.com/office/drawing/2014/main" id="{0ABCD450-7EC3-5746-9460-091CA95D56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6934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190500</xdr:colOff>
      <xdr:row>69</xdr:row>
      <xdr:rowOff>190500</xdr:rowOff>
    </xdr:to>
    <xdr:pic>
      <xdr:nvPicPr>
        <xdr:cNvPr id="42" name="Picture 41">
          <a:extLst>
            <a:ext uri="{FF2B5EF4-FFF2-40B4-BE49-F238E27FC236}">
              <a16:creationId xmlns:a16="http://schemas.microsoft.com/office/drawing/2014/main" id="{EB885654-38A8-6199-EA18-F020F2F04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7665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73</xdr:row>
      <xdr:rowOff>0</xdr:rowOff>
    </xdr:from>
    <xdr:to>
      <xdr:col>4</xdr:col>
      <xdr:colOff>190500</xdr:colOff>
      <xdr:row>73</xdr:row>
      <xdr:rowOff>190500</xdr:rowOff>
    </xdr:to>
    <xdr:pic>
      <xdr:nvPicPr>
        <xdr:cNvPr id="43" name="Picture 42">
          <a:extLst>
            <a:ext uri="{FF2B5EF4-FFF2-40B4-BE49-F238E27FC236}">
              <a16:creationId xmlns:a16="http://schemas.microsoft.com/office/drawing/2014/main" id="{BB09954E-2128-2F89-9F5D-924C8DD2AC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0957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74</xdr:row>
      <xdr:rowOff>0</xdr:rowOff>
    </xdr:from>
    <xdr:to>
      <xdr:col>4</xdr:col>
      <xdr:colOff>190500</xdr:colOff>
      <xdr:row>74</xdr:row>
      <xdr:rowOff>190500</xdr:rowOff>
    </xdr:to>
    <xdr:pic>
      <xdr:nvPicPr>
        <xdr:cNvPr id="44" name="Picture 43">
          <a:extLst>
            <a:ext uri="{FF2B5EF4-FFF2-40B4-BE49-F238E27FC236}">
              <a16:creationId xmlns:a16="http://schemas.microsoft.com/office/drawing/2014/main" id="{350686AE-5127-D10A-7F17-C43786C1BB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1871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75</xdr:row>
      <xdr:rowOff>0</xdr:rowOff>
    </xdr:from>
    <xdr:to>
      <xdr:col>4</xdr:col>
      <xdr:colOff>190500</xdr:colOff>
      <xdr:row>75</xdr:row>
      <xdr:rowOff>190500</xdr:rowOff>
    </xdr:to>
    <xdr:pic>
      <xdr:nvPicPr>
        <xdr:cNvPr id="45" name="Picture 44">
          <a:extLst>
            <a:ext uri="{FF2B5EF4-FFF2-40B4-BE49-F238E27FC236}">
              <a16:creationId xmlns:a16="http://schemas.microsoft.com/office/drawing/2014/main" id="{792B2D83-69DE-2C94-B60E-9490060AC1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2786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76</xdr:row>
      <xdr:rowOff>0</xdr:rowOff>
    </xdr:from>
    <xdr:to>
      <xdr:col>4</xdr:col>
      <xdr:colOff>190500</xdr:colOff>
      <xdr:row>76</xdr:row>
      <xdr:rowOff>190500</xdr:rowOff>
    </xdr:to>
    <xdr:pic>
      <xdr:nvPicPr>
        <xdr:cNvPr id="46" name="Picture 45">
          <a:extLst>
            <a:ext uri="{FF2B5EF4-FFF2-40B4-BE49-F238E27FC236}">
              <a16:creationId xmlns:a16="http://schemas.microsoft.com/office/drawing/2014/main" id="{115EEED4-5DCB-A502-6A93-105695D558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3517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92</xdr:row>
      <xdr:rowOff>0</xdr:rowOff>
    </xdr:from>
    <xdr:to>
      <xdr:col>4</xdr:col>
      <xdr:colOff>190500</xdr:colOff>
      <xdr:row>92</xdr:row>
      <xdr:rowOff>190500</xdr:rowOff>
    </xdr:to>
    <xdr:pic>
      <xdr:nvPicPr>
        <xdr:cNvPr id="47" name="Picture 46">
          <a:extLst>
            <a:ext uri="{FF2B5EF4-FFF2-40B4-BE49-F238E27FC236}">
              <a16:creationId xmlns:a16="http://schemas.microsoft.com/office/drawing/2014/main" id="{BFA710C7-1CC9-8A50-74F1-20319D6AD2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6868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99</xdr:row>
      <xdr:rowOff>0</xdr:rowOff>
    </xdr:from>
    <xdr:to>
      <xdr:col>4</xdr:col>
      <xdr:colOff>190500</xdr:colOff>
      <xdr:row>99</xdr:row>
      <xdr:rowOff>190500</xdr:rowOff>
    </xdr:to>
    <xdr:pic>
      <xdr:nvPicPr>
        <xdr:cNvPr id="48" name="Picture 47">
          <a:extLst>
            <a:ext uri="{FF2B5EF4-FFF2-40B4-BE49-F238E27FC236}">
              <a16:creationId xmlns:a16="http://schemas.microsoft.com/office/drawing/2014/main" id="{E18E5D0A-7B63-D75F-D73C-2DBD649CA0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1074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100</xdr:row>
      <xdr:rowOff>0</xdr:rowOff>
    </xdr:from>
    <xdr:to>
      <xdr:col>4</xdr:col>
      <xdr:colOff>190500</xdr:colOff>
      <xdr:row>100</xdr:row>
      <xdr:rowOff>190500</xdr:rowOff>
    </xdr:to>
    <xdr:pic>
      <xdr:nvPicPr>
        <xdr:cNvPr id="49" name="Picture 48">
          <a:extLst>
            <a:ext uri="{FF2B5EF4-FFF2-40B4-BE49-F238E27FC236}">
              <a16:creationId xmlns:a16="http://schemas.microsoft.com/office/drawing/2014/main" id="{B4E5FD37-A01E-C8A6-E9D7-0338406D42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1805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101</xdr:row>
      <xdr:rowOff>0</xdr:rowOff>
    </xdr:from>
    <xdr:to>
      <xdr:col>4</xdr:col>
      <xdr:colOff>190500</xdr:colOff>
      <xdr:row>101</xdr:row>
      <xdr:rowOff>190500</xdr:rowOff>
    </xdr:to>
    <xdr:pic>
      <xdr:nvPicPr>
        <xdr:cNvPr id="50" name="Picture 49">
          <a:extLst>
            <a:ext uri="{FF2B5EF4-FFF2-40B4-BE49-F238E27FC236}">
              <a16:creationId xmlns:a16="http://schemas.microsoft.com/office/drawing/2014/main" id="{7FFEE03D-42E9-1F36-2539-2EE1C79A32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2537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102</xdr:row>
      <xdr:rowOff>0</xdr:rowOff>
    </xdr:from>
    <xdr:to>
      <xdr:col>4</xdr:col>
      <xdr:colOff>190500</xdr:colOff>
      <xdr:row>102</xdr:row>
      <xdr:rowOff>190500</xdr:rowOff>
    </xdr:to>
    <xdr:pic>
      <xdr:nvPicPr>
        <xdr:cNvPr id="51" name="Picture 50">
          <a:extLst>
            <a:ext uri="{FF2B5EF4-FFF2-40B4-BE49-F238E27FC236}">
              <a16:creationId xmlns:a16="http://schemas.microsoft.com/office/drawing/2014/main" id="{4273E004-02C5-6A32-A126-AE3B8A1037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3268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103</xdr:row>
      <xdr:rowOff>0</xdr:rowOff>
    </xdr:from>
    <xdr:to>
      <xdr:col>4</xdr:col>
      <xdr:colOff>190500</xdr:colOff>
      <xdr:row>103</xdr:row>
      <xdr:rowOff>190500</xdr:rowOff>
    </xdr:to>
    <xdr:pic>
      <xdr:nvPicPr>
        <xdr:cNvPr id="52" name="Picture 51">
          <a:extLst>
            <a:ext uri="{FF2B5EF4-FFF2-40B4-BE49-F238E27FC236}">
              <a16:creationId xmlns:a16="http://schemas.microsoft.com/office/drawing/2014/main" id="{16C8556E-77F9-6147-7025-39B7D366B3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4000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104</xdr:row>
      <xdr:rowOff>0</xdr:rowOff>
    </xdr:from>
    <xdr:to>
      <xdr:col>4</xdr:col>
      <xdr:colOff>190500</xdr:colOff>
      <xdr:row>104</xdr:row>
      <xdr:rowOff>190500</xdr:rowOff>
    </xdr:to>
    <xdr:pic>
      <xdr:nvPicPr>
        <xdr:cNvPr id="53" name="Picture 52">
          <a:extLst>
            <a:ext uri="{FF2B5EF4-FFF2-40B4-BE49-F238E27FC236}">
              <a16:creationId xmlns:a16="http://schemas.microsoft.com/office/drawing/2014/main" id="{C42C16B9-4147-B261-7991-CCB10E8EF5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4731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105</xdr:row>
      <xdr:rowOff>0</xdr:rowOff>
    </xdr:from>
    <xdr:to>
      <xdr:col>4</xdr:col>
      <xdr:colOff>190500</xdr:colOff>
      <xdr:row>105</xdr:row>
      <xdr:rowOff>190500</xdr:rowOff>
    </xdr:to>
    <xdr:pic>
      <xdr:nvPicPr>
        <xdr:cNvPr id="54" name="Picture 53">
          <a:extLst>
            <a:ext uri="{FF2B5EF4-FFF2-40B4-BE49-F238E27FC236}">
              <a16:creationId xmlns:a16="http://schemas.microsoft.com/office/drawing/2014/main" id="{EF12A0ED-1A6B-6636-5386-B9F5F5D5E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5463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106</xdr:row>
      <xdr:rowOff>0</xdr:rowOff>
    </xdr:from>
    <xdr:to>
      <xdr:col>4</xdr:col>
      <xdr:colOff>190500</xdr:colOff>
      <xdr:row>106</xdr:row>
      <xdr:rowOff>190500</xdr:rowOff>
    </xdr:to>
    <xdr:pic>
      <xdr:nvPicPr>
        <xdr:cNvPr id="55" name="Picture 54">
          <a:extLst>
            <a:ext uri="{FF2B5EF4-FFF2-40B4-BE49-F238E27FC236}">
              <a16:creationId xmlns:a16="http://schemas.microsoft.com/office/drawing/2014/main" id="{CD1D280A-287E-2F48-B565-CAF691940B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6377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107</xdr:row>
      <xdr:rowOff>0</xdr:rowOff>
    </xdr:from>
    <xdr:to>
      <xdr:col>4</xdr:col>
      <xdr:colOff>190500</xdr:colOff>
      <xdr:row>107</xdr:row>
      <xdr:rowOff>190500</xdr:rowOff>
    </xdr:to>
    <xdr:pic>
      <xdr:nvPicPr>
        <xdr:cNvPr id="56" name="Picture 55">
          <a:extLst>
            <a:ext uri="{FF2B5EF4-FFF2-40B4-BE49-F238E27FC236}">
              <a16:creationId xmlns:a16="http://schemas.microsoft.com/office/drawing/2014/main" id="{67EC2190-C705-B1AA-D544-3914344850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7292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108</xdr:row>
      <xdr:rowOff>0</xdr:rowOff>
    </xdr:from>
    <xdr:to>
      <xdr:col>4</xdr:col>
      <xdr:colOff>190500</xdr:colOff>
      <xdr:row>108</xdr:row>
      <xdr:rowOff>190500</xdr:rowOff>
    </xdr:to>
    <xdr:pic>
      <xdr:nvPicPr>
        <xdr:cNvPr id="57" name="Picture 56">
          <a:extLst>
            <a:ext uri="{FF2B5EF4-FFF2-40B4-BE49-F238E27FC236}">
              <a16:creationId xmlns:a16="http://schemas.microsoft.com/office/drawing/2014/main" id="{88E7503A-2D1C-8CB4-6722-D28DC58BAD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8206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109</xdr:row>
      <xdr:rowOff>0</xdr:rowOff>
    </xdr:from>
    <xdr:to>
      <xdr:col>4</xdr:col>
      <xdr:colOff>190500</xdr:colOff>
      <xdr:row>109</xdr:row>
      <xdr:rowOff>190500</xdr:rowOff>
    </xdr:to>
    <xdr:pic>
      <xdr:nvPicPr>
        <xdr:cNvPr id="58" name="Picture 57">
          <a:extLst>
            <a:ext uri="{FF2B5EF4-FFF2-40B4-BE49-F238E27FC236}">
              <a16:creationId xmlns:a16="http://schemas.microsoft.com/office/drawing/2014/main" id="{48836B96-B326-9717-38B7-46D36277F4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9120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110</xdr:row>
      <xdr:rowOff>0</xdr:rowOff>
    </xdr:from>
    <xdr:to>
      <xdr:col>4</xdr:col>
      <xdr:colOff>190500</xdr:colOff>
      <xdr:row>110</xdr:row>
      <xdr:rowOff>190500</xdr:rowOff>
    </xdr:to>
    <xdr:pic>
      <xdr:nvPicPr>
        <xdr:cNvPr id="59" name="Picture 58">
          <a:extLst>
            <a:ext uri="{FF2B5EF4-FFF2-40B4-BE49-F238E27FC236}">
              <a16:creationId xmlns:a16="http://schemas.microsoft.com/office/drawing/2014/main" id="{EC214FA8-4B08-74FC-F487-6570AC1F50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0035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111</xdr:row>
      <xdr:rowOff>0</xdr:rowOff>
    </xdr:from>
    <xdr:to>
      <xdr:col>4</xdr:col>
      <xdr:colOff>190500</xdr:colOff>
      <xdr:row>111</xdr:row>
      <xdr:rowOff>190500</xdr:rowOff>
    </xdr:to>
    <xdr:pic>
      <xdr:nvPicPr>
        <xdr:cNvPr id="60" name="Picture 59">
          <a:extLst>
            <a:ext uri="{FF2B5EF4-FFF2-40B4-BE49-F238E27FC236}">
              <a16:creationId xmlns:a16="http://schemas.microsoft.com/office/drawing/2014/main" id="{AEDA229F-5BA6-02AE-A250-FC034554FB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0949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112</xdr:row>
      <xdr:rowOff>0</xdr:rowOff>
    </xdr:from>
    <xdr:to>
      <xdr:col>4</xdr:col>
      <xdr:colOff>190500</xdr:colOff>
      <xdr:row>112</xdr:row>
      <xdr:rowOff>190500</xdr:rowOff>
    </xdr:to>
    <xdr:pic>
      <xdr:nvPicPr>
        <xdr:cNvPr id="61" name="Picture 60">
          <a:extLst>
            <a:ext uri="{FF2B5EF4-FFF2-40B4-BE49-F238E27FC236}">
              <a16:creationId xmlns:a16="http://schemas.microsoft.com/office/drawing/2014/main" id="{8EEC8DCD-91EA-3630-62E3-22E4CC8F6F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1864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113</xdr:row>
      <xdr:rowOff>0</xdr:rowOff>
    </xdr:from>
    <xdr:to>
      <xdr:col>4</xdr:col>
      <xdr:colOff>190500</xdr:colOff>
      <xdr:row>113</xdr:row>
      <xdr:rowOff>190500</xdr:rowOff>
    </xdr:to>
    <xdr:pic>
      <xdr:nvPicPr>
        <xdr:cNvPr id="62" name="Picture 61">
          <a:extLst>
            <a:ext uri="{FF2B5EF4-FFF2-40B4-BE49-F238E27FC236}">
              <a16:creationId xmlns:a16="http://schemas.microsoft.com/office/drawing/2014/main" id="{175C7577-3BF5-5EA4-4424-7AFAD4D253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2778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114</xdr:row>
      <xdr:rowOff>0</xdr:rowOff>
    </xdr:from>
    <xdr:to>
      <xdr:col>4</xdr:col>
      <xdr:colOff>190500</xdr:colOff>
      <xdr:row>114</xdr:row>
      <xdr:rowOff>190500</xdr:rowOff>
    </xdr:to>
    <xdr:pic>
      <xdr:nvPicPr>
        <xdr:cNvPr id="63" name="Picture 62">
          <a:extLst>
            <a:ext uri="{FF2B5EF4-FFF2-40B4-BE49-F238E27FC236}">
              <a16:creationId xmlns:a16="http://schemas.microsoft.com/office/drawing/2014/main" id="{80892347-A5DD-92EC-8746-0ABC9DE1B7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3692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115</xdr:row>
      <xdr:rowOff>0</xdr:rowOff>
    </xdr:from>
    <xdr:to>
      <xdr:col>4</xdr:col>
      <xdr:colOff>190500</xdr:colOff>
      <xdr:row>115</xdr:row>
      <xdr:rowOff>190500</xdr:rowOff>
    </xdr:to>
    <xdr:pic>
      <xdr:nvPicPr>
        <xdr:cNvPr id="64" name="Picture 63">
          <a:extLst>
            <a:ext uri="{FF2B5EF4-FFF2-40B4-BE49-F238E27FC236}">
              <a16:creationId xmlns:a16="http://schemas.microsoft.com/office/drawing/2014/main" id="{EFA285F1-52F2-9D2B-DD1E-FD11DB2E25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4607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116</xdr:row>
      <xdr:rowOff>0</xdr:rowOff>
    </xdr:from>
    <xdr:to>
      <xdr:col>4</xdr:col>
      <xdr:colOff>190500</xdr:colOff>
      <xdr:row>116</xdr:row>
      <xdr:rowOff>190500</xdr:rowOff>
    </xdr:to>
    <xdr:pic>
      <xdr:nvPicPr>
        <xdr:cNvPr id="65" name="Picture 64">
          <a:extLst>
            <a:ext uri="{FF2B5EF4-FFF2-40B4-BE49-F238E27FC236}">
              <a16:creationId xmlns:a16="http://schemas.microsoft.com/office/drawing/2014/main" id="{8FDFAAE3-9538-CD40-D876-4688308D11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5521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117</xdr:row>
      <xdr:rowOff>0</xdr:rowOff>
    </xdr:from>
    <xdr:to>
      <xdr:col>4</xdr:col>
      <xdr:colOff>190500</xdr:colOff>
      <xdr:row>117</xdr:row>
      <xdr:rowOff>190500</xdr:rowOff>
    </xdr:to>
    <xdr:pic>
      <xdr:nvPicPr>
        <xdr:cNvPr id="66" name="Picture 65">
          <a:extLst>
            <a:ext uri="{FF2B5EF4-FFF2-40B4-BE49-F238E27FC236}">
              <a16:creationId xmlns:a16="http://schemas.microsoft.com/office/drawing/2014/main" id="{9FE8E9D5-614D-7E34-5CAB-7E026F8C4D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6436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118</xdr:row>
      <xdr:rowOff>0</xdr:rowOff>
    </xdr:from>
    <xdr:to>
      <xdr:col>4</xdr:col>
      <xdr:colOff>190500</xdr:colOff>
      <xdr:row>118</xdr:row>
      <xdr:rowOff>190500</xdr:rowOff>
    </xdr:to>
    <xdr:pic>
      <xdr:nvPicPr>
        <xdr:cNvPr id="67" name="Picture 66">
          <a:extLst>
            <a:ext uri="{FF2B5EF4-FFF2-40B4-BE49-F238E27FC236}">
              <a16:creationId xmlns:a16="http://schemas.microsoft.com/office/drawing/2014/main" id="{2D963779-1D17-4AFD-FA97-A6E4571BE8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7716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119</xdr:row>
      <xdr:rowOff>0</xdr:rowOff>
    </xdr:from>
    <xdr:to>
      <xdr:col>4</xdr:col>
      <xdr:colOff>190500</xdr:colOff>
      <xdr:row>119</xdr:row>
      <xdr:rowOff>190500</xdr:rowOff>
    </xdr:to>
    <xdr:pic>
      <xdr:nvPicPr>
        <xdr:cNvPr id="68" name="Picture 67">
          <a:extLst>
            <a:ext uri="{FF2B5EF4-FFF2-40B4-BE49-F238E27FC236}">
              <a16:creationId xmlns:a16="http://schemas.microsoft.com/office/drawing/2014/main" id="{B3E2D823-8707-A5DD-5A79-C13B36068D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8996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120</xdr:row>
      <xdr:rowOff>0</xdr:rowOff>
    </xdr:from>
    <xdr:to>
      <xdr:col>4</xdr:col>
      <xdr:colOff>190500</xdr:colOff>
      <xdr:row>120</xdr:row>
      <xdr:rowOff>190500</xdr:rowOff>
    </xdr:to>
    <xdr:pic>
      <xdr:nvPicPr>
        <xdr:cNvPr id="69" name="Picture 68">
          <a:extLst>
            <a:ext uri="{FF2B5EF4-FFF2-40B4-BE49-F238E27FC236}">
              <a16:creationId xmlns:a16="http://schemas.microsoft.com/office/drawing/2014/main" id="{1D40E078-56A3-FCF5-B262-CD20671FF7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0276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129</xdr:row>
      <xdr:rowOff>0</xdr:rowOff>
    </xdr:from>
    <xdr:to>
      <xdr:col>4</xdr:col>
      <xdr:colOff>190500</xdr:colOff>
      <xdr:row>129</xdr:row>
      <xdr:rowOff>190500</xdr:rowOff>
    </xdr:to>
    <xdr:pic>
      <xdr:nvPicPr>
        <xdr:cNvPr id="70" name="Picture 69">
          <a:extLst>
            <a:ext uri="{FF2B5EF4-FFF2-40B4-BE49-F238E27FC236}">
              <a16:creationId xmlns:a16="http://schemas.microsoft.com/office/drawing/2014/main" id="{A19F3726-9176-F27D-A93D-EA99FDDC3F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0335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130</xdr:row>
      <xdr:rowOff>0</xdr:rowOff>
    </xdr:from>
    <xdr:to>
      <xdr:col>4</xdr:col>
      <xdr:colOff>190500</xdr:colOff>
      <xdr:row>130</xdr:row>
      <xdr:rowOff>190500</xdr:rowOff>
    </xdr:to>
    <xdr:pic>
      <xdr:nvPicPr>
        <xdr:cNvPr id="71" name="Picture 70">
          <a:extLst>
            <a:ext uri="{FF2B5EF4-FFF2-40B4-BE49-F238E27FC236}">
              <a16:creationId xmlns:a16="http://schemas.microsoft.com/office/drawing/2014/main" id="{DD3BC851-3C9D-4D5C-98DC-9039F411A1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1249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131</xdr:row>
      <xdr:rowOff>0</xdr:rowOff>
    </xdr:from>
    <xdr:to>
      <xdr:col>4</xdr:col>
      <xdr:colOff>190500</xdr:colOff>
      <xdr:row>131</xdr:row>
      <xdr:rowOff>190500</xdr:rowOff>
    </xdr:to>
    <xdr:pic>
      <xdr:nvPicPr>
        <xdr:cNvPr id="72" name="Picture 71">
          <a:extLst>
            <a:ext uri="{FF2B5EF4-FFF2-40B4-BE49-F238E27FC236}">
              <a16:creationId xmlns:a16="http://schemas.microsoft.com/office/drawing/2014/main" id="{D04B3647-57A4-EAD3-DA2B-295DD8258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2163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132</xdr:row>
      <xdr:rowOff>0</xdr:rowOff>
    </xdr:from>
    <xdr:to>
      <xdr:col>4</xdr:col>
      <xdr:colOff>190500</xdr:colOff>
      <xdr:row>132</xdr:row>
      <xdr:rowOff>190500</xdr:rowOff>
    </xdr:to>
    <xdr:pic>
      <xdr:nvPicPr>
        <xdr:cNvPr id="73" name="Picture 72">
          <a:extLst>
            <a:ext uri="{FF2B5EF4-FFF2-40B4-BE49-F238E27FC236}">
              <a16:creationId xmlns:a16="http://schemas.microsoft.com/office/drawing/2014/main" id="{DB43E1A8-1AEC-25D3-3C70-1D2ADEFE66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3078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137</xdr:row>
      <xdr:rowOff>0</xdr:rowOff>
    </xdr:from>
    <xdr:to>
      <xdr:col>4</xdr:col>
      <xdr:colOff>190500</xdr:colOff>
      <xdr:row>137</xdr:row>
      <xdr:rowOff>190500</xdr:rowOff>
    </xdr:to>
    <xdr:pic>
      <xdr:nvPicPr>
        <xdr:cNvPr id="74" name="Picture 73">
          <a:extLst>
            <a:ext uri="{FF2B5EF4-FFF2-40B4-BE49-F238E27FC236}">
              <a16:creationId xmlns:a16="http://schemas.microsoft.com/office/drawing/2014/main" id="{8F2B0136-4E2F-1B9C-9A5E-18A90F7BD9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7650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138</xdr:row>
      <xdr:rowOff>0</xdr:rowOff>
    </xdr:from>
    <xdr:to>
      <xdr:col>4</xdr:col>
      <xdr:colOff>190500</xdr:colOff>
      <xdr:row>138</xdr:row>
      <xdr:rowOff>190500</xdr:rowOff>
    </xdr:to>
    <xdr:pic>
      <xdr:nvPicPr>
        <xdr:cNvPr id="75" name="Picture 74">
          <a:extLst>
            <a:ext uri="{FF2B5EF4-FFF2-40B4-BE49-F238E27FC236}">
              <a16:creationId xmlns:a16="http://schemas.microsoft.com/office/drawing/2014/main" id="{18756DC9-5D82-F54F-F7AF-8A4FF5DE66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8381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139</xdr:row>
      <xdr:rowOff>0</xdr:rowOff>
    </xdr:from>
    <xdr:to>
      <xdr:col>4</xdr:col>
      <xdr:colOff>190500</xdr:colOff>
      <xdr:row>139</xdr:row>
      <xdr:rowOff>190500</xdr:rowOff>
    </xdr:to>
    <xdr:pic>
      <xdr:nvPicPr>
        <xdr:cNvPr id="76" name="Picture 75">
          <a:extLst>
            <a:ext uri="{FF2B5EF4-FFF2-40B4-BE49-F238E27FC236}">
              <a16:creationId xmlns:a16="http://schemas.microsoft.com/office/drawing/2014/main" id="{F778A1A3-5C23-4ED1-609D-FE6FF1AD37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9113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140</xdr:row>
      <xdr:rowOff>0</xdr:rowOff>
    </xdr:from>
    <xdr:to>
      <xdr:col>4</xdr:col>
      <xdr:colOff>190500</xdr:colOff>
      <xdr:row>140</xdr:row>
      <xdr:rowOff>190500</xdr:rowOff>
    </xdr:to>
    <xdr:pic>
      <xdr:nvPicPr>
        <xdr:cNvPr id="77" name="Picture 76">
          <a:extLst>
            <a:ext uri="{FF2B5EF4-FFF2-40B4-BE49-F238E27FC236}">
              <a16:creationId xmlns:a16="http://schemas.microsoft.com/office/drawing/2014/main" id="{61A8B60B-B9AB-2489-DE62-CC934F61F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9844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141</xdr:row>
      <xdr:rowOff>0</xdr:rowOff>
    </xdr:from>
    <xdr:to>
      <xdr:col>4</xdr:col>
      <xdr:colOff>190500</xdr:colOff>
      <xdr:row>141</xdr:row>
      <xdr:rowOff>190500</xdr:rowOff>
    </xdr:to>
    <xdr:pic>
      <xdr:nvPicPr>
        <xdr:cNvPr id="78" name="Picture 77">
          <a:extLst>
            <a:ext uri="{FF2B5EF4-FFF2-40B4-BE49-F238E27FC236}">
              <a16:creationId xmlns:a16="http://schemas.microsoft.com/office/drawing/2014/main" id="{54C204C1-EAAD-5C42-9350-E59B14C25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0576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142</xdr:row>
      <xdr:rowOff>0</xdr:rowOff>
    </xdr:from>
    <xdr:to>
      <xdr:col>4</xdr:col>
      <xdr:colOff>190500</xdr:colOff>
      <xdr:row>142</xdr:row>
      <xdr:rowOff>190500</xdr:rowOff>
    </xdr:to>
    <xdr:pic>
      <xdr:nvPicPr>
        <xdr:cNvPr id="79" name="Picture 78">
          <a:extLst>
            <a:ext uri="{FF2B5EF4-FFF2-40B4-BE49-F238E27FC236}">
              <a16:creationId xmlns:a16="http://schemas.microsoft.com/office/drawing/2014/main" id="{314F46F9-3661-611D-44A2-4C7310B01B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1307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143</xdr:row>
      <xdr:rowOff>0</xdr:rowOff>
    </xdr:from>
    <xdr:to>
      <xdr:col>4</xdr:col>
      <xdr:colOff>190500</xdr:colOff>
      <xdr:row>143</xdr:row>
      <xdr:rowOff>190500</xdr:rowOff>
    </xdr:to>
    <xdr:pic>
      <xdr:nvPicPr>
        <xdr:cNvPr id="80" name="Picture 79">
          <a:extLst>
            <a:ext uri="{FF2B5EF4-FFF2-40B4-BE49-F238E27FC236}">
              <a16:creationId xmlns:a16="http://schemas.microsoft.com/office/drawing/2014/main" id="{02AC7581-9E91-61AA-0E31-A9A62DF7C5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2039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144</xdr:row>
      <xdr:rowOff>0</xdr:rowOff>
    </xdr:from>
    <xdr:to>
      <xdr:col>4</xdr:col>
      <xdr:colOff>190500</xdr:colOff>
      <xdr:row>144</xdr:row>
      <xdr:rowOff>190500</xdr:rowOff>
    </xdr:to>
    <xdr:pic>
      <xdr:nvPicPr>
        <xdr:cNvPr id="81" name="Picture 80">
          <a:extLst>
            <a:ext uri="{FF2B5EF4-FFF2-40B4-BE49-F238E27FC236}">
              <a16:creationId xmlns:a16="http://schemas.microsoft.com/office/drawing/2014/main" id="{DEDD86EB-433A-3EE8-F42D-F69BFA2411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2770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145</xdr:row>
      <xdr:rowOff>0</xdr:rowOff>
    </xdr:from>
    <xdr:to>
      <xdr:col>4</xdr:col>
      <xdr:colOff>190500</xdr:colOff>
      <xdr:row>145</xdr:row>
      <xdr:rowOff>190500</xdr:rowOff>
    </xdr:to>
    <xdr:pic>
      <xdr:nvPicPr>
        <xdr:cNvPr id="82" name="Picture 81">
          <a:extLst>
            <a:ext uri="{FF2B5EF4-FFF2-40B4-BE49-F238E27FC236}">
              <a16:creationId xmlns:a16="http://schemas.microsoft.com/office/drawing/2014/main" id="{DBB6104A-3A99-36F1-ABE1-79ED77A25B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3502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146</xdr:row>
      <xdr:rowOff>0</xdr:rowOff>
    </xdr:from>
    <xdr:to>
      <xdr:col>4</xdr:col>
      <xdr:colOff>190500</xdr:colOff>
      <xdr:row>146</xdr:row>
      <xdr:rowOff>190500</xdr:rowOff>
    </xdr:to>
    <xdr:pic>
      <xdr:nvPicPr>
        <xdr:cNvPr id="83" name="Picture 82">
          <a:extLst>
            <a:ext uri="{FF2B5EF4-FFF2-40B4-BE49-F238E27FC236}">
              <a16:creationId xmlns:a16="http://schemas.microsoft.com/office/drawing/2014/main" id="{8FAE1BC1-36EA-B58A-63A7-84A14D5E09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4233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148</xdr:row>
      <xdr:rowOff>0</xdr:rowOff>
    </xdr:from>
    <xdr:to>
      <xdr:col>4</xdr:col>
      <xdr:colOff>190500</xdr:colOff>
      <xdr:row>148</xdr:row>
      <xdr:rowOff>190500</xdr:rowOff>
    </xdr:to>
    <xdr:pic>
      <xdr:nvPicPr>
        <xdr:cNvPr id="84" name="Picture 83">
          <a:extLst>
            <a:ext uri="{FF2B5EF4-FFF2-40B4-BE49-F238E27FC236}">
              <a16:creationId xmlns:a16="http://schemas.microsoft.com/office/drawing/2014/main" id="{EAB9A626-0D33-A388-4CF1-3B01226124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5696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149</xdr:row>
      <xdr:rowOff>0</xdr:rowOff>
    </xdr:from>
    <xdr:to>
      <xdr:col>4</xdr:col>
      <xdr:colOff>190500</xdr:colOff>
      <xdr:row>149</xdr:row>
      <xdr:rowOff>190500</xdr:rowOff>
    </xdr:to>
    <xdr:pic>
      <xdr:nvPicPr>
        <xdr:cNvPr id="85" name="Picture 84">
          <a:extLst>
            <a:ext uri="{FF2B5EF4-FFF2-40B4-BE49-F238E27FC236}">
              <a16:creationId xmlns:a16="http://schemas.microsoft.com/office/drawing/2014/main" id="{3A4EA603-3A59-80BC-D9B7-7DC2719BBA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7342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150</xdr:row>
      <xdr:rowOff>0</xdr:rowOff>
    </xdr:from>
    <xdr:to>
      <xdr:col>4</xdr:col>
      <xdr:colOff>190500</xdr:colOff>
      <xdr:row>150</xdr:row>
      <xdr:rowOff>190500</xdr:rowOff>
    </xdr:to>
    <xdr:pic>
      <xdr:nvPicPr>
        <xdr:cNvPr id="86" name="Picture 85">
          <a:extLst>
            <a:ext uri="{FF2B5EF4-FFF2-40B4-BE49-F238E27FC236}">
              <a16:creationId xmlns:a16="http://schemas.microsoft.com/office/drawing/2014/main" id="{BC8F5C57-65CF-F0F0-0EBE-21B05AA3B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8623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151</xdr:row>
      <xdr:rowOff>0</xdr:rowOff>
    </xdr:from>
    <xdr:to>
      <xdr:col>4</xdr:col>
      <xdr:colOff>190500</xdr:colOff>
      <xdr:row>151</xdr:row>
      <xdr:rowOff>190500</xdr:rowOff>
    </xdr:to>
    <xdr:pic>
      <xdr:nvPicPr>
        <xdr:cNvPr id="87" name="Picture 86">
          <a:extLst>
            <a:ext uri="{FF2B5EF4-FFF2-40B4-BE49-F238E27FC236}">
              <a16:creationId xmlns:a16="http://schemas.microsoft.com/office/drawing/2014/main" id="{3C8C244C-0024-83D1-3A94-EEFB934AF3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9720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152</xdr:row>
      <xdr:rowOff>0</xdr:rowOff>
    </xdr:from>
    <xdr:to>
      <xdr:col>4</xdr:col>
      <xdr:colOff>190500</xdr:colOff>
      <xdr:row>152</xdr:row>
      <xdr:rowOff>190500</xdr:rowOff>
    </xdr:to>
    <xdr:pic>
      <xdr:nvPicPr>
        <xdr:cNvPr id="88" name="Picture 87">
          <a:extLst>
            <a:ext uri="{FF2B5EF4-FFF2-40B4-BE49-F238E27FC236}">
              <a16:creationId xmlns:a16="http://schemas.microsoft.com/office/drawing/2014/main" id="{3EA9774A-E959-C899-2E03-3BAA6948C7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0634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xdr:row>
      <xdr:rowOff>0</xdr:rowOff>
    </xdr:from>
    <xdr:to>
      <xdr:col>4</xdr:col>
      <xdr:colOff>190500</xdr:colOff>
      <xdr:row>2</xdr:row>
      <xdr:rowOff>190500</xdr:rowOff>
    </xdr:to>
    <xdr:pic>
      <xdr:nvPicPr>
        <xdr:cNvPr id="2" name="Picture 1">
          <a:extLst>
            <a:ext uri="{FF2B5EF4-FFF2-40B4-BE49-F238E27FC236}">
              <a16:creationId xmlns:a16="http://schemas.microsoft.com/office/drawing/2014/main" id="{FEC51FBE-8AF1-62D9-1444-261D3781EB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48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xdr:row>
      <xdr:rowOff>0</xdr:rowOff>
    </xdr:from>
    <xdr:to>
      <xdr:col>4</xdr:col>
      <xdr:colOff>190500</xdr:colOff>
      <xdr:row>3</xdr:row>
      <xdr:rowOff>190500</xdr:rowOff>
    </xdr:to>
    <xdr:pic>
      <xdr:nvPicPr>
        <xdr:cNvPr id="3" name="Picture 2">
          <a:extLst>
            <a:ext uri="{FF2B5EF4-FFF2-40B4-BE49-F238E27FC236}">
              <a16:creationId xmlns:a16="http://schemas.microsoft.com/office/drawing/2014/main" id="{B0236F13-10DF-0F86-CA13-6D2624C083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80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xdr:row>
      <xdr:rowOff>0</xdr:rowOff>
    </xdr:from>
    <xdr:to>
      <xdr:col>4</xdr:col>
      <xdr:colOff>190500</xdr:colOff>
      <xdr:row>12</xdr:row>
      <xdr:rowOff>190500</xdr:rowOff>
    </xdr:to>
    <xdr:pic>
      <xdr:nvPicPr>
        <xdr:cNvPr id="4" name="Picture 3">
          <a:extLst>
            <a:ext uri="{FF2B5EF4-FFF2-40B4-BE49-F238E27FC236}">
              <a16:creationId xmlns:a16="http://schemas.microsoft.com/office/drawing/2014/main" id="{62398617-6B39-F26A-B27B-9024A68515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789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xdr:row>
      <xdr:rowOff>0</xdr:rowOff>
    </xdr:from>
    <xdr:to>
      <xdr:col>4</xdr:col>
      <xdr:colOff>190500</xdr:colOff>
      <xdr:row>13</xdr:row>
      <xdr:rowOff>190500</xdr:rowOff>
    </xdr:to>
    <xdr:pic>
      <xdr:nvPicPr>
        <xdr:cNvPr id="5" name="Picture 4">
          <a:extLst>
            <a:ext uri="{FF2B5EF4-FFF2-40B4-BE49-F238E27FC236}">
              <a16:creationId xmlns:a16="http://schemas.microsoft.com/office/drawing/2014/main" id="{29E09669-5B11-15B6-6B34-23455AD641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338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xdr:row>
      <xdr:rowOff>0</xdr:rowOff>
    </xdr:from>
    <xdr:to>
      <xdr:col>4</xdr:col>
      <xdr:colOff>190500</xdr:colOff>
      <xdr:row>14</xdr:row>
      <xdr:rowOff>190500</xdr:rowOff>
    </xdr:to>
    <xdr:pic>
      <xdr:nvPicPr>
        <xdr:cNvPr id="6" name="Picture 5">
          <a:extLst>
            <a:ext uri="{FF2B5EF4-FFF2-40B4-BE49-F238E27FC236}">
              <a16:creationId xmlns:a16="http://schemas.microsoft.com/office/drawing/2014/main" id="{7A416A86-4B88-AABB-2E8F-B2AC641927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070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xdr:row>
      <xdr:rowOff>0</xdr:rowOff>
    </xdr:from>
    <xdr:to>
      <xdr:col>4</xdr:col>
      <xdr:colOff>190500</xdr:colOff>
      <xdr:row>15</xdr:row>
      <xdr:rowOff>190500</xdr:rowOff>
    </xdr:to>
    <xdr:pic>
      <xdr:nvPicPr>
        <xdr:cNvPr id="7" name="Picture 6">
          <a:extLst>
            <a:ext uri="{FF2B5EF4-FFF2-40B4-BE49-F238E27FC236}">
              <a16:creationId xmlns:a16="http://schemas.microsoft.com/office/drawing/2014/main" id="{FF913845-6602-AE70-80DD-2F9269491F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618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xdr:row>
      <xdr:rowOff>0</xdr:rowOff>
    </xdr:from>
    <xdr:to>
      <xdr:col>4</xdr:col>
      <xdr:colOff>190500</xdr:colOff>
      <xdr:row>16</xdr:row>
      <xdr:rowOff>190500</xdr:rowOff>
    </xdr:to>
    <xdr:pic>
      <xdr:nvPicPr>
        <xdr:cNvPr id="8" name="Picture 7">
          <a:extLst>
            <a:ext uri="{FF2B5EF4-FFF2-40B4-BE49-F238E27FC236}">
              <a16:creationId xmlns:a16="http://schemas.microsoft.com/office/drawing/2014/main" id="{FCE58076-832C-F669-E804-F35C13AD9E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533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xdr:row>
      <xdr:rowOff>0</xdr:rowOff>
    </xdr:from>
    <xdr:to>
      <xdr:col>4</xdr:col>
      <xdr:colOff>190500</xdr:colOff>
      <xdr:row>17</xdr:row>
      <xdr:rowOff>190500</xdr:rowOff>
    </xdr:to>
    <xdr:pic>
      <xdr:nvPicPr>
        <xdr:cNvPr id="9" name="Picture 8">
          <a:extLst>
            <a:ext uri="{FF2B5EF4-FFF2-40B4-BE49-F238E27FC236}">
              <a16:creationId xmlns:a16="http://schemas.microsoft.com/office/drawing/2014/main" id="{E0B15EB3-07AD-5812-2531-8A4242BFAB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447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xdr:row>
      <xdr:rowOff>0</xdr:rowOff>
    </xdr:from>
    <xdr:to>
      <xdr:col>4</xdr:col>
      <xdr:colOff>190500</xdr:colOff>
      <xdr:row>18</xdr:row>
      <xdr:rowOff>190500</xdr:rowOff>
    </xdr:to>
    <xdr:pic>
      <xdr:nvPicPr>
        <xdr:cNvPr id="10" name="Picture 9">
          <a:extLst>
            <a:ext uri="{FF2B5EF4-FFF2-40B4-BE49-F238E27FC236}">
              <a16:creationId xmlns:a16="http://schemas.microsoft.com/office/drawing/2014/main" id="{FD67AFE2-B3BC-3755-9EEC-45FC9A601A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361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xdr:row>
      <xdr:rowOff>0</xdr:rowOff>
    </xdr:from>
    <xdr:to>
      <xdr:col>4</xdr:col>
      <xdr:colOff>190500</xdr:colOff>
      <xdr:row>20</xdr:row>
      <xdr:rowOff>190500</xdr:rowOff>
    </xdr:to>
    <xdr:pic>
      <xdr:nvPicPr>
        <xdr:cNvPr id="11" name="Picture 10">
          <a:extLst>
            <a:ext uri="{FF2B5EF4-FFF2-40B4-BE49-F238E27FC236}">
              <a16:creationId xmlns:a16="http://schemas.microsoft.com/office/drawing/2014/main" id="{3AB93B9A-7D2D-8FEC-BADF-10CCDAABA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190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xdr:row>
      <xdr:rowOff>0</xdr:rowOff>
    </xdr:from>
    <xdr:to>
      <xdr:col>4</xdr:col>
      <xdr:colOff>190500</xdr:colOff>
      <xdr:row>21</xdr:row>
      <xdr:rowOff>190500</xdr:rowOff>
    </xdr:to>
    <xdr:pic>
      <xdr:nvPicPr>
        <xdr:cNvPr id="12" name="Picture 11">
          <a:extLst>
            <a:ext uri="{FF2B5EF4-FFF2-40B4-BE49-F238E27FC236}">
              <a16:creationId xmlns:a16="http://schemas.microsoft.com/office/drawing/2014/main" id="{67772278-7E0C-0B1E-0E9C-1FFA7E24AE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105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22</xdr:row>
      <xdr:rowOff>0</xdr:rowOff>
    </xdr:from>
    <xdr:to>
      <xdr:col>4</xdr:col>
      <xdr:colOff>190500</xdr:colOff>
      <xdr:row>22</xdr:row>
      <xdr:rowOff>190500</xdr:rowOff>
    </xdr:to>
    <xdr:pic>
      <xdr:nvPicPr>
        <xdr:cNvPr id="13" name="Picture 12">
          <a:extLst>
            <a:ext uri="{FF2B5EF4-FFF2-40B4-BE49-F238E27FC236}">
              <a16:creationId xmlns:a16="http://schemas.microsoft.com/office/drawing/2014/main" id="{61C3A347-5817-A819-0381-0222589B8D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019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xdr:row>
      <xdr:rowOff>0</xdr:rowOff>
    </xdr:from>
    <xdr:to>
      <xdr:col>4</xdr:col>
      <xdr:colOff>190500</xdr:colOff>
      <xdr:row>23</xdr:row>
      <xdr:rowOff>190500</xdr:rowOff>
    </xdr:to>
    <xdr:pic>
      <xdr:nvPicPr>
        <xdr:cNvPr id="14" name="Picture 13">
          <a:extLst>
            <a:ext uri="{FF2B5EF4-FFF2-40B4-BE49-F238E27FC236}">
              <a16:creationId xmlns:a16="http://schemas.microsoft.com/office/drawing/2014/main" id="{E9EE58CD-F3A0-B116-0693-0C85982F0F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933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24</xdr:row>
      <xdr:rowOff>0</xdr:rowOff>
    </xdr:from>
    <xdr:to>
      <xdr:col>4</xdr:col>
      <xdr:colOff>190500</xdr:colOff>
      <xdr:row>24</xdr:row>
      <xdr:rowOff>190500</xdr:rowOff>
    </xdr:to>
    <xdr:pic>
      <xdr:nvPicPr>
        <xdr:cNvPr id="15" name="Picture 14">
          <a:extLst>
            <a:ext uri="{FF2B5EF4-FFF2-40B4-BE49-F238E27FC236}">
              <a16:creationId xmlns:a16="http://schemas.microsoft.com/office/drawing/2014/main" id="{79789D23-2042-F488-E07F-63B59EA9EA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0848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xdr:row>
      <xdr:rowOff>0</xdr:rowOff>
    </xdr:from>
    <xdr:to>
      <xdr:col>4</xdr:col>
      <xdr:colOff>190500</xdr:colOff>
      <xdr:row>25</xdr:row>
      <xdr:rowOff>190500</xdr:rowOff>
    </xdr:to>
    <xdr:pic>
      <xdr:nvPicPr>
        <xdr:cNvPr id="16" name="Picture 15">
          <a:extLst>
            <a:ext uri="{FF2B5EF4-FFF2-40B4-BE49-F238E27FC236}">
              <a16:creationId xmlns:a16="http://schemas.microsoft.com/office/drawing/2014/main" id="{056EDFCC-D1BD-C391-17B7-4F061E851A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762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31</xdr:row>
      <xdr:rowOff>0</xdr:rowOff>
    </xdr:from>
    <xdr:to>
      <xdr:col>4</xdr:col>
      <xdr:colOff>190500</xdr:colOff>
      <xdr:row>31</xdr:row>
      <xdr:rowOff>190500</xdr:rowOff>
    </xdr:to>
    <xdr:pic>
      <xdr:nvPicPr>
        <xdr:cNvPr id="17" name="Picture 16">
          <a:extLst>
            <a:ext uri="{FF2B5EF4-FFF2-40B4-BE49-F238E27FC236}">
              <a16:creationId xmlns:a16="http://schemas.microsoft.com/office/drawing/2014/main" id="{B3126750-9AEC-2189-69B0-31C9D09763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8895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32</xdr:row>
      <xdr:rowOff>0</xdr:rowOff>
    </xdr:from>
    <xdr:to>
      <xdr:col>4</xdr:col>
      <xdr:colOff>190500</xdr:colOff>
      <xdr:row>32</xdr:row>
      <xdr:rowOff>190500</xdr:rowOff>
    </xdr:to>
    <xdr:pic>
      <xdr:nvPicPr>
        <xdr:cNvPr id="18" name="Picture 17">
          <a:extLst>
            <a:ext uri="{FF2B5EF4-FFF2-40B4-BE49-F238E27FC236}">
              <a16:creationId xmlns:a16="http://schemas.microsoft.com/office/drawing/2014/main" id="{A1CC50CC-6607-808A-51E3-85B36076E1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9443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33</xdr:row>
      <xdr:rowOff>0</xdr:rowOff>
    </xdr:from>
    <xdr:to>
      <xdr:col>4</xdr:col>
      <xdr:colOff>190500</xdr:colOff>
      <xdr:row>33</xdr:row>
      <xdr:rowOff>190500</xdr:rowOff>
    </xdr:to>
    <xdr:pic>
      <xdr:nvPicPr>
        <xdr:cNvPr id="19" name="Picture 18">
          <a:extLst>
            <a:ext uri="{FF2B5EF4-FFF2-40B4-BE49-F238E27FC236}">
              <a16:creationId xmlns:a16="http://schemas.microsoft.com/office/drawing/2014/main" id="{59AA7B58-B721-946A-D833-673C7B1C63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9992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34</xdr:row>
      <xdr:rowOff>0</xdr:rowOff>
    </xdr:from>
    <xdr:to>
      <xdr:col>4</xdr:col>
      <xdr:colOff>190500</xdr:colOff>
      <xdr:row>34</xdr:row>
      <xdr:rowOff>190500</xdr:rowOff>
    </xdr:to>
    <xdr:pic>
      <xdr:nvPicPr>
        <xdr:cNvPr id="20" name="Picture 19">
          <a:extLst>
            <a:ext uri="{FF2B5EF4-FFF2-40B4-BE49-F238E27FC236}">
              <a16:creationId xmlns:a16="http://schemas.microsoft.com/office/drawing/2014/main" id="{5D96DC73-E28C-B0BD-B9F4-9ABCAD4534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1089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35</xdr:row>
      <xdr:rowOff>0</xdr:rowOff>
    </xdr:from>
    <xdr:to>
      <xdr:col>4</xdr:col>
      <xdr:colOff>190500</xdr:colOff>
      <xdr:row>35</xdr:row>
      <xdr:rowOff>190500</xdr:rowOff>
    </xdr:to>
    <xdr:pic>
      <xdr:nvPicPr>
        <xdr:cNvPr id="21" name="Picture 20">
          <a:extLst>
            <a:ext uri="{FF2B5EF4-FFF2-40B4-BE49-F238E27FC236}">
              <a16:creationId xmlns:a16="http://schemas.microsoft.com/office/drawing/2014/main" id="{99F4D5A3-B389-0873-A682-569A54F300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2186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36</xdr:row>
      <xdr:rowOff>0</xdr:rowOff>
    </xdr:from>
    <xdr:to>
      <xdr:col>4</xdr:col>
      <xdr:colOff>190500</xdr:colOff>
      <xdr:row>36</xdr:row>
      <xdr:rowOff>190500</xdr:rowOff>
    </xdr:to>
    <xdr:pic>
      <xdr:nvPicPr>
        <xdr:cNvPr id="22" name="Picture 21">
          <a:extLst>
            <a:ext uri="{FF2B5EF4-FFF2-40B4-BE49-F238E27FC236}">
              <a16:creationId xmlns:a16="http://schemas.microsoft.com/office/drawing/2014/main" id="{9D1BECED-DF5F-13D8-7C07-AE25911105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3284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190500</xdr:colOff>
      <xdr:row>41</xdr:row>
      <xdr:rowOff>190500</xdr:rowOff>
    </xdr:to>
    <xdr:pic>
      <xdr:nvPicPr>
        <xdr:cNvPr id="23" name="Picture 22">
          <a:extLst>
            <a:ext uri="{FF2B5EF4-FFF2-40B4-BE49-F238E27FC236}">
              <a16:creationId xmlns:a16="http://schemas.microsoft.com/office/drawing/2014/main" id="{63491286-038A-A4CF-08F8-606D2B63AB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8404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42</xdr:row>
      <xdr:rowOff>0</xdr:rowOff>
    </xdr:from>
    <xdr:to>
      <xdr:col>4</xdr:col>
      <xdr:colOff>190500</xdr:colOff>
      <xdr:row>42</xdr:row>
      <xdr:rowOff>190500</xdr:rowOff>
    </xdr:to>
    <xdr:pic>
      <xdr:nvPicPr>
        <xdr:cNvPr id="24" name="Picture 23">
          <a:extLst>
            <a:ext uri="{FF2B5EF4-FFF2-40B4-BE49-F238E27FC236}">
              <a16:creationId xmlns:a16="http://schemas.microsoft.com/office/drawing/2014/main" id="{ED62B0A7-18DB-C197-6451-2C2C15932B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9136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44</xdr:row>
      <xdr:rowOff>0</xdr:rowOff>
    </xdr:from>
    <xdr:to>
      <xdr:col>4</xdr:col>
      <xdr:colOff>190500</xdr:colOff>
      <xdr:row>44</xdr:row>
      <xdr:rowOff>190500</xdr:rowOff>
    </xdr:to>
    <xdr:pic>
      <xdr:nvPicPr>
        <xdr:cNvPr id="25" name="Picture 24">
          <a:extLst>
            <a:ext uri="{FF2B5EF4-FFF2-40B4-BE49-F238E27FC236}">
              <a16:creationId xmlns:a16="http://schemas.microsoft.com/office/drawing/2014/main" id="{E7E4DEB6-5C13-E8A7-9D35-7112995A1B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2062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45</xdr:row>
      <xdr:rowOff>0</xdr:rowOff>
    </xdr:from>
    <xdr:to>
      <xdr:col>4</xdr:col>
      <xdr:colOff>190500</xdr:colOff>
      <xdr:row>45</xdr:row>
      <xdr:rowOff>190500</xdr:rowOff>
    </xdr:to>
    <xdr:pic>
      <xdr:nvPicPr>
        <xdr:cNvPr id="26" name="Picture 25">
          <a:extLst>
            <a:ext uri="{FF2B5EF4-FFF2-40B4-BE49-F238E27FC236}">
              <a16:creationId xmlns:a16="http://schemas.microsoft.com/office/drawing/2014/main" id="{461F668D-CE4D-3FE9-CB03-F9091E1872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3525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46</xdr:row>
      <xdr:rowOff>0</xdr:rowOff>
    </xdr:from>
    <xdr:to>
      <xdr:col>4</xdr:col>
      <xdr:colOff>190500</xdr:colOff>
      <xdr:row>46</xdr:row>
      <xdr:rowOff>190500</xdr:rowOff>
    </xdr:to>
    <xdr:pic>
      <xdr:nvPicPr>
        <xdr:cNvPr id="27" name="Picture 26">
          <a:extLst>
            <a:ext uri="{FF2B5EF4-FFF2-40B4-BE49-F238E27FC236}">
              <a16:creationId xmlns:a16="http://schemas.microsoft.com/office/drawing/2014/main" id="{98DBF71C-4E24-EFB4-76E2-BE118C9A7F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4988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47</xdr:row>
      <xdr:rowOff>0</xdr:rowOff>
    </xdr:from>
    <xdr:to>
      <xdr:col>4</xdr:col>
      <xdr:colOff>190500</xdr:colOff>
      <xdr:row>47</xdr:row>
      <xdr:rowOff>190500</xdr:rowOff>
    </xdr:to>
    <xdr:pic>
      <xdr:nvPicPr>
        <xdr:cNvPr id="28" name="Picture 27">
          <a:extLst>
            <a:ext uri="{FF2B5EF4-FFF2-40B4-BE49-F238E27FC236}">
              <a16:creationId xmlns:a16="http://schemas.microsoft.com/office/drawing/2014/main" id="{5ED5CAA3-4B96-8F48-9A9D-D727F54F9A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6268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48</xdr:row>
      <xdr:rowOff>0</xdr:rowOff>
    </xdr:from>
    <xdr:to>
      <xdr:col>4</xdr:col>
      <xdr:colOff>190500</xdr:colOff>
      <xdr:row>48</xdr:row>
      <xdr:rowOff>190500</xdr:rowOff>
    </xdr:to>
    <xdr:pic>
      <xdr:nvPicPr>
        <xdr:cNvPr id="29" name="Picture 28">
          <a:extLst>
            <a:ext uri="{FF2B5EF4-FFF2-40B4-BE49-F238E27FC236}">
              <a16:creationId xmlns:a16="http://schemas.microsoft.com/office/drawing/2014/main" id="{6D8985E8-95E3-B242-A590-25B50D7B4A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7548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49</xdr:row>
      <xdr:rowOff>0</xdr:rowOff>
    </xdr:from>
    <xdr:to>
      <xdr:col>4</xdr:col>
      <xdr:colOff>190500</xdr:colOff>
      <xdr:row>49</xdr:row>
      <xdr:rowOff>190500</xdr:rowOff>
    </xdr:to>
    <xdr:pic>
      <xdr:nvPicPr>
        <xdr:cNvPr id="30" name="Picture 29">
          <a:extLst>
            <a:ext uri="{FF2B5EF4-FFF2-40B4-BE49-F238E27FC236}">
              <a16:creationId xmlns:a16="http://schemas.microsoft.com/office/drawing/2014/main" id="{7BCF7E1A-9AF9-D432-38F4-B96A734C60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8828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50</xdr:row>
      <xdr:rowOff>0</xdr:rowOff>
    </xdr:from>
    <xdr:to>
      <xdr:col>4</xdr:col>
      <xdr:colOff>190500</xdr:colOff>
      <xdr:row>50</xdr:row>
      <xdr:rowOff>190500</xdr:rowOff>
    </xdr:to>
    <xdr:pic>
      <xdr:nvPicPr>
        <xdr:cNvPr id="31" name="Picture 30">
          <a:extLst>
            <a:ext uri="{FF2B5EF4-FFF2-40B4-BE49-F238E27FC236}">
              <a16:creationId xmlns:a16="http://schemas.microsoft.com/office/drawing/2014/main" id="{5CE29968-3C20-DF8A-1620-4A13C7E23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0109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51</xdr:row>
      <xdr:rowOff>0</xdr:rowOff>
    </xdr:from>
    <xdr:to>
      <xdr:col>4</xdr:col>
      <xdr:colOff>190500</xdr:colOff>
      <xdr:row>51</xdr:row>
      <xdr:rowOff>190500</xdr:rowOff>
    </xdr:to>
    <xdr:pic>
      <xdr:nvPicPr>
        <xdr:cNvPr id="32" name="Picture 31">
          <a:extLst>
            <a:ext uri="{FF2B5EF4-FFF2-40B4-BE49-F238E27FC236}">
              <a16:creationId xmlns:a16="http://schemas.microsoft.com/office/drawing/2014/main" id="{3735772D-8D05-5EAE-A64C-1D94048D8D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1206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52</xdr:row>
      <xdr:rowOff>0</xdr:rowOff>
    </xdr:from>
    <xdr:to>
      <xdr:col>4</xdr:col>
      <xdr:colOff>190500</xdr:colOff>
      <xdr:row>52</xdr:row>
      <xdr:rowOff>190500</xdr:rowOff>
    </xdr:to>
    <xdr:pic>
      <xdr:nvPicPr>
        <xdr:cNvPr id="33" name="Picture 32">
          <a:extLst>
            <a:ext uri="{FF2B5EF4-FFF2-40B4-BE49-F238E27FC236}">
              <a16:creationId xmlns:a16="http://schemas.microsoft.com/office/drawing/2014/main" id="{CEFAEE6D-EAF5-FFA7-97D2-DC4E14BD5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2303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53</xdr:row>
      <xdr:rowOff>0</xdr:rowOff>
    </xdr:from>
    <xdr:to>
      <xdr:col>4</xdr:col>
      <xdr:colOff>190500</xdr:colOff>
      <xdr:row>53</xdr:row>
      <xdr:rowOff>190500</xdr:rowOff>
    </xdr:to>
    <xdr:pic>
      <xdr:nvPicPr>
        <xdr:cNvPr id="34" name="Picture 33">
          <a:extLst>
            <a:ext uri="{FF2B5EF4-FFF2-40B4-BE49-F238E27FC236}">
              <a16:creationId xmlns:a16="http://schemas.microsoft.com/office/drawing/2014/main" id="{9CA9BB61-C3FC-A359-6D22-64732499A0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3400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54</xdr:row>
      <xdr:rowOff>0</xdr:rowOff>
    </xdr:from>
    <xdr:to>
      <xdr:col>4</xdr:col>
      <xdr:colOff>190500</xdr:colOff>
      <xdr:row>54</xdr:row>
      <xdr:rowOff>190500</xdr:rowOff>
    </xdr:to>
    <xdr:pic>
      <xdr:nvPicPr>
        <xdr:cNvPr id="35" name="Picture 34">
          <a:extLst>
            <a:ext uri="{FF2B5EF4-FFF2-40B4-BE49-F238E27FC236}">
              <a16:creationId xmlns:a16="http://schemas.microsoft.com/office/drawing/2014/main" id="{AAC9BE3A-C887-DE5E-6C9C-86270DCF34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4498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190500</xdr:colOff>
      <xdr:row>59</xdr:row>
      <xdr:rowOff>190500</xdr:rowOff>
    </xdr:to>
    <xdr:pic>
      <xdr:nvPicPr>
        <xdr:cNvPr id="36" name="Picture 35">
          <a:extLst>
            <a:ext uri="{FF2B5EF4-FFF2-40B4-BE49-F238E27FC236}">
              <a16:creationId xmlns:a16="http://schemas.microsoft.com/office/drawing/2014/main" id="{258F332B-8CF5-E601-74C8-AB2D55472D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9801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190500</xdr:colOff>
      <xdr:row>60</xdr:row>
      <xdr:rowOff>190500</xdr:rowOff>
    </xdr:to>
    <xdr:pic>
      <xdr:nvPicPr>
        <xdr:cNvPr id="37" name="Picture 36">
          <a:extLst>
            <a:ext uri="{FF2B5EF4-FFF2-40B4-BE49-F238E27FC236}">
              <a16:creationId xmlns:a16="http://schemas.microsoft.com/office/drawing/2014/main" id="{BCDA7CA2-3FCA-7E04-1BB0-7E887EA865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0533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61</xdr:row>
      <xdr:rowOff>0</xdr:rowOff>
    </xdr:from>
    <xdr:to>
      <xdr:col>4</xdr:col>
      <xdr:colOff>190500</xdr:colOff>
      <xdr:row>61</xdr:row>
      <xdr:rowOff>190500</xdr:rowOff>
    </xdr:to>
    <xdr:pic>
      <xdr:nvPicPr>
        <xdr:cNvPr id="38" name="Picture 37">
          <a:extLst>
            <a:ext uri="{FF2B5EF4-FFF2-40B4-BE49-F238E27FC236}">
              <a16:creationId xmlns:a16="http://schemas.microsoft.com/office/drawing/2014/main" id="{BDFCD15D-ACC8-BEDB-B145-A9F5FBF509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1264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62</xdr:row>
      <xdr:rowOff>0</xdr:rowOff>
    </xdr:from>
    <xdr:to>
      <xdr:col>4</xdr:col>
      <xdr:colOff>190500</xdr:colOff>
      <xdr:row>62</xdr:row>
      <xdr:rowOff>190500</xdr:rowOff>
    </xdr:to>
    <xdr:pic>
      <xdr:nvPicPr>
        <xdr:cNvPr id="39" name="Picture 38">
          <a:extLst>
            <a:ext uri="{FF2B5EF4-FFF2-40B4-BE49-F238E27FC236}">
              <a16:creationId xmlns:a16="http://schemas.microsoft.com/office/drawing/2014/main" id="{E9235DCB-50F6-F74D-E2F8-70B7431ECE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1996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67</xdr:row>
      <xdr:rowOff>0</xdr:rowOff>
    </xdr:from>
    <xdr:to>
      <xdr:col>4</xdr:col>
      <xdr:colOff>190500</xdr:colOff>
      <xdr:row>67</xdr:row>
      <xdr:rowOff>190500</xdr:rowOff>
    </xdr:to>
    <xdr:pic>
      <xdr:nvPicPr>
        <xdr:cNvPr id="40" name="Picture 39">
          <a:extLst>
            <a:ext uri="{FF2B5EF4-FFF2-40B4-BE49-F238E27FC236}">
              <a16:creationId xmlns:a16="http://schemas.microsoft.com/office/drawing/2014/main" id="{EBD355BC-483C-42FD-4155-58F755FAA0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6385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68</xdr:row>
      <xdr:rowOff>0</xdr:rowOff>
    </xdr:from>
    <xdr:to>
      <xdr:col>4</xdr:col>
      <xdr:colOff>190500</xdr:colOff>
      <xdr:row>68</xdr:row>
      <xdr:rowOff>190500</xdr:rowOff>
    </xdr:to>
    <xdr:pic>
      <xdr:nvPicPr>
        <xdr:cNvPr id="41" name="Picture 40">
          <a:extLst>
            <a:ext uri="{FF2B5EF4-FFF2-40B4-BE49-F238E27FC236}">
              <a16:creationId xmlns:a16="http://schemas.microsoft.com/office/drawing/2014/main" id="{23830992-274C-1605-C3EB-2EBC843210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6934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190500</xdr:colOff>
      <xdr:row>69</xdr:row>
      <xdr:rowOff>190500</xdr:rowOff>
    </xdr:to>
    <xdr:pic>
      <xdr:nvPicPr>
        <xdr:cNvPr id="42" name="Picture 41">
          <a:extLst>
            <a:ext uri="{FF2B5EF4-FFF2-40B4-BE49-F238E27FC236}">
              <a16:creationId xmlns:a16="http://schemas.microsoft.com/office/drawing/2014/main" id="{5A22012F-0DF2-7C8E-DCE6-855B40FB62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7665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73</xdr:row>
      <xdr:rowOff>0</xdr:rowOff>
    </xdr:from>
    <xdr:to>
      <xdr:col>4</xdr:col>
      <xdr:colOff>190500</xdr:colOff>
      <xdr:row>73</xdr:row>
      <xdr:rowOff>190500</xdr:rowOff>
    </xdr:to>
    <xdr:pic>
      <xdr:nvPicPr>
        <xdr:cNvPr id="43" name="Picture 42">
          <a:extLst>
            <a:ext uri="{FF2B5EF4-FFF2-40B4-BE49-F238E27FC236}">
              <a16:creationId xmlns:a16="http://schemas.microsoft.com/office/drawing/2014/main" id="{7FB910D6-5812-71A1-2D78-66D042F82B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0957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74</xdr:row>
      <xdr:rowOff>0</xdr:rowOff>
    </xdr:from>
    <xdr:to>
      <xdr:col>4</xdr:col>
      <xdr:colOff>190500</xdr:colOff>
      <xdr:row>74</xdr:row>
      <xdr:rowOff>190500</xdr:rowOff>
    </xdr:to>
    <xdr:pic>
      <xdr:nvPicPr>
        <xdr:cNvPr id="44" name="Picture 43">
          <a:extLst>
            <a:ext uri="{FF2B5EF4-FFF2-40B4-BE49-F238E27FC236}">
              <a16:creationId xmlns:a16="http://schemas.microsoft.com/office/drawing/2014/main" id="{62583914-4C26-6F71-86C3-DA6F4AE4B4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1871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75</xdr:row>
      <xdr:rowOff>0</xdr:rowOff>
    </xdr:from>
    <xdr:to>
      <xdr:col>4</xdr:col>
      <xdr:colOff>190500</xdr:colOff>
      <xdr:row>75</xdr:row>
      <xdr:rowOff>190500</xdr:rowOff>
    </xdr:to>
    <xdr:pic>
      <xdr:nvPicPr>
        <xdr:cNvPr id="45" name="Picture 44">
          <a:extLst>
            <a:ext uri="{FF2B5EF4-FFF2-40B4-BE49-F238E27FC236}">
              <a16:creationId xmlns:a16="http://schemas.microsoft.com/office/drawing/2014/main" id="{36221E4C-A731-5994-2580-E89D505F2E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2786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76</xdr:row>
      <xdr:rowOff>0</xdr:rowOff>
    </xdr:from>
    <xdr:to>
      <xdr:col>4</xdr:col>
      <xdr:colOff>190500</xdr:colOff>
      <xdr:row>76</xdr:row>
      <xdr:rowOff>190500</xdr:rowOff>
    </xdr:to>
    <xdr:pic>
      <xdr:nvPicPr>
        <xdr:cNvPr id="46" name="Picture 45">
          <a:extLst>
            <a:ext uri="{FF2B5EF4-FFF2-40B4-BE49-F238E27FC236}">
              <a16:creationId xmlns:a16="http://schemas.microsoft.com/office/drawing/2014/main" id="{B06AABBE-D5CC-8A3D-8DAF-AEA11BB377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3517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92</xdr:row>
      <xdr:rowOff>0</xdr:rowOff>
    </xdr:from>
    <xdr:to>
      <xdr:col>4</xdr:col>
      <xdr:colOff>190500</xdr:colOff>
      <xdr:row>92</xdr:row>
      <xdr:rowOff>190500</xdr:rowOff>
    </xdr:to>
    <xdr:pic>
      <xdr:nvPicPr>
        <xdr:cNvPr id="47" name="Picture 46">
          <a:extLst>
            <a:ext uri="{FF2B5EF4-FFF2-40B4-BE49-F238E27FC236}">
              <a16:creationId xmlns:a16="http://schemas.microsoft.com/office/drawing/2014/main" id="{9656840F-ADB2-01B2-3D08-5203D642A5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6868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99</xdr:row>
      <xdr:rowOff>0</xdr:rowOff>
    </xdr:from>
    <xdr:to>
      <xdr:col>4</xdr:col>
      <xdr:colOff>190500</xdr:colOff>
      <xdr:row>99</xdr:row>
      <xdr:rowOff>190500</xdr:rowOff>
    </xdr:to>
    <xdr:pic>
      <xdr:nvPicPr>
        <xdr:cNvPr id="48" name="Picture 47">
          <a:extLst>
            <a:ext uri="{FF2B5EF4-FFF2-40B4-BE49-F238E27FC236}">
              <a16:creationId xmlns:a16="http://schemas.microsoft.com/office/drawing/2014/main" id="{BB5CBF59-54CF-0F5D-08B9-6684A8959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1074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100</xdr:row>
      <xdr:rowOff>0</xdr:rowOff>
    </xdr:from>
    <xdr:to>
      <xdr:col>4</xdr:col>
      <xdr:colOff>190500</xdr:colOff>
      <xdr:row>100</xdr:row>
      <xdr:rowOff>190500</xdr:rowOff>
    </xdr:to>
    <xdr:pic>
      <xdr:nvPicPr>
        <xdr:cNvPr id="49" name="Picture 48">
          <a:extLst>
            <a:ext uri="{FF2B5EF4-FFF2-40B4-BE49-F238E27FC236}">
              <a16:creationId xmlns:a16="http://schemas.microsoft.com/office/drawing/2014/main" id="{37045B05-0472-7F73-3564-0367F8E26A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1805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101</xdr:row>
      <xdr:rowOff>0</xdr:rowOff>
    </xdr:from>
    <xdr:to>
      <xdr:col>4</xdr:col>
      <xdr:colOff>190500</xdr:colOff>
      <xdr:row>101</xdr:row>
      <xdr:rowOff>190500</xdr:rowOff>
    </xdr:to>
    <xdr:pic>
      <xdr:nvPicPr>
        <xdr:cNvPr id="50" name="Picture 49">
          <a:extLst>
            <a:ext uri="{FF2B5EF4-FFF2-40B4-BE49-F238E27FC236}">
              <a16:creationId xmlns:a16="http://schemas.microsoft.com/office/drawing/2014/main" id="{347E029B-9B19-0D25-6AC8-DF5B2824EE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2537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102</xdr:row>
      <xdr:rowOff>0</xdr:rowOff>
    </xdr:from>
    <xdr:to>
      <xdr:col>4</xdr:col>
      <xdr:colOff>190500</xdr:colOff>
      <xdr:row>102</xdr:row>
      <xdr:rowOff>190500</xdr:rowOff>
    </xdr:to>
    <xdr:pic>
      <xdr:nvPicPr>
        <xdr:cNvPr id="51" name="Picture 50">
          <a:extLst>
            <a:ext uri="{FF2B5EF4-FFF2-40B4-BE49-F238E27FC236}">
              <a16:creationId xmlns:a16="http://schemas.microsoft.com/office/drawing/2014/main" id="{CFEF661B-881A-BDED-A31B-A4433A2CCD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3268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103</xdr:row>
      <xdr:rowOff>0</xdr:rowOff>
    </xdr:from>
    <xdr:to>
      <xdr:col>4</xdr:col>
      <xdr:colOff>190500</xdr:colOff>
      <xdr:row>103</xdr:row>
      <xdr:rowOff>190500</xdr:rowOff>
    </xdr:to>
    <xdr:pic>
      <xdr:nvPicPr>
        <xdr:cNvPr id="52" name="Picture 51">
          <a:extLst>
            <a:ext uri="{FF2B5EF4-FFF2-40B4-BE49-F238E27FC236}">
              <a16:creationId xmlns:a16="http://schemas.microsoft.com/office/drawing/2014/main" id="{A2D8CAE0-84C1-5DC2-F89D-C830F32124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4000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104</xdr:row>
      <xdr:rowOff>0</xdr:rowOff>
    </xdr:from>
    <xdr:to>
      <xdr:col>4</xdr:col>
      <xdr:colOff>190500</xdr:colOff>
      <xdr:row>104</xdr:row>
      <xdr:rowOff>190500</xdr:rowOff>
    </xdr:to>
    <xdr:pic>
      <xdr:nvPicPr>
        <xdr:cNvPr id="53" name="Picture 52">
          <a:extLst>
            <a:ext uri="{FF2B5EF4-FFF2-40B4-BE49-F238E27FC236}">
              <a16:creationId xmlns:a16="http://schemas.microsoft.com/office/drawing/2014/main" id="{D1DC067F-1D58-95D0-DA60-110FDF79E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4731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105</xdr:row>
      <xdr:rowOff>0</xdr:rowOff>
    </xdr:from>
    <xdr:to>
      <xdr:col>4</xdr:col>
      <xdr:colOff>190500</xdr:colOff>
      <xdr:row>105</xdr:row>
      <xdr:rowOff>190500</xdr:rowOff>
    </xdr:to>
    <xdr:pic>
      <xdr:nvPicPr>
        <xdr:cNvPr id="54" name="Picture 53">
          <a:extLst>
            <a:ext uri="{FF2B5EF4-FFF2-40B4-BE49-F238E27FC236}">
              <a16:creationId xmlns:a16="http://schemas.microsoft.com/office/drawing/2014/main" id="{2FEFD685-A510-8833-9D9B-A731FF4D8F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5463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106</xdr:row>
      <xdr:rowOff>0</xdr:rowOff>
    </xdr:from>
    <xdr:to>
      <xdr:col>4</xdr:col>
      <xdr:colOff>190500</xdr:colOff>
      <xdr:row>106</xdr:row>
      <xdr:rowOff>190500</xdr:rowOff>
    </xdr:to>
    <xdr:pic>
      <xdr:nvPicPr>
        <xdr:cNvPr id="55" name="Picture 54">
          <a:extLst>
            <a:ext uri="{FF2B5EF4-FFF2-40B4-BE49-F238E27FC236}">
              <a16:creationId xmlns:a16="http://schemas.microsoft.com/office/drawing/2014/main" id="{7E025B3E-6BC6-8949-7054-D9865A3CC0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6377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107</xdr:row>
      <xdr:rowOff>0</xdr:rowOff>
    </xdr:from>
    <xdr:to>
      <xdr:col>4</xdr:col>
      <xdr:colOff>190500</xdr:colOff>
      <xdr:row>107</xdr:row>
      <xdr:rowOff>190500</xdr:rowOff>
    </xdr:to>
    <xdr:pic>
      <xdr:nvPicPr>
        <xdr:cNvPr id="56" name="Picture 55">
          <a:extLst>
            <a:ext uri="{FF2B5EF4-FFF2-40B4-BE49-F238E27FC236}">
              <a16:creationId xmlns:a16="http://schemas.microsoft.com/office/drawing/2014/main" id="{E02C8581-FC56-9940-ED57-4BDCB481F5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7292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108</xdr:row>
      <xdr:rowOff>0</xdr:rowOff>
    </xdr:from>
    <xdr:to>
      <xdr:col>4</xdr:col>
      <xdr:colOff>190500</xdr:colOff>
      <xdr:row>108</xdr:row>
      <xdr:rowOff>190500</xdr:rowOff>
    </xdr:to>
    <xdr:pic>
      <xdr:nvPicPr>
        <xdr:cNvPr id="57" name="Picture 56">
          <a:extLst>
            <a:ext uri="{FF2B5EF4-FFF2-40B4-BE49-F238E27FC236}">
              <a16:creationId xmlns:a16="http://schemas.microsoft.com/office/drawing/2014/main" id="{1F98BBEF-FF9D-60B7-060A-6E03E84D97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8206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109</xdr:row>
      <xdr:rowOff>0</xdr:rowOff>
    </xdr:from>
    <xdr:to>
      <xdr:col>4</xdr:col>
      <xdr:colOff>190500</xdr:colOff>
      <xdr:row>109</xdr:row>
      <xdr:rowOff>190500</xdr:rowOff>
    </xdr:to>
    <xdr:pic>
      <xdr:nvPicPr>
        <xdr:cNvPr id="58" name="Picture 57">
          <a:extLst>
            <a:ext uri="{FF2B5EF4-FFF2-40B4-BE49-F238E27FC236}">
              <a16:creationId xmlns:a16="http://schemas.microsoft.com/office/drawing/2014/main" id="{9788F5E5-F610-8167-2BBA-84FA582A14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9120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110</xdr:row>
      <xdr:rowOff>0</xdr:rowOff>
    </xdr:from>
    <xdr:to>
      <xdr:col>4</xdr:col>
      <xdr:colOff>190500</xdr:colOff>
      <xdr:row>110</xdr:row>
      <xdr:rowOff>190500</xdr:rowOff>
    </xdr:to>
    <xdr:pic>
      <xdr:nvPicPr>
        <xdr:cNvPr id="59" name="Picture 58">
          <a:extLst>
            <a:ext uri="{FF2B5EF4-FFF2-40B4-BE49-F238E27FC236}">
              <a16:creationId xmlns:a16="http://schemas.microsoft.com/office/drawing/2014/main" id="{33B640E4-CCC3-0D16-BD65-AB9C28A5DA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0035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111</xdr:row>
      <xdr:rowOff>0</xdr:rowOff>
    </xdr:from>
    <xdr:to>
      <xdr:col>4</xdr:col>
      <xdr:colOff>190500</xdr:colOff>
      <xdr:row>111</xdr:row>
      <xdr:rowOff>190500</xdr:rowOff>
    </xdr:to>
    <xdr:pic>
      <xdr:nvPicPr>
        <xdr:cNvPr id="60" name="Picture 59">
          <a:extLst>
            <a:ext uri="{FF2B5EF4-FFF2-40B4-BE49-F238E27FC236}">
              <a16:creationId xmlns:a16="http://schemas.microsoft.com/office/drawing/2014/main" id="{F164BEEF-20DA-C5AA-C626-702C549144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0949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112</xdr:row>
      <xdr:rowOff>0</xdr:rowOff>
    </xdr:from>
    <xdr:to>
      <xdr:col>4</xdr:col>
      <xdr:colOff>190500</xdr:colOff>
      <xdr:row>112</xdr:row>
      <xdr:rowOff>190500</xdr:rowOff>
    </xdr:to>
    <xdr:pic>
      <xdr:nvPicPr>
        <xdr:cNvPr id="61" name="Picture 60">
          <a:extLst>
            <a:ext uri="{FF2B5EF4-FFF2-40B4-BE49-F238E27FC236}">
              <a16:creationId xmlns:a16="http://schemas.microsoft.com/office/drawing/2014/main" id="{D3BF1D9F-FF85-A00F-27FC-7C693EC678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1864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113</xdr:row>
      <xdr:rowOff>0</xdr:rowOff>
    </xdr:from>
    <xdr:to>
      <xdr:col>4</xdr:col>
      <xdr:colOff>190500</xdr:colOff>
      <xdr:row>113</xdr:row>
      <xdr:rowOff>190500</xdr:rowOff>
    </xdr:to>
    <xdr:pic>
      <xdr:nvPicPr>
        <xdr:cNvPr id="62" name="Picture 61">
          <a:extLst>
            <a:ext uri="{FF2B5EF4-FFF2-40B4-BE49-F238E27FC236}">
              <a16:creationId xmlns:a16="http://schemas.microsoft.com/office/drawing/2014/main" id="{4374C36A-14FF-6C08-0EB2-46E18CF263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2778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114</xdr:row>
      <xdr:rowOff>0</xdr:rowOff>
    </xdr:from>
    <xdr:to>
      <xdr:col>4</xdr:col>
      <xdr:colOff>190500</xdr:colOff>
      <xdr:row>114</xdr:row>
      <xdr:rowOff>190500</xdr:rowOff>
    </xdr:to>
    <xdr:pic>
      <xdr:nvPicPr>
        <xdr:cNvPr id="63" name="Picture 62">
          <a:extLst>
            <a:ext uri="{FF2B5EF4-FFF2-40B4-BE49-F238E27FC236}">
              <a16:creationId xmlns:a16="http://schemas.microsoft.com/office/drawing/2014/main" id="{217874DC-CD7D-3369-D4AC-A240605C4A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3692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115</xdr:row>
      <xdr:rowOff>0</xdr:rowOff>
    </xdr:from>
    <xdr:to>
      <xdr:col>4</xdr:col>
      <xdr:colOff>190500</xdr:colOff>
      <xdr:row>115</xdr:row>
      <xdr:rowOff>190500</xdr:rowOff>
    </xdr:to>
    <xdr:pic>
      <xdr:nvPicPr>
        <xdr:cNvPr id="64" name="Picture 63">
          <a:extLst>
            <a:ext uri="{FF2B5EF4-FFF2-40B4-BE49-F238E27FC236}">
              <a16:creationId xmlns:a16="http://schemas.microsoft.com/office/drawing/2014/main" id="{98746FBF-F08F-849B-399E-5377B2AC30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4607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116</xdr:row>
      <xdr:rowOff>0</xdr:rowOff>
    </xdr:from>
    <xdr:to>
      <xdr:col>4</xdr:col>
      <xdr:colOff>190500</xdr:colOff>
      <xdr:row>116</xdr:row>
      <xdr:rowOff>190500</xdr:rowOff>
    </xdr:to>
    <xdr:pic>
      <xdr:nvPicPr>
        <xdr:cNvPr id="65" name="Picture 64">
          <a:extLst>
            <a:ext uri="{FF2B5EF4-FFF2-40B4-BE49-F238E27FC236}">
              <a16:creationId xmlns:a16="http://schemas.microsoft.com/office/drawing/2014/main" id="{224A17BE-A718-7026-3414-E9934D0157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5521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117</xdr:row>
      <xdr:rowOff>0</xdr:rowOff>
    </xdr:from>
    <xdr:to>
      <xdr:col>4</xdr:col>
      <xdr:colOff>190500</xdr:colOff>
      <xdr:row>117</xdr:row>
      <xdr:rowOff>190500</xdr:rowOff>
    </xdr:to>
    <xdr:pic>
      <xdr:nvPicPr>
        <xdr:cNvPr id="66" name="Picture 65">
          <a:extLst>
            <a:ext uri="{FF2B5EF4-FFF2-40B4-BE49-F238E27FC236}">
              <a16:creationId xmlns:a16="http://schemas.microsoft.com/office/drawing/2014/main" id="{38B07351-388D-0F3F-361E-EA069B753F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6436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118</xdr:row>
      <xdr:rowOff>0</xdr:rowOff>
    </xdr:from>
    <xdr:to>
      <xdr:col>4</xdr:col>
      <xdr:colOff>190500</xdr:colOff>
      <xdr:row>118</xdr:row>
      <xdr:rowOff>190500</xdr:rowOff>
    </xdr:to>
    <xdr:pic>
      <xdr:nvPicPr>
        <xdr:cNvPr id="67" name="Picture 66">
          <a:extLst>
            <a:ext uri="{FF2B5EF4-FFF2-40B4-BE49-F238E27FC236}">
              <a16:creationId xmlns:a16="http://schemas.microsoft.com/office/drawing/2014/main" id="{20412B93-188E-03ED-B53E-E5CD3FCA71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7716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119</xdr:row>
      <xdr:rowOff>0</xdr:rowOff>
    </xdr:from>
    <xdr:to>
      <xdr:col>4</xdr:col>
      <xdr:colOff>190500</xdr:colOff>
      <xdr:row>119</xdr:row>
      <xdr:rowOff>190500</xdr:rowOff>
    </xdr:to>
    <xdr:pic>
      <xdr:nvPicPr>
        <xdr:cNvPr id="68" name="Picture 67">
          <a:extLst>
            <a:ext uri="{FF2B5EF4-FFF2-40B4-BE49-F238E27FC236}">
              <a16:creationId xmlns:a16="http://schemas.microsoft.com/office/drawing/2014/main" id="{269B0E36-5F11-14CE-D042-76543D57C9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8996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120</xdr:row>
      <xdr:rowOff>0</xdr:rowOff>
    </xdr:from>
    <xdr:to>
      <xdr:col>4</xdr:col>
      <xdr:colOff>190500</xdr:colOff>
      <xdr:row>120</xdr:row>
      <xdr:rowOff>190500</xdr:rowOff>
    </xdr:to>
    <xdr:pic>
      <xdr:nvPicPr>
        <xdr:cNvPr id="69" name="Picture 68">
          <a:extLst>
            <a:ext uri="{FF2B5EF4-FFF2-40B4-BE49-F238E27FC236}">
              <a16:creationId xmlns:a16="http://schemas.microsoft.com/office/drawing/2014/main" id="{5B37EA13-A5C3-4AC5-8858-412ADB873B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0276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129</xdr:row>
      <xdr:rowOff>0</xdr:rowOff>
    </xdr:from>
    <xdr:to>
      <xdr:col>4</xdr:col>
      <xdr:colOff>190500</xdr:colOff>
      <xdr:row>129</xdr:row>
      <xdr:rowOff>190500</xdr:rowOff>
    </xdr:to>
    <xdr:pic>
      <xdr:nvPicPr>
        <xdr:cNvPr id="70" name="Picture 69">
          <a:extLst>
            <a:ext uri="{FF2B5EF4-FFF2-40B4-BE49-F238E27FC236}">
              <a16:creationId xmlns:a16="http://schemas.microsoft.com/office/drawing/2014/main" id="{6FCBF374-600E-5A86-3C78-C2E0F3A392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0335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130</xdr:row>
      <xdr:rowOff>0</xdr:rowOff>
    </xdr:from>
    <xdr:to>
      <xdr:col>4</xdr:col>
      <xdr:colOff>190500</xdr:colOff>
      <xdr:row>130</xdr:row>
      <xdr:rowOff>190500</xdr:rowOff>
    </xdr:to>
    <xdr:pic>
      <xdr:nvPicPr>
        <xdr:cNvPr id="71" name="Picture 70">
          <a:extLst>
            <a:ext uri="{FF2B5EF4-FFF2-40B4-BE49-F238E27FC236}">
              <a16:creationId xmlns:a16="http://schemas.microsoft.com/office/drawing/2014/main" id="{2AAAA902-CB53-E163-9147-69E9AFB31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1249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131</xdr:row>
      <xdr:rowOff>0</xdr:rowOff>
    </xdr:from>
    <xdr:to>
      <xdr:col>4</xdr:col>
      <xdr:colOff>190500</xdr:colOff>
      <xdr:row>131</xdr:row>
      <xdr:rowOff>190500</xdr:rowOff>
    </xdr:to>
    <xdr:pic>
      <xdr:nvPicPr>
        <xdr:cNvPr id="72" name="Picture 71">
          <a:extLst>
            <a:ext uri="{FF2B5EF4-FFF2-40B4-BE49-F238E27FC236}">
              <a16:creationId xmlns:a16="http://schemas.microsoft.com/office/drawing/2014/main" id="{B4E2E58B-6342-8985-12F1-4F35B46D59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2163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132</xdr:row>
      <xdr:rowOff>0</xdr:rowOff>
    </xdr:from>
    <xdr:to>
      <xdr:col>4</xdr:col>
      <xdr:colOff>190500</xdr:colOff>
      <xdr:row>132</xdr:row>
      <xdr:rowOff>190500</xdr:rowOff>
    </xdr:to>
    <xdr:pic>
      <xdr:nvPicPr>
        <xdr:cNvPr id="73" name="Picture 72">
          <a:extLst>
            <a:ext uri="{FF2B5EF4-FFF2-40B4-BE49-F238E27FC236}">
              <a16:creationId xmlns:a16="http://schemas.microsoft.com/office/drawing/2014/main" id="{B3B754B9-D365-AC6C-5149-9B294AD4E1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3078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137</xdr:row>
      <xdr:rowOff>0</xdr:rowOff>
    </xdr:from>
    <xdr:to>
      <xdr:col>4</xdr:col>
      <xdr:colOff>190500</xdr:colOff>
      <xdr:row>137</xdr:row>
      <xdr:rowOff>190500</xdr:rowOff>
    </xdr:to>
    <xdr:pic>
      <xdr:nvPicPr>
        <xdr:cNvPr id="74" name="Picture 73">
          <a:extLst>
            <a:ext uri="{FF2B5EF4-FFF2-40B4-BE49-F238E27FC236}">
              <a16:creationId xmlns:a16="http://schemas.microsoft.com/office/drawing/2014/main" id="{9E442FEE-195F-2A85-BF56-19A8C69453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7650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138</xdr:row>
      <xdr:rowOff>0</xdr:rowOff>
    </xdr:from>
    <xdr:to>
      <xdr:col>4</xdr:col>
      <xdr:colOff>190500</xdr:colOff>
      <xdr:row>138</xdr:row>
      <xdr:rowOff>190500</xdr:rowOff>
    </xdr:to>
    <xdr:pic>
      <xdr:nvPicPr>
        <xdr:cNvPr id="75" name="Picture 74">
          <a:extLst>
            <a:ext uri="{FF2B5EF4-FFF2-40B4-BE49-F238E27FC236}">
              <a16:creationId xmlns:a16="http://schemas.microsoft.com/office/drawing/2014/main" id="{FAA8A214-C502-6293-02EE-5AFE6178EE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8381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139</xdr:row>
      <xdr:rowOff>0</xdr:rowOff>
    </xdr:from>
    <xdr:to>
      <xdr:col>4</xdr:col>
      <xdr:colOff>190500</xdr:colOff>
      <xdr:row>139</xdr:row>
      <xdr:rowOff>190500</xdr:rowOff>
    </xdr:to>
    <xdr:pic>
      <xdr:nvPicPr>
        <xdr:cNvPr id="76" name="Picture 75">
          <a:extLst>
            <a:ext uri="{FF2B5EF4-FFF2-40B4-BE49-F238E27FC236}">
              <a16:creationId xmlns:a16="http://schemas.microsoft.com/office/drawing/2014/main" id="{837040F2-EF2C-5087-8162-C948A59D1B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9113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140</xdr:row>
      <xdr:rowOff>0</xdr:rowOff>
    </xdr:from>
    <xdr:to>
      <xdr:col>4</xdr:col>
      <xdr:colOff>190500</xdr:colOff>
      <xdr:row>140</xdr:row>
      <xdr:rowOff>190500</xdr:rowOff>
    </xdr:to>
    <xdr:pic>
      <xdr:nvPicPr>
        <xdr:cNvPr id="77" name="Picture 76">
          <a:extLst>
            <a:ext uri="{FF2B5EF4-FFF2-40B4-BE49-F238E27FC236}">
              <a16:creationId xmlns:a16="http://schemas.microsoft.com/office/drawing/2014/main" id="{3164F1DF-AE48-43AB-60DB-60D7CC24AE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9844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141</xdr:row>
      <xdr:rowOff>0</xdr:rowOff>
    </xdr:from>
    <xdr:to>
      <xdr:col>4</xdr:col>
      <xdr:colOff>190500</xdr:colOff>
      <xdr:row>141</xdr:row>
      <xdr:rowOff>190500</xdr:rowOff>
    </xdr:to>
    <xdr:pic>
      <xdr:nvPicPr>
        <xdr:cNvPr id="78" name="Picture 77">
          <a:extLst>
            <a:ext uri="{FF2B5EF4-FFF2-40B4-BE49-F238E27FC236}">
              <a16:creationId xmlns:a16="http://schemas.microsoft.com/office/drawing/2014/main" id="{C5F311AD-6E06-0EEA-6A7A-2E22F30E7D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0576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142</xdr:row>
      <xdr:rowOff>0</xdr:rowOff>
    </xdr:from>
    <xdr:to>
      <xdr:col>4</xdr:col>
      <xdr:colOff>190500</xdr:colOff>
      <xdr:row>142</xdr:row>
      <xdr:rowOff>190500</xdr:rowOff>
    </xdr:to>
    <xdr:pic>
      <xdr:nvPicPr>
        <xdr:cNvPr id="79" name="Picture 78">
          <a:extLst>
            <a:ext uri="{FF2B5EF4-FFF2-40B4-BE49-F238E27FC236}">
              <a16:creationId xmlns:a16="http://schemas.microsoft.com/office/drawing/2014/main" id="{06B78CB9-94C5-489C-D78A-8F5BC7923B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1307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143</xdr:row>
      <xdr:rowOff>0</xdr:rowOff>
    </xdr:from>
    <xdr:to>
      <xdr:col>4</xdr:col>
      <xdr:colOff>190500</xdr:colOff>
      <xdr:row>143</xdr:row>
      <xdr:rowOff>190500</xdr:rowOff>
    </xdr:to>
    <xdr:pic>
      <xdr:nvPicPr>
        <xdr:cNvPr id="80" name="Picture 79">
          <a:extLst>
            <a:ext uri="{FF2B5EF4-FFF2-40B4-BE49-F238E27FC236}">
              <a16:creationId xmlns:a16="http://schemas.microsoft.com/office/drawing/2014/main" id="{77ECAEA1-DEA1-EC6B-DDFE-C144367B3F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2039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144</xdr:row>
      <xdr:rowOff>0</xdr:rowOff>
    </xdr:from>
    <xdr:to>
      <xdr:col>4</xdr:col>
      <xdr:colOff>190500</xdr:colOff>
      <xdr:row>144</xdr:row>
      <xdr:rowOff>190500</xdr:rowOff>
    </xdr:to>
    <xdr:pic>
      <xdr:nvPicPr>
        <xdr:cNvPr id="81" name="Picture 80">
          <a:extLst>
            <a:ext uri="{FF2B5EF4-FFF2-40B4-BE49-F238E27FC236}">
              <a16:creationId xmlns:a16="http://schemas.microsoft.com/office/drawing/2014/main" id="{68EC84AA-9B09-022F-813F-3BFF6DB65B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2770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145</xdr:row>
      <xdr:rowOff>0</xdr:rowOff>
    </xdr:from>
    <xdr:to>
      <xdr:col>4</xdr:col>
      <xdr:colOff>190500</xdr:colOff>
      <xdr:row>145</xdr:row>
      <xdr:rowOff>190500</xdr:rowOff>
    </xdr:to>
    <xdr:pic>
      <xdr:nvPicPr>
        <xdr:cNvPr id="82" name="Picture 81">
          <a:extLst>
            <a:ext uri="{FF2B5EF4-FFF2-40B4-BE49-F238E27FC236}">
              <a16:creationId xmlns:a16="http://schemas.microsoft.com/office/drawing/2014/main" id="{7EFE7FFC-E993-486B-0829-C1CC856641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3502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146</xdr:row>
      <xdr:rowOff>0</xdr:rowOff>
    </xdr:from>
    <xdr:to>
      <xdr:col>4</xdr:col>
      <xdr:colOff>190500</xdr:colOff>
      <xdr:row>146</xdr:row>
      <xdr:rowOff>190500</xdr:rowOff>
    </xdr:to>
    <xdr:pic>
      <xdr:nvPicPr>
        <xdr:cNvPr id="83" name="Picture 82">
          <a:extLst>
            <a:ext uri="{FF2B5EF4-FFF2-40B4-BE49-F238E27FC236}">
              <a16:creationId xmlns:a16="http://schemas.microsoft.com/office/drawing/2014/main" id="{2DE5B5A7-2AB0-49F1-7946-20FB56334E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4233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148</xdr:row>
      <xdr:rowOff>0</xdr:rowOff>
    </xdr:from>
    <xdr:to>
      <xdr:col>4</xdr:col>
      <xdr:colOff>190500</xdr:colOff>
      <xdr:row>148</xdr:row>
      <xdr:rowOff>190500</xdr:rowOff>
    </xdr:to>
    <xdr:pic>
      <xdr:nvPicPr>
        <xdr:cNvPr id="84" name="Picture 83">
          <a:extLst>
            <a:ext uri="{FF2B5EF4-FFF2-40B4-BE49-F238E27FC236}">
              <a16:creationId xmlns:a16="http://schemas.microsoft.com/office/drawing/2014/main" id="{92A070BE-8A9A-64FE-69CF-A509A771F5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5696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149</xdr:row>
      <xdr:rowOff>0</xdr:rowOff>
    </xdr:from>
    <xdr:to>
      <xdr:col>4</xdr:col>
      <xdr:colOff>190500</xdr:colOff>
      <xdr:row>149</xdr:row>
      <xdr:rowOff>190500</xdr:rowOff>
    </xdr:to>
    <xdr:pic>
      <xdr:nvPicPr>
        <xdr:cNvPr id="85" name="Picture 84">
          <a:extLst>
            <a:ext uri="{FF2B5EF4-FFF2-40B4-BE49-F238E27FC236}">
              <a16:creationId xmlns:a16="http://schemas.microsoft.com/office/drawing/2014/main" id="{2D7CD033-DF1B-21D7-1637-74CF360BCF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7342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150</xdr:row>
      <xdr:rowOff>0</xdr:rowOff>
    </xdr:from>
    <xdr:to>
      <xdr:col>4</xdr:col>
      <xdr:colOff>190500</xdr:colOff>
      <xdr:row>150</xdr:row>
      <xdr:rowOff>190500</xdr:rowOff>
    </xdr:to>
    <xdr:pic>
      <xdr:nvPicPr>
        <xdr:cNvPr id="86" name="Picture 85">
          <a:extLst>
            <a:ext uri="{FF2B5EF4-FFF2-40B4-BE49-F238E27FC236}">
              <a16:creationId xmlns:a16="http://schemas.microsoft.com/office/drawing/2014/main" id="{E4DB7505-2427-1CB5-414A-AF666F8458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8623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151</xdr:row>
      <xdr:rowOff>0</xdr:rowOff>
    </xdr:from>
    <xdr:to>
      <xdr:col>4</xdr:col>
      <xdr:colOff>190500</xdr:colOff>
      <xdr:row>151</xdr:row>
      <xdr:rowOff>190500</xdr:rowOff>
    </xdr:to>
    <xdr:pic>
      <xdr:nvPicPr>
        <xdr:cNvPr id="87" name="Picture 86">
          <a:extLst>
            <a:ext uri="{FF2B5EF4-FFF2-40B4-BE49-F238E27FC236}">
              <a16:creationId xmlns:a16="http://schemas.microsoft.com/office/drawing/2014/main" id="{FC6040AB-C929-987D-4A46-93D2DC8FC9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9720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152</xdr:row>
      <xdr:rowOff>0</xdr:rowOff>
    </xdr:from>
    <xdr:to>
      <xdr:col>4</xdr:col>
      <xdr:colOff>190500</xdr:colOff>
      <xdr:row>152</xdr:row>
      <xdr:rowOff>190500</xdr:rowOff>
    </xdr:to>
    <xdr:pic>
      <xdr:nvPicPr>
        <xdr:cNvPr id="88" name="Picture 87">
          <a:extLst>
            <a:ext uri="{FF2B5EF4-FFF2-40B4-BE49-F238E27FC236}">
              <a16:creationId xmlns:a16="http://schemas.microsoft.com/office/drawing/2014/main" id="{AAB3637D-237E-156E-8D57-F3F8A90209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0634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2</xdr:row>
      <xdr:rowOff>0</xdr:rowOff>
    </xdr:from>
    <xdr:to>
      <xdr:col>4</xdr:col>
      <xdr:colOff>190500</xdr:colOff>
      <xdr:row>2</xdr:row>
      <xdr:rowOff>190500</xdr:rowOff>
    </xdr:to>
    <xdr:pic>
      <xdr:nvPicPr>
        <xdr:cNvPr id="2" name="Picture 1">
          <a:extLst>
            <a:ext uri="{FF2B5EF4-FFF2-40B4-BE49-F238E27FC236}">
              <a16:creationId xmlns:a16="http://schemas.microsoft.com/office/drawing/2014/main" id="{49AF11B0-2D4C-132C-3415-F1C4E09C16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48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xdr:row>
      <xdr:rowOff>0</xdr:rowOff>
    </xdr:from>
    <xdr:to>
      <xdr:col>4</xdr:col>
      <xdr:colOff>190500</xdr:colOff>
      <xdr:row>3</xdr:row>
      <xdr:rowOff>190500</xdr:rowOff>
    </xdr:to>
    <xdr:pic>
      <xdr:nvPicPr>
        <xdr:cNvPr id="3" name="Picture 2">
          <a:extLst>
            <a:ext uri="{FF2B5EF4-FFF2-40B4-BE49-F238E27FC236}">
              <a16:creationId xmlns:a16="http://schemas.microsoft.com/office/drawing/2014/main" id="{74ADF3A3-8493-9BD0-64F9-9534060FF8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80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xdr:row>
      <xdr:rowOff>0</xdr:rowOff>
    </xdr:from>
    <xdr:to>
      <xdr:col>4</xdr:col>
      <xdr:colOff>190500</xdr:colOff>
      <xdr:row>12</xdr:row>
      <xdr:rowOff>190500</xdr:rowOff>
    </xdr:to>
    <xdr:pic>
      <xdr:nvPicPr>
        <xdr:cNvPr id="4" name="Picture 3">
          <a:extLst>
            <a:ext uri="{FF2B5EF4-FFF2-40B4-BE49-F238E27FC236}">
              <a16:creationId xmlns:a16="http://schemas.microsoft.com/office/drawing/2014/main" id="{ABA98998-835F-3185-D861-AABB458F19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789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xdr:row>
      <xdr:rowOff>0</xdr:rowOff>
    </xdr:from>
    <xdr:to>
      <xdr:col>4</xdr:col>
      <xdr:colOff>190500</xdr:colOff>
      <xdr:row>13</xdr:row>
      <xdr:rowOff>190500</xdr:rowOff>
    </xdr:to>
    <xdr:pic>
      <xdr:nvPicPr>
        <xdr:cNvPr id="5" name="Picture 4">
          <a:extLst>
            <a:ext uri="{FF2B5EF4-FFF2-40B4-BE49-F238E27FC236}">
              <a16:creationId xmlns:a16="http://schemas.microsoft.com/office/drawing/2014/main" id="{F916B01F-4F00-8FBA-6142-E891C412F6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338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xdr:row>
      <xdr:rowOff>0</xdr:rowOff>
    </xdr:from>
    <xdr:to>
      <xdr:col>4</xdr:col>
      <xdr:colOff>190500</xdr:colOff>
      <xdr:row>14</xdr:row>
      <xdr:rowOff>190500</xdr:rowOff>
    </xdr:to>
    <xdr:pic>
      <xdr:nvPicPr>
        <xdr:cNvPr id="6" name="Picture 5">
          <a:extLst>
            <a:ext uri="{FF2B5EF4-FFF2-40B4-BE49-F238E27FC236}">
              <a16:creationId xmlns:a16="http://schemas.microsoft.com/office/drawing/2014/main" id="{DEB634D6-71BE-8384-23AA-D1665F8BF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070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xdr:row>
      <xdr:rowOff>0</xdr:rowOff>
    </xdr:from>
    <xdr:to>
      <xdr:col>4</xdr:col>
      <xdr:colOff>190500</xdr:colOff>
      <xdr:row>15</xdr:row>
      <xdr:rowOff>190500</xdr:rowOff>
    </xdr:to>
    <xdr:pic>
      <xdr:nvPicPr>
        <xdr:cNvPr id="7" name="Picture 6">
          <a:extLst>
            <a:ext uri="{FF2B5EF4-FFF2-40B4-BE49-F238E27FC236}">
              <a16:creationId xmlns:a16="http://schemas.microsoft.com/office/drawing/2014/main" id="{7E9CB077-DBCF-B98E-FE18-AAE3CB2AF3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618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xdr:row>
      <xdr:rowOff>0</xdr:rowOff>
    </xdr:from>
    <xdr:to>
      <xdr:col>4</xdr:col>
      <xdr:colOff>190500</xdr:colOff>
      <xdr:row>16</xdr:row>
      <xdr:rowOff>190500</xdr:rowOff>
    </xdr:to>
    <xdr:pic>
      <xdr:nvPicPr>
        <xdr:cNvPr id="8" name="Picture 7">
          <a:extLst>
            <a:ext uri="{FF2B5EF4-FFF2-40B4-BE49-F238E27FC236}">
              <a16:creationId xmlns:a16="http://schemas.microsoft.com/office/drawing/2014/main" id="{34D981D6-9F99-7D55-2788-8111BEF2A0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533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17</xdr:row>
      <xdr:rowOff>0</xdr:rowOff>
    </xdr:from>
    <xdr:to>
      <xdr:col>4</xdr:col>
      <xdr:colOff>190500</xdr:colOff>
      <xdr:row>17</xdr:row>
      <xdr:rowOff>190500</xdr:rowOff>
    </xdr:to>
    <xdr:pic>
      <xdr:nvPicPr>
        <xdr:cNvPr id="9" name="Picture 8">
          <a:extLst>
            <a:ext uri="{FF2B5EF4-FFF2-40B4-BE49-F238E27FC236}">
              <a16:creationId xmlns:a16="http://schemas.microsoft.com/office/drawing/2014/main" id="{2D9B68BD-9CE8-E927-0E56-EE1C78E63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447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18</xdr:row>
      <xdr:rowOff>0</xdr:rowOff>
    </xdr:from>
    <xdr:to>
      <xdr:col>4</xdr:col>
      <xdr:colOff>190500</xdr:colOff>
      <xdr:row>18</xdr:row>
      <xdr:rowOff>190500</xdr:rowOff>
    </xdr:to>
    <xdr:pic>
      <xdr:nvPicPr>
        <xdr:cNvPr id="10" name="Picture 9">
          <a:extLst>
            <a:ext uri="{FF2B5EF4-FFF2-40B4-BE49-F238E27FC236}">
              <a16:creationId xmlns:a16="http://schemas.microsoft.com/office/drawing/2014/main" id="{BAA700E2-A195-2F9C-E529-8BBD9AC9B5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5361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20</xdr:row>
      <xdr:rowOff>0</xdr:rowOff>
    </xdr:from>
    <xdr:to>
      <xdr:col>4</xdr:col>
      <xdr:colOff>190500</xdr:colOff>
      <xdr:row>20</xdr:row>
      <xdr:rowOff>190500</xdr:rowOff>
    </xdr:to>
    <xdr:pic>
      <xdr:nvPicPr>
        <xdr:cNvPr id="11" name="Picture 10">
          <a:extLst>
            <a:ext uri="{FF2B5EF4-FFF2-40B4-BE49-F238E27FC236}">
              <a16:creationId xmlns:a16="http://schemas.microsoft.com/office/drawing/2014/main" id="{EE8BC3F4-0405-7228-D5FB-3BE0E32A81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7190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21</xdr:row>
      <xdr:rowOff>0</xdr:rowOff>
    </xdr:from>
    <xdr:to>
      <xdr:col>4</xdr:col>
      <xdr:colOff>190500</xdr:colOff>
      <xdr:row>21</xdr:row>
      <xdr:rowOff>190500</xdr:rowOff>
    </xdr:to>
    <xdr:pic>
      <xdr:nvPicPr>
        <xdr:cNvPr id="12" name="Picture 11">
          <a:extLst>
            <a:ext uri="{FF2B5EF4-FFF2-40B4-BE49-F238E27FC236}">
              <a16:creationId xmlns:a16="http://schemas.microsoft.com/office/drawing/2014/main" id="{4C8FFC59-4531-553F-71E2-BA2E18C58F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8105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22</xdr:row>
      <xdr:rowOff>0</xdr:rowOff>
    </xdr:from>
    <xdr:to>
      <xdr:col>4</xdr:col>
      <xdr:colOff>190500</xdr:colOff>
      <xdr:row>22</xdr:row>
      <xdr:rowOff>190500</xdr:rowOff>
    </xdr:to>
    <xdr:pic>
      <xdr:nvPicPr>
        <xdr:cNvPr id="13" name="Picture 12">
          <a:extLst>
            <a:ext uri="{FF2B5EF4-FFF2-40B4-BE49-F238E27FC236}">
              <a16:creationId xmlns:a16="http://schemas.microsoft.com/office/drawing/2014/main" id="{C28A79C2-9ACD-8E63-E1E0-D0F251DE0F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0195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23</xdr:row>
      <xdr:rowOff>0</xdr:rowOff>
    </xdr:from>
    <xdr:to>
      <xdr:col>4</xdr:col>
      <xdr:colOff>190500</xdr:colOff>
      <xdr:row>23</xdr:row>
      <xdr:rowOff>190500</xdr:rowOff>
    </xdr:to>
    <xdr:pic>
      <xdr:nvPicPr>
        <xdr:cNvPr id="14" name="Picture 13">
          <a:extLst>
            <a:ext uri="{FF2B5EF4-FFF2-40B4-BE49-F238E27FC236}">
              <a16:creationId xmlns:a16="http://schemas.microsoft.com/office/drawing/2014/main" id="{79087754-0A92-8C78-8BE5-EE3B581175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9933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24</xdr:row>
      <xdr:rowOff>0</xdr:rowOff>
    </xdr:from>
    <xdr:to>
      <xdr:col>4</xdr:col>
      <xdr:colOff>190500</xdr:colOff>
      <xdr:row>24</xdr:row>
      <xdr:rowOff>190500</xdr:rowOff>
    </xdr:to>
    <xdr:pic>
      <xdr:nvPicPr>
        <xdr:cNvPr id="15" name="Picture 14">
          <a:extLst>
            <a:ext uri="{FF2B5EF4-FFF2-40B4-BE49-F238E27FC236}">
              <a16:creationId xmlns:a16="http://schemas.microsoft.com/office/drawing/2014/main" id="{CB2AC370-632A-BCB3-C3DE-E469A0F72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0848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xdr:row>
      <xdr:rowOff>0</xdr:rowOff>
    </xdr:from>
    <xdr:to>
      <xdr:col>4</xdr:col>
      <xdr:colOff>190500</xdr:colOff>
      <xdr:row>25</xdr:row>
      <xdr:rowOff>190500</xdr:rowOff>
    </xdr:to>
    <xdr:pic>
      <xdr:nvPicPr>
        <xdr:cNvPr id="16" name="Picture 15">
          <a:extLst>
            <a:ext uri="{FF2B5EF4-FFF2-40B4-BE49-F238E27FC236}">
              <a16:creationId xmlns:a16="http://schemas.microsoft.com/office/drawing/2014/main" id="{58FA554D-3E99-3F8A-86DC-D256834798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762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31</xdr:row>
      <xdr:rowOff>0</xdr:rowOff>
    </xdr:from>
    <xdr:to>
      <xdr:col>4</xdr:col>
      <xdr:colOff>190500</xdr:colOff>
      <xdr:row>31</xdr:row>
      <xdr:rowOff>190500</xdr:rowOff>
    </xdr:to>
    <xdr:pic>
      <xdr:nvPicPr>
        <xdr:cNvPr id="17" name="Picture 16">
          <a:extLst>
            <a:ext uri="{FF2B5EF4-FFF2-40B4-BE49-F238E27FC236}">
              <a16:creationId xmlns:a16="http://schemas.microsoft.com/office/drawing/2014/main" id="{30D80274-FF16-D6FE-14F5-9C3CD1B84B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8895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32</xdr:row>
      <xdr:rowOff>0</xdr:rowOff>
    </xdr:from>
    <xdr:to>
      <xdr:col>4</xdr:col>
      <xdr:colOff>190500</xdr:colOff>
      <xdr:row>32</xdr:row>
      <xdr:rowOff>190500</xdr:rowOff>
    </xdr:to>
    <xdr:pic>
      <xdr:nvPicPr>
        <xdr:cNvPr id="18" name="Picture 17">
          <a:extLst>
            <a:ext uri="{FF2B5EF4-FFF2-40B4-BE49-F238E27FC236}">
              <a16:creationId xmlns:a16="http://schemas.microsoft.com/office/drawing/2014/main" id="{F9342506-F61E-3A20-2A13-A6315D9E1D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9443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33</xdr:row>
      <xdr:rowOff>0</xdr:rowOff>
    </xdr:from>
    <xdr:to>
      <xdr:col>4</xdr:col>
      <xdr:colOff>190500</xdr:colOff>
      <xdr:row>33</xdr:row>
      <xdr:rowOff>190500</xdr:rowOff>
    </xdr:to>
    <xdr:pic>
      <xdr:nvPicPr>
        <xdr:cNvPr id="19" name="Picture 18">
          <a:extLst>
            <a:ext uri="{FF2B5EF4-FFF2-40B4-BE49-F238E27FC236}">
              <a16:creationId xmlns:a16="http://schemas.microsoft.com/office/drawing/2014/main" id="{FDAB8C84-5F80-AF9F-4852-BD309AFF2E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9992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34</xdr:row>
      <xdr:rowOff>0</xdr:rowOff>
    </xdr:from>
    <xdr:to>
      <xdr:col>4</xdr:col>
      <xdr:colOff>190500</xdr:colOff>
      <xdr:row>34</xdr:row>
      <xdr:rowOff>190500</xdr:rowOff>
    </xdr:to>
    <xdr:pic>
      <xdr:nvPicPr>
        <xdr:cNvPr id="20" name="Picture 19">
          <a:extLst>
            <a:ext uri="{FF2B5EF4-FFF2-40B4-BE49-F238E27FC236}">
              <a16:creationId xmlns:a16="http://schemas.microsoft.com/office/drawing/2014/main" id="{54E70212-DD4E-A17C-ED6F-49CF3BE1C3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1089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35</xdr:row>
      <xdr:rowOff>0</xdr:rowOff>
    </xdr:from>
    <xdr:to>
      <xdr:col>4</xdr:col>
      <xdr:colOff>190500</xdr:colOff>
      <xdr:row>35</xdr:row>
      <xdr:rowOff>190500</xdr:rowOff>
    </xdr:to>
    <xdr:pic>
      <xdr:nvPicPr>
        <xdr:cNvPr id="21" name="Picture 20">
          <a:extLst>
            <a:ext uri="{FF2B5EF4-FFF2-40B4-BE49-F238E27FC236}">
              <a16:creationId xmlns:a16="http://schemas.microsoft.com/office/drawing/2014/main" id="{D419DD32-C576-F3A3-651B-62DB152F7E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2186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36</xdr:row>
      <xdr:rowOff>0</xdr:rowOff>
    </xdr:from>
    <xdr:to>
      <xdr:col>4</xdr:col>
      <xdr:colOff>190500</xdr:colOff>
      <xdr:row>36</xdr:row>
      <xdr:rowOff>190500</xdr:rowOff>
    </xdr:to>
    <xdr:pic>
      <xdr:nvPicPr>
        <xdr:cNvPr id="22" name="Picture 21">
          <a:extLst>
            <a:ext uri="{FF2B5EF4-FFF2-40B4-BE49-F238E27FC236}">
              <a16:creationId xmlns:a16="http://schemas.microsoft.com/office/drawing/2014/main" id="{DDBD72EC-67ED-13EA-E509-C56B7839B7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3284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190500</xdr:colOff>
      <xdr:row>41</xdr:row>
      <xdr:rowOff>190500</xdr:rowOff>
    </xdr:to>
    <xdr:pic>
      <xdr:nvPicPr>
        <xdr:cNvPr id="23" name="Picture 22">
          <a:extLst>
            <a:ext uri="{FF2B5EF4-FFF2-40B4-BE49-F238E27FC236}">
              <a16:creationId xmlns:a16="http://schemas.microsoft.com/office/drawing/2014/main" id="{A01EE19D-E81F-4DC9-970E-A91E3CE57C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8404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42</xdr:row>
      <xdr:rowOff>0</xdr:rowOff>
    </xdr:from>
    <xdr:to>
      <xdr:col>4</xdr:col>
      <xdr:colOff>190500</xdr:colOff>
      <xdr:row>42</xdr:row>
      <xdr:rowOff>190500</xdr:rowOff>
    </xdr:to>
    <xdr:pic>
      <xdr:nvPicPr>
        <xdr:cNvPr id="24" name="Picture 23">
          <a:extLst>
            <a:ext uri="{FF2B5EF4-FFF2-40B4-BE49-F238E27FC236}">
              <a16:creationId xmlns:a16="http://schemas.microsoft.com/office/drawing/2014/main" id="{34ECC1E3-5198-07C0-8C69-1FE5827EC3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39136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44</xdr:row>
      <xdr:rowOff>0</xdr:rowOff>
    </xdr:from>
    <xdr:to>
      <xdr:col>4</xdr:col>
      <xdr:colOff>190500</xdr:colOff>
      <xdr:row>44</xdr:row>
      <xdr:rowOff>190500</xdr:rowOff>
    </xdr:to>
    <xdr:pic>
      <xdr:nvPicPr>
        <xdr:cNvPr id="25" name="Picture 24">
          <a:extLst>
            <a:ext uri="{FF2B5EF4-FFF2-40B4-BE49-F238E27FC236}">
              <a16:creationId xmlns:a16="http://schemas.microsoft.com/office/drawing/2014/main" id="{12D733EA-880B-4E87-A542-9B73E7FFA4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2062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45</xdr:row>
      <xdr:rowOff>0</xdr:rowOff>
    </xdr:from>
    <xdr:to>
      <xdr:col>4</xdr:col>
      <xdr:colOff>190500</xdr:colOff>
      <xdr:row>45</xdr:row>
      <xdr:rowOff>190500</xdr:rowOff>
    </xdr:to>
    <xdr:pic>
      <xdr:nvPicPr>
        <xdr:cNvPr id="26" name="Picture 25">
          <a:extLst>
            <a:ext uri="{FF2B5EF4-FFF2-40B4-BE49-F238E27FC236}">
              <a16:creationId xmlns:a16="http://schemas.microsoft.com/office/drawing/2014/main" id="{28F6CDEF-B7A0-8A9A-0197-E9D46C26B0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3525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46</xdr:row>
      <xdr:rowOff>0</xdr:rowOff>
    </xdr:from>
    <xdr:to>
      <xdr:col>4</xdr:col>
      <xdr:colOff>190500</xdr:colOff>
      <xdr:row>46</xdr:row>
      <xdr:rowOff>190500</xdr:rowOff>
    </xdr:to>
    <xdr:pic>
      <xdr:nvPicPr>
        <xdr:cNvPr id="27" name="Picture 26">
          <a:extLst>
            <a:ext uri="{FF2B5EF4-FFF2-40B4-BE49-F238E27FC236}">
              <a16:creationId xmlns:a16="http://schemas.microsoft.com/office/drawing/2014/main" id="{92B8D890-2FC8-AB4B-E80C-47DE0920DD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4988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47</xdr:row>
      <xdr:rowOff>0</xdr:rowOff>
    </xdr:from>
    <xdr:to>
      <xdr:col>4</xdr:col>
      <xdr:colOff>190500</xdr:colOff>
      <xdr:row>47</xdr:row>
      <xdr:rowOff>190500</xdr:rowOff>
    </xdr:to>
    <xdr:pic>
      <xdr:nvPicPr>
        <xdr:cNvPr id="28" name="Picture 27">
          <a:extLst>
            <a:ext uri="{FF2B5EF4-FFF2-40B4-BE49-F238E27FC236}">
              <a16:creationId xmlns:a16="http://schemas.microsoft.com/office/drawing/2014/main" id="{5B71513B-FFFC-2417-9EA2-72E9B3B96F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6268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48</xdr:row>
      <xdr:rowOff>0</xdr:rowOff>
    </xdr:from>
    <xdr:to>
      <xdr:col>4</xdr:col>
      <xdr:colOff>190500</xdr:colOff>
      <xdr:row>48</xdr:row>
      <xdr:rowOff>190500</xdr:rowOff>
    </xdr:to>
    <xdr:pic>
      <xdr:nvPicPr>
        <xdr:cNvPr id="29" name="Picture 28">
          <a:extLst>
            <a:ext uri="{FF2B5EF4-FFF2-40B4-BE49-F238E27FC236}">
              <a16:creationId xmlns:a16="http://schemas.microsoft.com/office/drawing/2014/main" id="{C1B950DC-F1E1-6B23-D2F2-5D080359FA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7548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49</xdr:row>
      <xdr:rowOff>0</xdr:rowOff>
    </xdr:from>
    <xdr:to>
      <xdr:col>4</xdr:col>
      <xdr:colOff>190500</xdr:colOff>
      <xdr:row>49</xdr:row>
      <xdr:rowOff>190500</xdr:rowOff>
    </xdr:to>
    <xdr:pic>
      <xdr:nvPicPr>
        <xdr:cNvPr id="30" name="Picture 29">
          <a:extLst>
            <a:ext uri="{FF2B5EF4-FFF2-40B4-BE49-F238E27FC236}">
              <a16:creationId xmlns:a16="http://schemas.microsoft.com/office/drawing/2014/main" id="{9BD77DF8-113C-A42B-7FD8-77D6904C66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48828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50</xdr:row>
      <xdr:rowOff>0</xdr:rowOff>
    </xdr:from>
    <xdr:to>
      <xdr:col>4</xdr:col>
      <xdr:colOff>190500</xdr:colOff>
      <xdr:row>50</xdr:row>
      <xdr:rowOff>190500</xdr:rowOff>
    </xdr:to>
    <xdr:pic>
      <xdr:nvPicPr>
        <xdr:cNvPr id="31" name="Picture 30">
          <a:extLst>
            <a:ext uri="{FF2B5EF4-FFF2-40B4-BE49-F238E27FC236}">
              <a16:creationId xmlns:a16="http://schemas.microsoft.com/office/drawing/2014/main" id="{76D469A3-3630-22D2-411D-677DCCE5FC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01091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51</xdr:row>
      <xdr:rowOff>0</xdr:rowOff>
    </xdr:from>
    <xdr:to>
      <xdr:col>4</xdr:col>
      <xdr:colOff>190500</xdr:colOff>
      <xdr:row>51</xdr:row>
      <xdr:rowOff>190500</xdr:rowOff>
    </xdr:to>
    <xdr:pic>
      <xdr:nvPicPr>
        <xdr:cNvPr id="32" name="Picture 31">
          <a:extLst>
            <a:ext uri="{FF2B5EF4-FFF2-40B4-BE49-F238E27FC236}">
              <a16:creationId xmlns:a16="http://schemas.microsoft.com/office/drawing/2014/main" id="{F5EB77D4-4A11-0B28-27FD-7D670BF31B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1206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52</xdr:row>
      <xdr:rowOff>0</xdr:rowOff>
    </xdr:from>
    <xdr:to>
      <xdr:col>4</xdr:col>
      <xdr:colOff>190500</xdr:colOff>
      <xdr:row>52</xdr:row>
      <xdr:rowOff>190500</xdr:rowOff>
    </xdr:to>
    <xdr:pic>
      <xdr:nvPicPr>
        <xdr:cNvPr id="33" name="Picture 32">
          <a:extLst>
            <a:ext uri="{FF2B5EF4-FFF2-40B4-BE49-F238E27FC236}">
              <a16:creationId xmlns:a16="http://schemas.microsoft.com/office/drawing/2014/main" id="{2439579E-1FC6-D1CE-3ABF-C6DC66285D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23036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53</xdr:row>
      <xdr:rowOff>0</xdr:rowOff>
    </xdr:from>
    <xdr:to>
      <xdr:col>4</xdr:col>
      <xdr:colOff>190500</xdr:colOff>
      <xdr:row>53</xdr:row>
      <xdr:rowOff>190500</xdr:rowOff>
    </xdr:to>
    <xdr:pic>
      <xdr:nvPicPr>
        <xdr:cNvPr id="34" name="Picture 33">
          <a:extLst>
            <a:ext uri="{FF2B5EF4-FFF2-40B4-BE49-F238E27FC236}">
              <a16:creationId xmlns:a16="http://schemas.microsoft.com/office/drawing/2014/main" id="{4E0EF320-51E2-BE40-1D76-68AF75B79E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3400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54</xdr:row>
      <xdr:rowOff>0</xdr:rowOff>
    </xdr:from>
    <xdr:to>
      <xdr:col>4</xdr:col>
      <xdr:colOff>190500</xdr:colOff>
      <xdr:row>54</xdr:row>
      <xdr:rowOff>190500</xdr:rowOff>
    </xdr:to>
    <xdr:pic>
      <xdr:nvPicPr>
        <xdr:cNvPr id="35" name="Picture 34">
          <a:extLst>
            <a:ext uri="{FF2B5EF4-FFF2-40B4-BE49-F238E27FC236}">
              <a16:creationId xmlns:a16="http://schemas.microsoft.com/office/drawing/2014/main" id="{964D025B-9E99-3456-FC6B-4F903D0637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4498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190500</xdr:colOff>
      <xdr:row>59</xdr:row>
      <xdr:rowOff>190500</xdr:rowOff>
    </xdr:to>
    <xdr:pic>
      <xdr:nvPicPr>
        <xdr:cNvPr id="36" name="Picture 35">
          <a:extLst>
            <a:ext uri="{FF2B5EF4-FFF2-40B4-BE49-F238E27FC236}">
              <a16:creationId xmlns:a16="http://schemas.microsoft.com/office/drawing/2014/main" id="{F31D677A-B223-FAEC-82AE-E1AE1F3010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59801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190500</xdr:colOff>
      <xdr:row>60</xdr:row>
      <xdr:rowOff>190500</xdr:rowOff>
    </xdr:to>
    <xdr:pic>
      <xdr:nvPicPr>
        <xdr:cNvPr id="37" name="Picture 36">
          <a:extLst>
            <a:ext uri="{FF2B5EF4-FFF2-40B4-BE49-F238E27FC236}">
              <a16:creationId xmlns:a16="http://schemas.microsoft.com/office/drawing/2014/main" id="{293AD684-4A95-9342-E1DF-6699E5FAC7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0533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61</xdr:row>
      <xdr:rowOff>0</xdr:rowOff>
    </xdr:from>
    <xdr:to>
      <xdr:col>4</xdr:col>
      <xdr:colOff>190500</xdr:colOff>
      <xdr:row>61</xdr:row>
      <xdr:rowOff>190500</xdr:rowOff>
    </xdr:to>
    <xdr:pic>
      <xdr:nvPicPr>
        <xdr:cNvPr id="38" name="Picture 37">
          <a:extLst>
            <a:ext uri="{FF2B5EF4-FFF2-40B4-BE49-F238E27FC236}">
              <a16:creationId xmlns:a16="http://schemas.microsoft.com/office/drawing/2014/main" id="{B67633E6-A61F-C98E-3A46-F9650F94BB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1264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62</xdr:row>
      <xdr:rowOff>0</xdr:rowOff>
    </xdr:from>
    <xdr:to>
      <xdr:col>4</xdr:col>
      <xdr:colOff>190500</xdr:colOff>
      <xdr:row>62</xdr:row>
      <xdr:rowOff>190500</xdr:rowOff>
    </xdr:to>
    <xdr:pic>
      <xdr:nvPicPr>
        <xdr:cNvPr id="39" name="Picture 38">
          <a:extLst>
            <a:ext uri="{FF2B5EF4-FFF2-40B4-BE49-F238E27FC236}">
              <a16:creationId xmlns:a16="http://schemas.microsoft.com/office/drawing/2014/main" id="{4D6DAEFE-A36C-884E-D5D7-4D61FCCB46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1996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67</xdr:row>
      <xdr:rowOff>0</xdr:rowOff>
    </xdr:from>
    <xdr:to>
      <xdr:col>4</xdr:col>
      <xdr:colOff>190500</xdr:colOff>
      <xdr:row>67</xdr:row>
      <xdr:rowOff>190500</xdr:rowOff>
    </xdr:to>
    <xdr:pic>
      <xdr:nvPicPr>
        <xdr:cNvPr id="40" name="Picture 39">
          <a:extLst>
            <a:ext uri="{FF2B5EF4-FFF2-40B4-BE49-F238E27FC236}">
              <a16:creationId xmlns:a16="http://schemas.microsoft.com/office/drawing/2014/main" id="{A4625C6D-233E-F84D-DD84-492FEE5976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6385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68</xdr:row>
      <xdr:rowOff>0</xdr:rowOff>
    </xdr:from>
    <xdr:to>
      <xdr:col>4</xdr:col>
      <xdr:colOff>190500</xdr:colOff>
      <xdr:row>68</xdr:row>
      <xdr:rowOff>190500</xdr:rowOff>
    </xdr:to>
    <xdr:pic>
      <xdr:nvPicPr>
        <xdr:cNvPr id="41" name="Picture 40">
          <a:extLst>
            <a:ext uri="{FF2B5EF4-FFF2-40B4-BE49-F238E27FC236}">
              <a16:creationId xmlns:a16="http://schemas.microsoft.com/office/drawing/2014/main" id="{30650BE8-8806-D9E6-0D15-AAB938A9FC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69340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69</xdr:row>
      <xdr:rowOff>0</xdr:rowOff>
    </xdr:from>
    <xdr:to>
      <xdr:col>4</xdr:col>
      <xdr:colOff>190500</xdr:colOff>
      <xdr:row>69</xdr:row>
      <xdr:rowOff>190500</xdr:rowOff>
    </xdr:to>
    <xdr:pic>
      <xdr:nvPicPr>
        <xdr:cNvPr id="42" name="Picture 41">
          <a:extLst>
            <a:ext uri="{FF2B5EF4-FFF2-40B4-BE49-F238E27FC236}">
              <a16:creationId xmlns:a16="http://schemas.microsoft.com/office/drawing/2014/main" id="{5C7F8AE7-488B-3433-0F5E-79A610FD1E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76656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73</xdr:row>
      <xdr:rowOff>0</xdr:rowOff>
    </xdr:from>
    <xdr:to>
      <xdr:col>4</xdr:col>
      <xdr:colOff>190500</xdr:colOff>
      <xdr:row>73</xdr:row>
      <xdr:rowOff>190500</xdr:rowOff>
    </xdr:to>
    <xdr:pic>
      <xdr:nvPicPr>
        <xdr:cNvPr id="43" name="Picture 42">
          <a:extLst>
            <a:ext uri="{FF2B5EF4-FFF2-40B4-BE49-F238E27FC236}">
              <a16:creationId xmlns:a16="http://schemas.microsoft.com/office/drawing/2014/main" id="{D09A0799-E9D1-9E1E-ED8E-70746E8DA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0957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74</xdr:row>
      <xdr:rowOff>0</xdr:rowOff>
    </xdr:from>
    <xdr:to>
      <xdr:col>4</xdr:col>
      <xdr:colOff>190500</xdr:colOff>
      <xdr:row>74</xdr:row>
      <xdr:rowOff>190500</xdr:rowOff>
    </xdr:to>
    <xdr:pic>
      <xdr:nvPicPr>
        <xdr:cNvPr id="44" name="Picture 43">
          <a:extLst>
            <a:ext uri="{FF2B5EF4-FFF2-40B4-BE49-F238E27FC236}">
              <a16:creationId xmlns:a16="http://schemas.microsoft.com/office/drawing/2014/main" id="{6F8CB6C4-5750-878E-0438-60DD388877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1871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75</xdr:row>
      <xdr:rowOff>0</xdr:rowOff>
    </xdr:from>
    <xdr:to>
      <xdr:col>4</xdr:col>
      <xdr:colOff>190500</xdr:colOff>
      <xdr:row>75</xdr:row>
      <xdr:rowOff>190500</xdr:rowOff>
    </xdr:to>
    <xdr:pic>
      <xdr:nvPicPr>
        <xdr:cNvPr id="45" name="Picture 44">
          <a:extLst>
            <a:ext uri="{FF2B5EF4-FFF2-40B4-BE49-F238E27FC236}">
              <a16:creationId xmlns:a16="http://schemas.microsoft.com/office/drawing/2014/main" id="{659A1F48-2892-523C-5461-0DFE9C1347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2786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76</xdr:row>
      <xdr:rowOff>0</xdr:rowOff>
    </xdr:from>
    <xdr:to>
      <xdr:col>4</xdr:col>
      <xdr:colOff>190500</xdr:colOff>
      <xdr:row>76</xdr:row>
      <xdr:rowOff>190500</xdr:rowOff>
    </xdr:to>
    <xdr:pic>
      <xdr:nvPicPr>
        <xdr:cNvPr id="46" name="Picture 45">
          <a:extLst>
            <a:ext uri="{FF2B5EF4-FFF2-40B4-BE49-F238E27FC236}">
              <a16:creationId xmlns:a16="http://schemas.microsoft.com/office/drawing/2014/main" id="{A93423CE-A016-7452-E8EC-56A85B769A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3517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92</xdr:row>
      <xdr:rowOff>0</xdr:rowOff>
    </xdr:from>
    <xdr:to>
      <xdr:col>4</xdr:col>
      <xdr:colOff>190500</xdr:colOff>
      <xdr:row>92</xdr:row>
      <xdr:rowOff>190500</xdr:rowOff>
    </xdr:to>
    <xdr:pic>
      <xdr:nvPicPr>
        <xdr:cNvPr id="47" name="Picture 46">
          <a:extLst>
            <a:ext uri="{FF2B5EF4-FFF2-40B4-BE49-F238E27FC236}">
              <a16:creationId xmlns:a16="http://schemas.microsoft.com/office/drawing/2014/main" id="{94563355-A47F-2E39-D5A7-28D30E671F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68680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99</xdr:row>
      <xdr:rowOff>0</xdr:rowOff>
    </xdr:from>
    <xdr:to>
      <xdr:col>4</xdr:col>
      <xdr:colOff>190500</xdr:colOff>
      <xdr:row>99</xdr:row>
      <xdr:rowOff>190500</xdr:rowOff>
    </xdr:to>
    <xdr:pic>
      <xdr:nvPicPr>
        <xdr:cNvPr id="48" name="Picture 47">
          <a:extLst>
            <a:ext uri="{FF2B5EF4-FFF2-40B4-BE49-F238E27FC236}">
              <a16:creationId xmlns:a16="http://schemas.microsoft.com/office/drawing/2014/main" id="{02DFE1FC-8877-B3AA-75AD-7B2040D85A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1074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100</xdr:row>
      <xdr:rowOff>0</xdr:rowOff>
    </xdr:from>
    <xdr:to>
      <xdr:col>4</xdr:col>
      <xdr:colOff>190500</xdr:colOff>
      <xdr:row>100</xdr:row>
      <xdr:rowOff>190500</xdr:rowOff>
    </xdr:to>
    <xdr:pic>
      <xdr:nvPicPr>
        <xdr:cNvPr id="49" name="Picture 48">
          <a:extLst>
            <a:ext uri="{FF2B5EF4-FFF2-40B4-BE49-F238E27FC236}">
              <a16:creationId xmlns:a16="http://schemas.microsoft.com/office/drawing/2014/main" id="{31CD88CA-868C-7CCB-2B60-0B28B8FA4F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1805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101</xdr:row>
      <xdr:rowOff>0</xdr:rowOff>
    </xdr:from>
    <xdr:to>
      <xdr:col>4</xdr:col>
      <xdr:colOff>190500</xdr:colOff>
      <xdr:row>101</xdr:row>
      <xdr:rowOff>190500</xdr:rowOff>
    </xdr:to>
    <xdr:pic>
      <xdr:nvPicPr>
        <xdr:cNvPr id="50" name="Picture 49">
          <a:extLst>
            <a:ext uri="{FF2B5EF4-FFF2-40B4-BE49-F238E27FC236}">
              <a16:creationId xmlns:a16="http://schemas.microsoft.com/office/drawing/2014/main" id="{4BF44087-3567-C136-6A5F-883744EF7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2537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102</xdr:row>
      <xdr:rowOff>0</xdr:rowOff>
    </xdr:from>
    <xdr:to>
      <xdr:col>4</xdr:col>
      <xdr:colOff>190500</xdr:colOff>
      <xdr:row>102</xdr:row>
      <xdr:rowOff>190500</xdr:rowOff>
    </xdr:to>
    <xdr:pic>
      <xdr:nvPicPr>
        <xdr:cNvPr id="51" name="Picture 50">
          <a:extLst>
            <a:ext uri="{FF2B5EF4-FFF2-40B4-BE49-F238E27FC236}">
              <a16:creationId xmlns:a16="http://schemas.microsoft.com/office/drawing/2014/main" id="{FF9861FE-8B04-0705-5F3E-766EECED81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3268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103</xdr:row>
      <xdr:rowOff>0</xdr:rowOff>
    </xdr:from>
    <xdr:to>
      <xdr:col>4</xdr:col>
      <xdr:colOff>190500</xdr:colOff>
      <xdr:row>103</xdr:row>
      <xdr:rowOff>190500</xdr:rowOff>
    </xdr:to>
    <xdr:pic>
      <xdr:nvPicPr>
        <xdr:cNvPr id="52" name="Picture 51">
          <a:extLst>
            <a:ext uri="{FF2B5EF4-FFF2-40B4-BE49-F238E27FC236}">
              <a16:creationId xmlns:a16="http://schemas.microsoft.com/office/drawing/2014/main" id="{D8B3C9CC-50A7-88AE-3959-6D7682B8B6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4000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104</xdr:row>
      <xdr:rowOff>0</xdr:rowOff>
    </xdr:from>
    <xdr:to>
      <xdr:col>4</xdr:col>
      <xdr:colOff>190500</xdr:colOff>
      <xdr:row>104</xdr:row>
      <xdr:rowOff>190500</xdr:rowOff>
    </xdr:to>
    <xdr:pic>
      <xdr:nvPicPr>
        <xdr:cNvPr id="53" name="Picture 52">
          <a:extLst>
            <a:ext uri="{FF2B5EF4-FFF2-40B4-BE49-F238E27FC236}">
              <a16:creationId xmlns:a16="http://schemas.microsoft.com/office/drawing/2014/main" id="{9BED8E9E-5A1A-2B13-70AE-08975FC13B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4731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105</xdr:row>
      <xdr:rowOff>0</xdr:rowOff>
    </xdr:from>
    <xdr:to>
      <xdr:col>4</xdr:col>
      <xdr:colOff>190500</xdr:colOff>
      <xdr:row>105</xdr:row>
      <xdr:rowOff>190500</xdr:rowOff>
    </xdr:to>
    <xdr:pic>
      <xdr:nvPicPr>
        <xdr:cNvPr id="54" name="Picture 53">
          <a:extLst>
            <a:ext uri="{FF2B5EF4-FFF2-40B4-BE49-F238E27FC236}">
              <a16:creationId xmlns:a16="http://schemas.microsoft.com/office/drawing/2014/main" id="{00334EDC-2C61-DA2E-1CCB-3012ABB862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5463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106</xdr:row>
      <xdr:rowOff>0</xdr:rowOff>
    </xdr:from>
    <xdr:to>
      <xdr:col>4</xdr:col>
      <xdr:colOff>190500</xdr:colOff>
      <xdr:row>106</xdr:row>
      <xdr:rowOff>190500</xdr:rowOff>
    </xdr:to>
    <xdr:pic>
      <xdr:nvPicPr>
        <xdr:cNvPr id="55" name="Picture 54">
          <a:extLst>
            <a:ext uri="{FF2B5EF4-FFF2-40B4-BE49-F238E27FC236}">
              <a16:creationId xmlns:a16="http://schemas.microsoft.com/office/drawing/2014/main" id="{9C4F78E1-88F2-5849-A973-229DA616F7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6377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107</xdr:row>
      <xdr:rowOff>0</xdr:rowOff>
    </xdr:from>
    <xdr:to>
      <xdr:col>4</xdr:col>
      <xdr:colOff>190500</xdr:colOff>
      <xdr:row>107</xdr:row>
      <xdr:rowOff>190500</xdr:rowOff>
    </xdr:to>
    <xdr:pic>
      <xdr:nvPicPr>
        <xdr:cNvPr id="56" name="Picture 55">
          <a:extLst>
            <a:ext uri="{FF2B5EF4-FFF2-40B4-BE49-F238E27FC236}">
              <a16:creationId xmlns:a16="http://schemas.microsoft.com/office/drawing/2014/main" id="{EEFE36B1-8C56-E0AA-17CD-43DC8F6A2A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7292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108</xdr:row>
      <xdr:rowOff>0</xdr:rowOff>
    </xdr:from>
    <xdr:to>
      <xdr:col>4</xdr:col>
      <xdr:colOff>190500</xdr:colOff>
      <xdr:row>108</xdr:row>
      <xdr:rowOff>190500</xdr:rowOff>
    </xdr:to>
    <xdr:pic>
      <xdr:nvPicPr>
        <xdr:cNvPr id="57" name="Picture 56">
          <a:extLst>
            <a:ext uri="{FF2B5EF4-FFF2-40B4-BE49-F238E27FC236}">
              <a16:creationId xmlns:a16="http://schemas.microsoft.com/office/drawing/2014/main" id="{363C7E1E-AB88-C34D-5E77-82FC0E0E23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8206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109</xdr:row>
      <xdr:rowOff>0</xdr:rowOff>
    </xdr:from>
    <xdr:to>
      <xdr:col>4</xdr:col>
      <xdr:colOff>190500</xdr:colOff>
      <xdr:row>109</xdr:row>
      <xdr:rowOff>190500</xdr:rowOff>
    </xdr:to>
    <xdr:pic>
      <xdr:nvPicPr>
        <xdr:cNvPr id="58" name="Picture 57">
          <a:extLst>
            <a:ext uri="{FF2B5EF4-FFF2-40B4-BE49-F238E27FC236}">
              <a16:creationId xmlns:a16="http://schemas.microsoft.com/office/drawing/2014/main" id="{A5CACE63-7331-9B46-5E49-97EFF26531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9120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110</xdr:row>
      <xdr:rowOff>0</xdr:rowOff>
    </xdr:from>
    <xdr:to>
      <xdr:col>4</xdr:col>
      <xdr:colOff>190500</xdr:colOff>
      <xdr:row>110</xdr:row>
      <xdr:rowOff>190500</xdr:rowOff>
    </xdr:to>
    <xdr:pic>
      <xdr:nvPicPr>
        <xdr:cNvPr id="59" name="Picture 58">
          <a:extLst>
            <a:ext uri="{FF2B5EF4-FFF2-40B4-BE49-F238E27FC236}">
              <a16:creationId xmlns:a16="http://schemas.microsoft.com/office/drawing/2014/main" id="{E0407D37-C161-E542-B0E7-A231C0338B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0035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111</xdr:row>
      <xdr:rowOff>0</xdr:rowOff>
    </xdr:from>
    <xdr:to>
      <xdr:col>4</xdr:col>
      <xdr:colOff>190500</xdr:colOff>
      <xdr:row>111</xdr:row>
      <xdr:rowOff>190500</xdr:rowOff>
    </xdr:to>
    <xdr:pic>
      <xdr:nvPicPr>
        <xdr:cNvPr id="60" name="Picture 59">
          <a:extLst>
            <a:ext uri="{FF2B5EF4-FFF2-40B4-BE49-F238E27FC236}">
              <a16:creationId xmlns:a16="http://schemas.microsoft.com/office/drawing/2014/main" id="{07717280-86C9-8A6E-D595-0C061CA804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0949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112</xdr:row>
      <xdr:rowOff>0</xdr:rowOff>
    </xdr:from>
    <xdr:to>
      <xdr:col>4</xdr:col>
      <xdr:colOff>190500</xdr:colOff>
      <xdr:row>112</xdr:row>
      <xdr:rowOff>190500</xdr:rowOff>
    </xdr:to>
    <xdr:pic>
      <xdr:nvPicPr>
        <xdr:cNvPr id="61" name="Picture 60">
          <a:extLst>
            <a:ext uri="{FF2B5EF4-FFF2-40B4-BE49-F238E27FC236}">
              <a16:creationId xmlns:a16="http://schemas.microsoft.com/office/drawing/2014/main" id="{34E92CD5-7677-E520-882F-60FB75808E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1864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113</xdr:row>
      <xdr:rowOff>0</xdr:rowOff>
    </xdr:from>
    <xdr:to>
      <xdr:col>4</xdr:col>
      <xdr:colOff>190500</xdr:colOff>
      <xdr:row>113</xdr:row>
      <xdr:rowOff>190500</xdr:rowOff>
    </xdr:to>
    <xdr:pic>
      <xdr:nvPicPr>
        <xdr:cNvPr id="62" name="Picture 61">
          <a:extLst>
            <a:ext uri="{FF2B5EF4-FFF2-40B4-BE49-F238E27FC236}">
              <a16:creationId xmlns:a16="http://schemas.microsoft.com/office/drawing/2014/main" id="{354FE737-D134-8792-6B41-63406A981A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27785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114</xdr:row>
      <xdr:rowOff>0</xdr:rowOff>
    </xdr:from>
    <xdr:to>
      <xdr:col>4</xdr:col>
      <xdr:colOff>190500</xdr:colOff>
      <xdr:row>114</xdr:row>
      <xdr:rowOff>190500</xdr:rowOff>
    </xdr:to>
    <xdr:pic>
      <xdr:nvPicPr>
        <xdr:cNvPr id="63" name="Picture 62">
          <a:extLst>
            <a:ext uri="{FF2B5EF4-FFF2-40B4-BE49-F238E27FC236}">
              <a16:creationId xmlns:a16="http://schemas.microsoft.com/office/drawing/2014/main" id="{25E8C47E-494B-FC4B-F24B-A6FA2F7E83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3692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115</xdr:row>
      <xdr:rowOff>0</xdr:rowOff>
    </xdr:from>
    <xdr:to>
      <xdr:col>4</xdr:col>
      <xdr:colOff>190500</xdr:colOff>
      <xdr:row>115</xdr:row>
      <xdr:rowOff>190500</xdr:rowOff>
    </xdr:to>
    <xdr:pic>
      <xdr:nvPicPr>
        <xdr:cNvPr id="64" name="Picture 63">
          <a:extLst>
            <a:ext uri="{FF2B5EF4-FFF2-40B4-BE49-F238E27FC236}">
              <a16:creationId xmlns:a16="http://schemas.microsoft.com/office/drawing/2014/main" id="{CBEABDAF-B767-1B92-911F-9FD3B4E329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4607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116</xdr:row>
      <xdr:rowOff>0</xdr:rowOff>
    </xdr:from>
    <xdr:to>
      <xdr:col>4</xdr:col>
      <xdr:colOff>190500</xdr:colOff>
      <xdr:row>116</xdr:row>
      <xdr:rowOff>190500</xdr:rowOff>
    </xdr:to>
    <xdr:pic>
      <xdr:nvPicPr>
        <xdr:cNvPr id="65" name="Picture 64">
          <a:extLst>
            <a:ext uri="{FF2B5EF4-FFF2-40B4-BE49-F238E27FC236}">
              <a16:creationId xmlns:a16="http://schemas.microsoft.com/office/drawing/2014/main" id="{42E538A2-C0C9-0EB6-6B8A-C9BD4E57B6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5521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117</xdr:row>
      <xdr:rowOff>0</xdr:rowOff>
    </xdr:from>
    <xdr:to>
      <xdr:col>4</xdr:col>
      <xdr:colOff>190500</xdr:colOff>
      <xdr:row>117</xdr:row>
      <xdr:rowOff>190500</xdr:rowOff>
    </xdr:to>
    <xdr:pic>
      <xdr:nvPicPr>
        <xdr:cNvPr id="66" name="Picture 65">
          <a:extLst>
            <a:ext uri="{FF2B5EF4-FFF2-40B4-BE49-F238E27FC236}">
              <a16:creationId xmlns:a16="http://schemas.microsoft.com/office/drawing/2014/main" id="{B9B69B96-F6CC-F3A7-D55B-2ABED7CBB5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64361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118</xdr:row>
      <xdr:rowOff>0</xdr:rowOff>
    </xdr:from>
    <xdr:to>
      <xdr:col>4</xdr:col>
      <xdr:colOff>190500</xdr:colOff>
      <xdr:row>118</xdr:row>
      <xdr:rowOff>190500</xdr:rowOff>
    </xdr:to>
    <xdr:pic>
      <xdr:nvPicPr>
        <xdr:cNvPr id="67" name="Picture 66">
          <a:extLst>
            <a:ext uri="{FF2B5EF4-FFF2-40B4-BE49-F238E27FC236}">
              <a16:creationId xmlns:a16="http://schemas.microsoft.com/office/drawing/2014/main" id="{D687D67C-532A-E8B7-BA63-A3C3C0C985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7716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119</xdr:row>
      <xdr:rowOff>0</xdr:rowOff>
    </xdr:from>
    <xdr:to>
      <xdr:col>4</xdr:col>
      <xdr:colOff>190500</xdr:colOff>
      <xdr:row>119</xdr:row>
      <xdr:rowOff>190500</xdr:rowOff>
    </xdr:to>
    <xdr:pic>
      <xdr:nvPicPr>
        <xdr:cNvPr id="68" name="Picture 67">
          <a:extLst>
            <a:ext uri="{FF2B5EF4-FFF2-40B4-BE49-F238E27FC236}">
              <a16:creationId xmlns:a16="http://schemas.microsoft.com/office/drawing/2014/main" id="{FB67E6F1-48F8-415F-D458-962EA2C976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089964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120</xdr:row>
      <xdr:rowOff>0</xdr:rowOff>
    </xdr:from>
    <xdr:to>
      <xdr:col>4</xdr:col>
      <xdr:colOff>190500</xdr:colOff>
      <xdr:row>120</xdr:row>
      <xdr:rowOff>190500</xdr:rowOff>
    </xdr:to>
    <xdr:pic>
      <xdr:nvPicPr>
        <xdr:cNvPr id="69" name="Picture 68">
          <a:extLst>
            <a:ext uri="{FF2B5EF4-FFF2-40B4-BE49-F238E27FC236}">
              <a16:creationId xmlns:a16="http://schemas.microsoft.com/office/drawing/2014/main" id="{12D497B7-2833-9F17-7629-80D9972FDE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102766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129</xdr:row>
      <xdr:rowOff>0</xdr:rowOff>
    </xdr:from>
    <xdr:to>
      <xdr:col>4</xdr:col>
      <xdr:colOff>190500</xdr:colOff>
      <xdr:row>129</xdr:row>
      <xdr:rowOff>190500</xdr:rowOff>
    </xdr:to>
    <xdr:pic>
      <xdr:nvPicPr>
        <xdr:cNvPr id="70" name="Picture 69">
          <a:extLst>
            <a:ext uri="{FF2B5EF4-FFF2-40B4-BE49-F238E27FC236}">
              <a16:creationId xmlns:a16="http://schemas.microsoft.com/office/drawing/2014/main" id="{6E06E0D4-086A-70B6-C23F-E1D0D05159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0335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130</xdr:row>
      <xdr:rowOff>0</xdr:rowOff>
    </xdr:from>
    <xdr:to>
      <xdr:col>4</xdr:col>
      <xdr:colOff>190500</xdr:colOff>
      <xdr:row>130</xdr:row>
      <xdr:rowOff>190500</xdr:rowOff>
    </xdr:to>
    <xdr:pic>
      <xdr:nvPicPr>
        <xdr:cNvPr id="71" name="Picture 70">
          <a:extLst>
            <a:ext uri="{FF2B5EF4-FFF2-40B4-BE49-F238E27FC236}">
              <a16:creationId xmlns:a16="http://schemas.microsoft.com/office/drawing/2014/main" id="{EA902E9F-CC6A-1673-331C-45F728E6DB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12494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131</xdr:row>
      <xdr:rowOff>0</xdr:rowOff>
    </xdr:from>
    <xdr:to>
      <xdr:col>4</xdr:col>
      <xdr:colOff>190500</xdr:colOff>
      <xdr:row>131</xdr:row>
      <xdr:rowOff>190500</xdr:rowOff>
    </xdr:to>
    <xdr:pic>
      <xdr:nvPicPr>
        <xdr:cNvPr id="72" name="Picture 71">
          <a:extLst>
            <a:ext uri="{FF2B5EF4-FFF2-40B4-BE49-F238E27FC236}">
              <a16:creationId xmlns:a16="http://schemas.microsoft.com/office/drawing/2014/main" id="{E1AD6FF0-B6DA-E410-1E5F-F430B15907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2163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132</xdr:row>
      <xdr:rowOff>0</xdr:rowOff>
    </xdr:from>
    <xdr:to>
      <xdr:col>4</xdr:col>
      <xdr:colOff>190500</xdr:colOff>
      <xdr:row>132</xdr:row>
      <xdr:rowOff>190500</xdr:rowOff>
    </xdr:to>
    <xdr:pic>
      <xdr:nvPicPr>
        <xdr:cNvPr id="73" name="Picture 72">
          <a:extLst>
            <a:ext uri="{FF2B5EF4-FFF2-40B4-BE49-F238E27FC236}">
              <a16:creationId xmlns:a16="http://schemas.microsoft.com/office/drawing/2014/main" id="{F38826F3-3508-5629-7630-3DC14FA7F9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3078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137</xdr:row>
      <xdr:rowOff>0</xdr:rowOff>
    </xdr:from>
    <xdr:to>
      <xdr:col>4</xdr:col>
      <xdr:colOff>190500</xdr:colOff>
      <xdr:row>137</xdr:row>
      <xdr:rowOff>190500</xdr:rowOff>
    </xdr:to>
    <xdr:pic>
      <xdr:nvPicPr>
        <xdr:cNvPr id="74" name="Picture 73">
          <a:extLst>
            <a:ext uri="{FF2B5EF4-FFF2-40B4-BE49-F238E27FC236}">
              <a16:creationId xmlns:a16="http://schemas.microsoft.com/office/drawing/2014/main" id="{4ACB3903-3FD3-CA84-094F-DE708FB23E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76502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138</xdr:row>
      <xdr:rowOff>0</xdr:rowOff>
    </xdr:from>
    <xdr:to>
      <xdr:col>4</xdr:col>
      <xdr:colOff>190500</xdr:colOff>
      <xdr:row>138</xdr:row>
      <xdr:rowOff>190500</xdr:rowOff>
    </xdr:to>
    <xdr:pic>
      <xdr:nvPicPr>
        <xdr:cNvPr id="75" name="Picture 74">
          <a:extLst>
            <a:ext uri="{FF2B5EF4-FFF2-40B4-BE49-F238E27FC236}">
              <a16:creationId xmlns:a16="http://schemas.microsoft.com/office/drawing/2014/main" id="{B35E799E-8DCB-2ECC-A97B-D449E96AB8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83817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139</xdr:row>
      <xdr:rowOff>0</xdr:rowOff>
    </xdr:from>
    <xdr:to>
      <xdr:col>4</xdr:col>
      <xdr:colOff>190500</xdr:colOff>
      <xdr:row>139</xdr:row>
      <xdr:rowOff>190500</xdr:rowOff>
    </xdr:to>
    <xdr:pic>
      <xdr:nvPicPr>
        <xdr:cNvPr id="76" name="Picture 75">
          <a:extLst>
            <a:ext uri="{FF2B5EF4-FFF2-40B4-BE49-F238E27FC236}">
              <a16:creationId xmlns:a16="http://schemas.microsoft.com/office/drawing/2014/main" id="{61ED61E3-43AA-7527-1DFC-2C6529D78F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91132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140</xdr:row>
      <xdr:rowOff>0</xdr:rowOff>
    </xdr:from>
    <xdr:to>
      <xdr:col>4</xdr:col>
      <xdr:colOff>190500</xdr:colOff>
      <xdr:row>140</xdr:row>
      <xdr:rowOff>190500</xdr:rowOff>
    </xdr:to>
    <xdr:pic>
      <xdr:nvPicPr>
        <xdr:cNvPr id="77" name="Picture 76">
          <a:extLst>
            <a:ext uri="{FF2B5EF4-FFF2-40B4-BE49-F238E27FC236}">
              <a16:creationId xmlns:a16="http://schemas.microsoft.com/office/drawing/2014/main" id="{49810D5B-B9DA-C7B2-B5C1-036F5C692F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298448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141</xdr:row>
      <xdr:rowOff>0</xdr:rowOff>
    </xdr:from>
    <xdr:to>
      <xdr:col>4</xdr:col>
      <xdr:colOff>190500</xdr:colOff>
      <xdr:row>141</xdr:row>
      <xdr:rowOff>190500</xdr:rowOff>
    </xdr:to>
    <xdr:pic>
      <xdr:nvPicPr>
        <xdr:cNvPr id="78" name="Picture 77">
          <a:extLst>
            <a:ext uri="{FF2B5EF4-FFF2-40B4-BE49-F238E27FC236}">
              <a16:creationId xmlns:a16="http://schemas.microsoft.com/office/drawing/2014/main" id="{2B0B6ED3-9C50-27BE-79B0-3192E594BE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0576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142</xdr:row>
      <xdr:rowOff>0</xdr:rowOff>
    </xdr:from>
    <xdr:to>
      <xdr:col>4</xdr:col>
      <xdr:colOff>190500</xdr:colOff>
      <xdr:row>142</xdr:row>
      <xdr:rowOff>190500</xdr:rowOff>
    </xdr:to>
    <xdr:pic>
      <xdr:nvPicPr>
        <xdr:cNvPr id="79" name="Picture 78">
          <a:extLst>
            <a:ext uri="{FF2B5EF4-FFF2-40B4-BE49-F238E27FC236}">
              <a16:creationId xmlns:a16="http://schemas.microsoft.com/office/drawing/2014/main" id="{3C66B9DA-0AE7-AA26-B344-B10E093DB3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13078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143</xdr:row>
      <xdr:rowOff>0</xdr:rowOff>
    </xdr:from>
    <xdr:to>
      <xdr:col>4</xdr:col>
      <xdr:colOff>190500</xdr:colOff>
      <xdr:row>143</xdr:row>
      <xdr:rowOff>190500</xdr:rowOff>
    </xdr:to>
    <xdr:pic>
      <xdr:nvPicPr>
        <xdr:cNvPr id="80" name="Picture 79">
          <a:extLst>
            <a:ext uri="{FF2B5EF4-FFF2-40B4-BE49-F238E27FC236}">
              <a16:creationId xmlns:a16="http://schemas.microsoft.com/office/drawing/2014/main" id="{6807A13C-DDB3-B038-0900-8D096725FA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20393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144</xdr:row>
      <xdr:rowOff>0</xdr:rowOff>
    </xdr:from>
    <xdr:to>
      <xdr:col>4</xdr:col>
      <xdr:colOff>190500</xdr:colOff>
      <xdr:row>144</xdr:row>
      <xdr:rowOff>190500</xdr:rowOff>
    </xdr:to>
    <xdr:pic>
      <xdr:nvPicPr>
        <xdr:cNvPr id="81" name="Picture 80">
          <a:extLst>
            <a:ext uri="{FF2B5EF4-FFF2-40B4-BE49-F238E27FC236}">
              <a16:creationId xmlns:a16="http://schemas.microsoft.com/office/drawing/2014/main" id="{49558A4C-7F8B-AC26-F184-DC06C25001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2770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145</xdr:row>
      <xdr:rowOff>0</xdr:rowOff>
    </xdr:from>
    <xdr:to>
      <xdr:col>4</xdr:col>
      <xdr:colOff>190500</xdr:colOff>
      <xdr:row>145</xdr:row>
      <xdr:rowOff>190500</xdr:rowOff>
    </xdr:to>
    <xdr:pic>
      <xdr:nvPicPr>
        <xdr:cNvPr id="82" name="Picture 81">
          <a:extLst>
            <a:ext uri="{FF2B5EF4-FFF2-40B4-BE49-F238E27FC236}">
              <a16:creationId xmlns:a16="http://schemas.microsoft.com/office/drawing/2014/main" id="{F4DB22B6-EA0E-9C7B-E58D-BE9790FD2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350240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146</xdr:row>
      <xdr:rowOff>0</xdr:rowOff>
    </xdr:from>
    <xdr:to>
      <xdr:col>4</xdr:col>
      <xdr:colOff>190500</xdr:colOff>
      <xdr:row>146</xdr:row>
      <xdr:rowOff>190500</xdr:rowOff>
    </xdr:to>
    <xdr:pic>
      <xdr:nvPicPr>
        <xdr:cNvPr id="83" name="Picture 82">
          <a:extLst>
            <a:ext uri="{FF2B5EF4-FFF2-40B4-BE49-F238E27FC236}">
              <a16:creationId xmlns:a16="http://schemas.microsoft.com/office/drawing/2014/main" id="{1EEDBF58-F09D-305F-F83E-F73BA9699F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42339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148</xdr:row>
      <xdr:rowOff>0</xdr:rowOff>
    </xdr:from>
    <xdr:to>
      <xdr:col>4</xdr:col>
      <xdr:colOff>190500</xdr:colOff>
      <xdr:row>148</xdr:row>
      <xdr:rowOff>190500</xdr:rowOff>
    </xdr:to>
    <xdr:pic>
      <xdr:nvPicPr>
        <xdr:cNvPr id="84" name="Picture 83">
          <a:extLst>
            <a:ext uri="{FF2B5EF4-FFF2-40B4-BE49-F238E27FC236}">
              <a16:creationId xmlns:a16="http://schemas.microsoft.com/office/drawing/2014/main" id="{B9BE850E-5EBA-D01A-60E1-B38E83DBAD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569696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149</xdr:row>
      <xdr:rowOff>0</xdr:rowOff>
    </xdr:from>
    <xdr:to>
      <xdr:col>4</xdr:col>
      <xdr:colOff>190500</xdr:colOff>
      <xdr:row>149</xdr:row>
      <xdr:rowOff>190500</xdr:rowOff>
    </xdr:to>
    <xdr:pic>
      <xdr:nvPicPr>
        <xdr:cNvPr id="85" name="Picture 84">
          <a:extLst>
            <a:ext uri="{FF2B5EF4-FFF2-40B4-BE49-F238E27FC236}">
              <a16:creationId xmlns:a16="http://schemas.microsoft.com/office/drawing/2014/main" id="{6FFDD9DC-DD9E-1F51-1BF0-A7F1C0F408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734288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150</xdr:row>
      <xdr:rowOff>0</xdr:rowOff>
    </xdr:from>
    <xdr:to>
      <xdr:col>4</xdr:col>
      <xdr:colOff>190500</xdr:colOff>
      <xdr:row>150</xdr:row>
      <xdr:rowOff>190500</xdr:rowOff>
    </xdr:to>
    <xdr:pic>
      <xdr:nvPicPr>
        <xdr:cNvPr id="86" name="Picture 85">
          <a:extLst>
            <a:ext uri="{FF2B5EF4-FFF2-40B4-BE49-F238E27FC236}">
              <a16:creationId xmlns:a16="http://schemas.microsoft.com/office/drawing/2014/main" id="{31E5B06C-440B-CBC3-56F2-269BF887F7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862304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151</xdr:row>
      <xdr:rowOff>0</xdr:rowOff>
    </xdr:from>
    <xdr:to>
      <xdr:col>4</xdr:col>
      <xdr:colOff>190500</xdr:colOff>
      <xdr:row>151</xdr:row>
      <xdr:rowOff>190500</xdr:rowOff>
    </xdr:to>
    <xdr:pic>
      <xdr:nvPicPr>
        <xdr:cNvPr id="87" name="Picture 86">
          <a:extLst>
            <a:ext uri="{FF2B5EF4-FFF2-40B4-BE49-F238E27FC236}">
              <a16:creationId xmlns:a16="http://schemas.microsoft.com/office/drawing/2014/main" id="{8C9CA049-3874-5A7B-DAAE-84F29C181B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397203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152</xdr:row>
      <xdr:rowOff>0</xdr:rowOff>
    </xdr:from>
    <xdr:to>
      <xdr:col>4</xdr:col>
      <xdr:colOff>190500</xdr:colOff>
      <xdr:row>152</xdr:row>
      <xdr:rowOff>190500</xdr:rowOff>
    </xdr:to>
    <xdr:pic>
      <xdr:nvPicPr>
        <xdr:cNvPr id="88" name="Picture 87">
          <a:extLst>
            <a:ext uri="{FF2B5EF4-FFF2-40B4-BE49-F238E27FC236}">
              <a16:creationId xmlns:a16="http://schemas.microsoft.com/office/drawing/2014/main" id="{208F1AD8-F413-15ED-275A-6847A6B5F8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140634720"/>
          <a:ext cx="1905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usharbormaster.com/secure/auxview.cfm?recordid=44706" TargetMode="External"/><Relationship Id="rId21" Type="http://schemas.openxmlformats.org/officeDocument/2006/relationships/hyperlink" Target="http://www.usharbormaster.com/secure/auxview.cfm?recordid=36575" TargetMode="External"/><Relationship Id="rId324" Type="http://schemas.openxmlformats.org/officeDocument/2006/relationships/hyperlink" Target="http://www.usharbormaster.com/secure/AuxAidReport_new.cfm?id=44847" TargetMode="External"/><Relationship Id="rId531" Type="http://schemas.openxmlformats.org/officeDocument/2006/relationships/hyperlink" Target="http://maps.google.com/?output=embed&amp;q=44.60638889,-67.38666667" TargetMode="External"/><Relationship Id="rId629" Type="http://schemas.openxmlformats.org/officeDocument/2006/relationships/hyperlink" Target="http://www.usharbormaster.com/secure/auxview.cfm?recordid=36751" TargetMode="External"/><Relationship Id="rId170" Type="http://schemas.openxmlformats.org/officeDocument/2006/relationships/hyperlink" Target="http://maps.google.com/?output=embed&amp;q=44.49160278,-67.55321389" TargetMode="External"/><Relationship Id="rId268" Type="http://schemas.openxmlformats.org/officeDocument/2006/relationships/hyperlink" Target="http://www.usharbormaster.com/secure/AuxAidReport_new.cfm?id=43920" TargetMode="External"/><Relationship Id="rId475" Type="http://schemas.openxmlformats.org/officeDocument/2006/relationships/hyperlink" Target="http://maps.google.com/?output=embed&amp;q=44.89380556,-67.06152778" TargetMode="External"/><Relationship Id="rId32" Type="http://schemas.openxmlformats.org/officeDocument/2006/relationships/hyperlink" Target="http://www.usharbormaster.com/secure/AuxAidReport_new.cfm?id=38039" TargetMode="External"/><Relationship Id="rId128" Type="http://schemas.openxmlformats.org/officeDocument/2006/relationships/hyperlink" Target="http://www.usharbormaster.com/secure/AuxAidReport_new.cfm?id=44707" TargetMode="External"/><Relationship Id="rId335" Type="http://schemas.openxmlformats.org/officeDocument/2006/relationships/hyperlink" Target="http://maps.google.com/?output=embed&amp;q=43.96861389,-68.12833694" TargetMode="External"/><Relationship Id="rId542" Type="http://schemas.openxmlformats.org/officeDocument/2006/relationships/hyperlink" Target="http://maps.google.com/?output=embed&amp;q=44.43894000,-68.29052611" TargetMode="External"/><Relationship Id="rId181" Type="http://schemas.openxmlformats.org/officeDocument/2006/relationships/hyperlink" Target="http://www.usharbormaster.com/secure/auxview.cfm?recordid=28721" TargetMode="External"/><Relationship Id="rId402" Type="http://schemas.openxmlformats.org/officeDocument/2006/relationships/hyperlink" Target="http://maps.google.com/?output=embed&amp;q=44.10055000,-69.10495000" TargetMode="External"/><Relationship Id="rId279" Type="http://schemas.openxmlformats.org/officeDocument/2006/relationships/hyperlink" Target="http://maps.google.com/?output=embed&amp;q=44.33186667,-68.76875000" TargetMode="External"/><Relationship Id="rId486" Type="http://schemas.openxmlformats.org/officeDocument/2006/relationships/hyperlink" Target="http://maps.google.com/?output=embed&amp;q=44.50208889,-67.57731111" TargetMode="External"/><Relationship Id="rId43" Type="http://schemas.openxmlformats.org/officeDocument/2006/relationships/hyperlink" Target="http://maps.google.com/?output=embed&amp;q=44.43098333,-68.35091667" TargetMode="External"/><Relationship Id="rId139" Type="http://schemas.openxmlformats.org/officeDocument/2006/relationships/hyperlink" Target="http://maps.google.com/?output=embed&amp;q=44.77109722,-68.78571389" TargetMode="External"/><Relationship Id="rId346" Type="http://schemas.openxmlformats.org/officeDocument/2006/relationships/hyperlink" Target="http://maps.google.com/?output=embed&amp;q=44.43804722,-68.34732778" TargetMode="External"/><Relationship Id="rId553" Type="http://schemas.openxmlformats.org/officeDocument/2006/relationships/hyperlink" Target="http://www.usharbormaster.com/secure/auxview.cfm?recordid=44667" TargetMode="External"/><Relationship Id="rId192" Type="http://schemas.openxmlformats.org/officeDocument/2006/relationships/hyperlink" Target="http://www.usharbormaster.com/secure/AuxAidReport_new.cfm?id=28723" TargetMode="External"/><Relationship Id="rId206" Type="http://schemas.openxmlformats.org/officeDocument/2006/relationships/hyperlink" Target="http://maps.google.com/?output=embed&amp;q=44.62173500,-67.31374333" TargetMode="External"/><Relationship Id="rId413" Type="http://schemas.openxmlformats.org/officeDocument/2006/relationships/hyperlink" Target="http://www.usharbormaster.com/secure/auxview.cfm?recordid=40148" TargetMode="External"/><Relationship Id="rId497" Type="http://schemas.openxmlformats.org/officeDocument/2006/relationships/hyperlink" Target="http://www.usharbormaster.com/secure/auxview.cfm?recordid=45121" TargetMode="External"/><Relationship Id="rId620" Type="http://schemas.openxmlformats.org/officeDocument/2006/relationships/hyperlink" Target="http://www.usharbormaster.com/secure/AuxAidReport_new.cfm?id=31212" TargetMode="External"/><Relationship Id="rId357" Type="http://schemas.openxmlformats.org/officeDocument/2006/relationships/hyperlink" Target="http://www.usharbormaster.com/secure/auxview.cfm?recordid=42797" TargetMode="External"/><Relationship Id="rId54" Type="http://schemas.openxmlformats.org/officeDocument/2006/relationships/hyperlink" Target="http://maps.google.com/?output=embed&amp;q=44.42783333,-68.34693333" TargetMode="External"/><Relationship Id="rId217" Type="http://schemas.openxmlformats.org/officeDocument/2006/relationships/hyperlink" Target="http://www.usharbormaster.com/secure/auxview.cfm?recordid=27717" TargetMode="External"/><Relationship Id="rId564" Type="http://schemas.openxmlformats.org/officeDocument/2006/relationships/hyperlink" Target="http://www.usharbormaster.com/secure/AuxAidReport_new.cfm?id=40145" TargetMode="External"/><Relationship Id="rId424" Type="http://schemas.openxmlformats.org/officeDocument/2006/relationships/hyperlink" Target="http://www.usharbormaster.com/secure/AuxAidReport_new.cfm?id=40150" TargetMode="External"/><Relationship Id="rId631" Type="http://schemas.openxmlformats.org/officeDocument/2006/relationships/hyperlink" Target="http://maps.google.com/?output=embed&amp;q=44.41386111,-68.36656111" TargetMode="External"/><Relationship Id="rId270" Type="http://schemas.openxmlformats.org/officeDocument/2006/relationships/hyperlink" Target="http://maps.google.com/?output=embed&amp;q=44.34646111,-68.42118611" TargetMode="External"/><Relationship Id="rId65" Type="http://schemas.openxmlformats.org/officeDocument/2006/relationships/hyperlink" Target="http://www.usharbormaster.com/secure/auxview.cfm?recordid=25658" TargetMode="External"/><Relationship Id="rId130" Type="http://schemas.openxmlformats.org/officeDocument/2006/relationships/hyperlink" Target="http://maps.google.com/?output=embed&amp;q=44.38513333,-68.82888333" TargetMode="External"/><Relationship Id="rId368" Type="http://schemas.openxmlformats.org/officeDocument/2006/relationships/hyperlink" Target="http://www.usharbormaster.com/secure/AuxAidReport_new.cfm?id=44425" TargetMode="External"/><Relationship Id="rId575" Type="http://schemas.openxmlformats.org/officeDocument/2006/relationships/hyperlink" Target="http://maps.google.com/?output=embed&amp;q=43.96420000,-69.20136667" TargetMode="External"/><Relationship Id="rId228" Type="http://schemas.openxmlformats.org/officeDocument/2006/relationships/hyperlink" Target="http://www.usharbormaster.com/secure/AuxAidReport_new.cfm?id=25597" TargetMode="External"/><Relationship Id="rId435" Type="http://schemas.openxmlformats.org/officeDocument/2006/relationships/hyperlink" Target="http://maps.google.com/?output=embed&amp;q=44.49045000,-67.57890000" TargetMode="External"/><Relationship Id="rId642" Type="http://schemas.openxmlformats.org/officeDocument/2006/relationships/hyperlink" Target="http://maps.google.com/?output=embed&amp;q=44.41400000,-68.36733333" TargetMode="External"/><Relationship Id="rId281" Type="http://schemas.openxmlformats.org/officeDocument/2006/relationships/hyperlink" Target="http://www.usharbormaster.com/secure/auxview.cfm?recordid=23565" TargetMode="External"/><Relationship Id="rId502" Type="http://schemas.openxmlformats.org/officeDocument/2006/relationships/hyperlink" Target="http://maps.google.com/?output=embed&amp;q=44.43608889,-68.14666944" TargetMode="External"/><Relationship Id="rId76" Type="http://schemas.openxmlformats.org/officeDocument/2006/relationships/hyperlink" Target="http://www.usharbormaster.com/secure/AuxAidReport_new.cfm?id=28764" TargetMode="External"/><Relationship Id="rId141" Type="http://schemas.openxmlformats.org/officeDocument/2006/relationships/hyperlink" Target="http://www.usharbormaster.com/secure/auxview.cfm?recordid=30363" TargetMode="External"/><Relationship Id="rId379" Type="http://schemas.openxmlformats.org/officeDocument/2006/relationships/hyperlink" Target="http://maps.google.com/?output=embed&amp;q=44.90991583,-67.04585083" TargetMode="External"/><Relationship Id="rId586" Type="http://schemas.openxmlformats.org/officeDocument/2006/relationships/hyperlink" Target="http://maps.google.com/?output=embed&amp;q=43.96386667,-69.20426667" TargetMode="External"/><Relationship Id="rId7" Type="http://schemas.openxmlformats.org/officeDocument/2006/relationships/hyperlink" Target="http://www.usharbormaster.com/secure/auxviewall.cfm" TargetMode="External"/><Relationship Id="rId239" Type="http://schemas.openxmlformats.org/officeDocument/2006/relationships/hyperlink" Target="http://maps.google.com/?output=embed&amp;q=44.20224000,-68.61725000" TargetMode="External"/><Relationship Id="rId446" Type="http://schemas.openxmlformats.org/officeDocument/2006/relationships/hyperlink" Target="http://maps.google.com/?output=embed&amp;q=44.12175000,-68.44113056" TargetMode="External"/><Relationship Id="rId653" Type="http://schemas.openxmlformats.org/officeDocument/2006/relationships/hyperlink" Target="http://www.usharbormaster.com/secure/auxview.cfm?recordid=41520" TargetMode="External"/><Relationship Id="rId292" Type="http://schemas.openxmlformats.org/officeDocument/2006/relationships/hyperlink" Target="http://www.usharbormaster.com/secure/AuxAidReport_new.cfm?id=44663" TargetMode="External"/><Relationship Id="rId306" Type="http://schemas.openxmlformats.org/officeDocument/2006/relationships/hyperlink" Target="http://maps.google.com/?output=embed&amp;q=44.28047222,-68.94302778" TargetMode="External"/><Relationship Id="rId87" Type="http://schemas.openxmlformats.org/officeDocument/2006/relationships/hyperlink" Target="http://maps.google.com/?output=embed&amp;q=44.30607222,-68.44743333" TargetMode="External"/><Relationship Id="rId513" Type="http://schemas.openxmlformats.org/officeDocument/2006/relationships/hyperlink" Target="http://www.usharbormaster.com/secure/auxview.cfm?recordid=45119" TargetMode="External"/><Relationship Id="rId597" Type="http://schemas.openxmlformats.org/officeDocument/2006/relationships/hyperlink" Target="http://www.usharbormaster.com/secure/auxview.cfm?recordid=41363" TargetMode="External"/><Relationship Id="rId152" Type="http://schemas.openxmlformats.org/officeDocument/2006/relationships/hyperlink" Target="http://www.usharbormaster.com/secure/AuxAidReport_new.cfm?id=30365" TargetMode="External"/><Relationship Id="rId457" Type="http://schemas.openxmlformats.org/officeDocument/2006/relationships/hyperlink" Target="http://www.usharbormaster.com/secure/auxview.cfm?recordid=28760" TargetMode="External"/><Relationship Id="rId664" Type="http://schemas.openxmlformats.org/officeDocument/2006/relationships/hyperlink" Target="http://www.usharbormaster.com/secure/AuxAidReport_new.cfm?id=41523" TargetMode="External"/><Relationship Id="rId14" Type="http://schemas.openxmlformats.org/officeDocument/2006/relationships/hyperlink" Target="http://www.usharbormaster.com/secure/auxviewall.cfm" TargetMode="External"/><Relationship Id="rId317" Type="http://schemas.openxmlformats.org/officeDocument/2006/relationships/hyperlink" Target="http://www.usharbormaster.com/secure/auxview.cfm?recordid=45049" TargetMode="External"/><Relationship Id="rId524" Type="http://schemas.openxmlformats.org/officeDocument/2006/relationships/hyperlink" Target="http://www.usharbormaster.com/secure/AuxAidReport_new.cfm?id=45118" TargetMode="External"/><Relationship Id="rId98" Type="http://schemas.openxmlformats.org/officeDocument/2006/relationships/hyperlink" Target="http://maps.google.com/?output=embed&amp;q=44.89489444,-67.01009444" TargetMode="External"/><Relationship Id="rId163" Type="http://schemas.openxmlformats.org/officeDocument/2006/relationships/hyperlink" Target="http://maps.google.com/?output=embed&amp;q=44.49473333,-67.55660000" TargetMode="External"/><Relationship Id="rId370" Type="http://schemas.openxmlformats.org/officeDocument/2006/relationships/hyperlink" Target="http://maps.google.com/?output=embed&amp;q=44.42344000,-68.88271000" TargetMode="External"/><Relationship Id="rId230" Type="http://schemas.openxmlformats.org/officeDocument/2006/relationships/hyperlink" Target="http://maps.google.com/?output=embed&amp;q=44.20422500,-68.61804611" TargetMode="External"/><Relationship Id="rId468" Type="http://schemas.openxmlformats.org/officeDocument/2006/relationships/hyperlink" Target="http://www.usharbormaster.com/secure/AuxAidReport_new.cfm?id=27575" TargetMode="External"/><Relationship Id="rId25" Type="http://schemas.openxmlformats.org/officeDocument/2006/relationships/hyperlink" Target="http://www.usharbormaster.com/secure/auxview.cfm?recordid=38038" TargetMode="External"/><Relationship Id="rId328" Type="http://schemas.openxmlformats.org/officeDocument/2006/relationships/hyperlink" Target="http://www.usharbormaster.com/secure/AuxAidReport_new.cfm?id=44846" TargetMode="External"/><Relationship Id="rId535" Type="http://schemas.openxmlformats.org/officeDocument/2006/relationships/hyperlink" Target="http://maps.google.com/?output=embed&amp;q=44.60303889,-67.38027778" TargetMode="External"/><Relationship Id="rId174" Type="http://schemas.openxmlformats.org/officeDocument/2006/relationships/hyperlink" Target="http://maps.google.com/?output=embed&amp;q=44.33303333,-68.76845000" TargetMode="External"/><Relationship Id="rId381" Type="http://schemas.openxmlformats.org/officeDocument/2006/relationships/hyperlink" Target="http://www.usharbormaster.com/secure/auxview.cfm?recordid=41462" TargetMode="External"/><Relationship Id="rId602" Type="http://schemas.openxmlformats.org/officeDocument/2006/relationships/hyperlink" Target="http://maps.google.com/?output=embed&amp;q=43.49066667,-67.87983333" TargetMode="External"/><Relationship Id="rId241" Type="http://schemas.openxmlformats.org/officeDocument/2006/relationships/hyperlink" Target="http://www.usharbormaster.com/secure/auxview.cfm?recordid=44698" TargetMode="External"/><Relationship Id="rId479" Type="http://schemas.openxmlformats.org/officeDocument/2006/relationships/hyperlink" Target="http://maps.google.com/?output=embed&amp;q=44.50425000,-67.57443889" TargetMode="External"/><Relationship Id="rId36" Type="http://schemas.openxmlformats.org/officeDocument/2006/relationships/hyperlink" Target="http://www.usharbormaster.com/secure/AuxAidReport_new.cfm?id=38040" TargetMode="External"/><Relationship Id="rId339" Type="http://schemas.openxmlformats.org/officeDocument/2006/relationships/hyperlink" Target="http://maps.google.com/?output=embed&amp;q=44.09224000,-69.04408000" TargetMode="External"/><Relationship Id="rId546" Type="http://schemas.openxmlformats.org/officeDocument/2006/relationships/hyperlink" Target="http://maps.google.com/?output=embed&amp;q=44.44154611,-68.29684806" TargetMode="External"/><Relationship Id="rId101" Type="http://schemas.openxmlformats.org/officeDocument/2006/relationships/hyperlink" Target="http://www.usharbormaster.com/secure/auxview.cfm?recordid=27562" TargetMode="External"/><Relationship Id="rId185" Type="http://schemas.openxmlformats.org/officeDocument/2006/relationships/hyperlink" Target="http://www.usharbormaster.com/secure/auxview.cfm?recordid=28722" TargetMode="External"/><Relationship Id="rId406" Type="http://schemas.openxmlformats.org/officeDocument/2006/relationships/hyperlink" Target="http://maps.google.com/?output=embed&amp;q=44.10008333,-69.09720000" TargetMode="External"/><Relationship Id="rId392" Type="http://schemas.openxmlformats.org/officeDocument/2006/relationships/hyperlink" Target="http://www.usharbormaster.com/secure/AuxAidReport_new.cfm?id=41463" TargetMode="External"/><Relationship Id="rId613" Type="http://schemas.openxmlformats.org/officeDocument/2006/relationships/hyperlink" Target="http://www.usharbormaster.com/secure/auxview.cfm?recordid=31213" TargetMode="External"/><Relationship Id="rId252" Type="http://schemas.openxmlformats.org/officeDocument/2006/relationships/hyperlink" Target="http://www.usharbormaster.com/secure/AuxAidReport_new.cfm?id=30580" TargetMode="External"/><Relationship Id="rId47" Type="http://schemas.openxmlformats.org/officeDocument/2006/relationships/hyperlink" Target="http://maps.google.com/?output=embed&amp;q=44.43098333,-68.34855000" TargetMode="External"/><Relationship Id="rId112" Type="http://schemas.openxmlformats.org/officeDocument/2006/relationships/hyperlink" Target="http://www.usharbormaster.com/secure/AuxAidReport_new.cfm?id=29618" TargetMode="External"/><Relationship Id="rId557" Type="http://schemas.openxmlformats.org/officeDocument/2006/relationships/hyperlink" Target="http://www.usharbormaster.com/secure/auxview.cfm?recordid=40136" TargetMode="External"/><Relationship Id="rId196" Type="http://schemas.openxmlformats.org/officeDocument/2006/relationships/hyperlink" Target="http://www.usharbormaster.com/secure/AuxAidReport_new.cfm?id=30367" TargetMode="External"/><Relationship Id="rId417" Type="http://schemas.openxmlformats.org/officeDocument/2006/relationships/hyperlink" Target="http://www.usharbormaster.com/secure/auxview.cfm?recordid=40149" TargetMode="External"/><Relationship Id="rId624" Type="http://schemas.openxmlformats.org/officeDocument/2006/relationships/hyperlink" Target="http://www.usharbormaster.com/secure/AuxAidReport_new.cfm?id=36749" TargetMode="External"/><Relationship Id="rId263" Type="http://schemas.openxmlformats.org/officeDocument/2006/relationships/hyperlink" Target="http://maps.google.com/?output=embed&amp;q=44.34788611,-68.42233333" TargetMode="External"/><Relationship Id="rId470" Type="http://schemas.openxmlformats.org/officeDocument/2006/relationships/hyperlink" Target="http://maps.google.com/?output=embed&amp;q=44.89533333,-67.06572222" TargetMode="External"/><Relationship Id="rId58" Type="http://schemas.openxmlformats.org/officeDocument/2006/relationships/hyperlink" Target="http://maps.google.com/?output=embed&amp;q=44.40046944,-68.19894722" TargetMode="External"/><Relationship Id="rId123" Type="http://schemas.openxmlformats.org/officeDocument/2006/relationships/hyperlink" Target="http://maps.google.com/?output=embed&amp;q=44.38651667,-68.82698333" TargetMode="External"/><Relationship Id="rId330" Type="http://schemas.openxmlformats.org/officeDocument/2006/relationships/hyperlink" Target="http://maps.google.com/?output=embed&amp;q=43.78361111,-68.85500000" TargetMode="External"/><Relationship Id="rId568" Type="http://schemas.openxmlformats.org/officeDocument/2006/relationships/hyperlink" Target="http://www.usharbormaster.com/secure/AuxAidReport_new.cfm?id=40137" TargetMode="External"/><Relationship Id="rId428" Type="http://schemas.openxmlformats.org/officeDocument/2006/relationships/hyperlink" Target="http://www.usharbormaster.com/secure/AuxAidReport_new.cfm?id=24235" TargetMode="External"/><Relationship Id="rId635" Type="http://schemas.openxmlformats.org/officeDocument/2006/relationships/hyperlink" Target="http://maps.google.com/?output=embed&amp;q=44.41358333,-68.36633333" TargetMode="External"/><Relationship Id="rId274" Type="http://schemas.openxmlformats.org/officeDocument/2006/relationships/hyperlink" Target="http://maps.google.com/?output=embed&amp;q=44.34788611,-68.42118611" TargetMode="External"/><Relationship Id="rId481" Type="http://schemas.openxmlformats.org/officeDocument/2006/relationships/hyperlink" Target="http://www.usharbormaster.com/secure/auxview.cfm?recordid=27572" TargetMode="External"/><Relationship Id="rId27" Type="http://schemas.openxmlformats.org/officeDocument/2006/relationships/hyperlink" Target="http://maps.google.com/?output=embed&amp;q=44.43426944,-68.34795000" TargetMode="External"/><Relationship Id="rId69" Type="http://schemas.openxmlformats.org/officeDocument/2006/relationships/hyperlink" Target="http://www.usharbormaster.com/secure/auxview.cfm?recordid=28763" TargetMode="External"/><Relationship Id="rId134" Type="http://schemas.openxmlformats.org/officeDocument/2006/relationships/hyperlink" Target="http://maps.google.com/?output=embed&amp;q=44.77129167,-68.78564722" TargetMode="External"/><Relationship Id="rId537" Type="http://schemas.openxmlformats.org/officeDocument/2006/relationships/hyperlink" Target="http://www.usharbormaster.com/secure/auxview.cfm?recordid=28730" TargetMode="External"/><Relationship Id="rId579" Type="http://schemas.openxmlformats.org/officeDocument/2006/relationships/hyperlink" Target="http://maps.google.com/?output=embed&amp;q=43.96391667,-69.20275000" TargetMode="External"/><Relationship Id="rId80" Type="http://schemas.openxmlformats.org/officeDocument/2006/relationships/hyperlink" Target="http://www.usharbormaster.com/secure/AuxAidReport_new.cfm?id=28765" TargetMode="External"/><Relationship Id="rId176" Type="http://schemas.openxmlformats.org/officeDocument/2006/relationships/hyperlink" Target="http://www.usharbormaster.com/secure/AuxAidReport_new.cfm?id=23562" TargetMode="External"/><Relationship Id="rId341" Type="http://schemas.openxmlformats.org/officeDocument/2006/relationships/hyperlink" Target="http://www.usharbormaster.com/secure/auxview.cfm?recordid=45046" TargetMode="External"/><Relationship Id="rId383" Type="http://schemas.openxmlformats.org/officeDocument/2006/relationships/hyperlink" Target="http://maps.google.com/?output=embed&amp;q=44.09976667,-69.09641667" TargetMode="External"/><Relationship Id="rId439" Type="http://schemas.openxmlformats.org/officeDocument/2006/relationships/hyperlink" Target="http://maps.google.com/?output=embed&amp;q=44.49163889,-67.57793889" TargetMode="External"/><Relationship Id="rId590" Type="http://schemas.openxmlformats.org/officeDocument/2006/relationships/hyperlink" Target="http://maps.google.com/?output=embed&amp;q=43.96418333,-69.20448333" TargetMode="External"/><Relationship Id="rId604" Type="http://schemas.openxmlformats.org/officeDocument/2006/relationships/hyperlink" Target="http://www.usharbormaster.com/secure/AuxAidReport_new.cfm?id=26993" TargetMode="External"/><Relationship Id="rId646" Type="http://schemas.openxmlformats.org/officeDocument/2006/relationships/hyperlink" Target="http://maps.google.com/?output=embed&amp;q=44.41483333,-68.36800000" TargetMode="External"/><Relationship Id="rId201" Type="http://schemas.openxmlformats.org/officeDocument/2006/relationships/hyperlink" Target="http://www.usharbormaster.com/secure/auxview.cfm?recordid=30369" TargetMode="External"/><Relationship Id="rId243" Type="http://schemas.openxmlformats.org/officeDocument/2006/relationships/hyperlink" Target="http://maps.google.com/?output=embed&amp;q=44.15188000,-68.61819611" TargetMode="External"/><Relationship Id="rId285" Type="http://schemas.openxmlformats.org/officeDocument/2006/relationships/hyperlink" Target="http://www.usharbormaster.com/secure/auxview.cfm?recordid=23563" TargetMode="External"/><Relationship Id="rId450" Type="http://schemas.openxmlformats.org/officeDocument/2006/relationships/hyperlink" Target="http://maps.google.com/?output=embed&amp;q=44.12075000,-68.44154722" TargetMode="External"/><Relationship Id="rId506" Type="http://schemas.openxmlformats.org/officeDocument/2006/relationships/hyperlink" Target="http://maps.google.com/?output=embed&amp;q=44.43373056,-68.14621111" TargetMode="External"/><Relationship Id="rId38" Type="http://schemas.openxmlformats.org/officeDocument/2006/relationships/hyperlink" Target="http://maps.google.com/?output=embed&amp;q=44.43233056,-68.34892222" TargetMode="External"/><Relationship Id="rId103" Type="http://schemas.openxmlformats.org/officeDocument/2006/relationships/hyperlink" Target="http://maps.google.com/?output=embed&amp;q=44.90012778,-67.01240278" TargetMode="External"/><Relationship Id="rId310" Type="http://schemas.openxmlformats.org/officeDocument/2006/relationships/hyperlink" Target="http://maps.google.com/?output=embed&amp;q=44.28066667,-69.00521944" TargetMode="External"/><Relationship Id="rId492" Type="http://schemas.openxmlformats.org/officeDocument/2006/relationships/hyperlink" Target="http://www.usharbormaster.com/secure/AuxAidReport_new.cfm?id=27578" TargetMode="External"/><Relationship Id="rId548" Type="http://schemas.openxmlformats.org/officeDocument/2006/relationships/hyperlink" Target="http://www.usharbormaster.com/secure/AuxAidReport_new.cfm?id=44664" TargetMode="External"/><Relationship Id="rId91" Type="http://schemas.openxmlformats.org/officeDocument/2006/relationships/hyperlink" Target="http://maps.google.com/?output=embed&amp;q=44.90093333,-67.00879167" TargetMode="External"/><Relationship Id="rId145" Type="http://schemas.openxmlformats.org/officeDocument/2006/relationships/hyperlink" Target="http://www.usharbormaster.com/secure/auxview.cfm?recordid=30364" TargetMode="External"/><Relationship Id="rId187" Type="http://schemas.openxmlformats.org/officeDocument/2006/relationships/hyperlink" Target="http://maps.google.com/?output=embed&amp;q=44.61330000,-67.31748333" TargetMode="External"/><Relationship Id="rId352" Type="http://schemas.openxmlformats.org/officeDocument/2006/relationships/hyperlink" Target="http://www.usharbormaster.com/secure/AuxAidReport_new.cfm?id=42796" TargetMode="External"/><Relationship Id="rId394" Type="http://schemas.openxmlformats.org/officeDocument/2006/relationships/hyperlink" Target="http://maps.google.com/?output=embed&amp;q=44.10031667,-69.10100000" TargetMode="External"/><Relationship Id="rId408" Type="http://schemas.openxmlformats.org/officeDocument/2006/relationships/hyperlink" Target="http://www.usharbormaster.com/secure/AuxAidReport_new.cfm?id=40146" TargetMode="External"/><Relationship Id="rId615" Type="http://schemas.openxmlformats.org/officeDocument/2006/relationships/hyperlink" Target="http://maps.google.com/?output=embed&amp;q=44.55986611,-68.80020667" TargetMode="External"/><Relationship Id="rId212" Type="http://schemas.openxmlformats.org/officeDocument/2006/relationships/hyperlink" Target="http://www.usharbormaster.com/secure/AuxAidReport_new.cfm?id=27719" TargetMode="External"/><Relationship Id="rId254" Type="http://schemas.openxmlformats.org/officeDocument/2006/relationships/hyperlink" Target="http://maps.google.com/?output=embed&amp;q=44.53472222,-68.42222222" TargetMode="External"/><Relationship Id="rId657" Type="http://schemas.openxmlformats.org/officeDocument/2006/relationships/hyperlink" Target="http://www.usharbormaster.com/secure/auxview.cfm?recordid=41522" TargetMode="External"/><Relationship Id="rId49" Type="http://schemas.openxmlformats.org/officeDocument/2006/relationships/hyperlink" Target="http://www.usharbormaster.com/secure/auxview.cfm?recordid=38044" TargetMode="External"/><Relationship Id="rId114" Type="http://schemas.openxmlformats.org/officeDocument/2006/relationships/hyperlink" Target="http://maps.google.com/?output=embed&amp;q=44.38496083,-68.82699806" TargetMode="External"/><Relationship Id="rId296" Type="http://schemas.openxmlformats.org/officeDocument/2006/relationships/hyperlink" Target="http://www.usharbormaster.com/secure/AuxAidReport_new.cfm?id=44862" TargetMode="External"/><Relationship Id="rId461" Type="http://schemas.openxmlformats.org/officeDocument/2006/relationships/hyperlink" Target="http://www.usharbormaster.com/secure/auxview.cfm?recordid=27574" TargetMode="External"/><Relationship Id="rId517" Type="http://schemas.openxmlformats.org/officeDocument/2006/relationships/hyperlink" Target="http://www.usharbormaster.com/secure/auxview.cfm?recordid=45117" TargetMode="External"/><Relationship Id="rId559" Type="http://schemas.openxmlformats.org/officeDocument/2006/relationships/hyperlink" Target="http://maps.google.com/?output=embed&amp;q=43.96393333,-69.20018333" TargetMode="External"/><Relationship Id="rId60" Type="http://schemas.openxmlformats.org/officeDocument/2006/relationships/hyperlink" Target="http://www.usharbormaster.com/secure/AuxAidReport_new.cfm?id=31200" TargetMode="External"/><Relationship Id="rId156" Type="http://schemas.openxmlformats.org/officeDocument/2006/relationships/hyperlink" Target="http://www.usharbormaster.com/secure/AuxAidReport_new.cfm?id=30366" TargetMode="External"/><Relationship Id="rId198" Type="http://schemas.openxmlformats.org/officeDocument/2006/relationships/hyperlink" Target="http://maps.google.com/?output=embed&amp;q=44.62050667,-67.32065667" TargetMode="External"/><Relationship Id="rId321" Type="http://schemas.openxmlformats.org/officeDocument/2006/relationships/hyperlink" Target="http://www.usharbormaster.com/secure/auxview.cfm?recordid=44847" TargetMode="External"/><Relationship Id="rId363" Type="http://schemas.openxmlformats.org/officeDocument/2006/relationships/hyperlink" Target="http://maps.google.com/?output=embed&amp;q=44.64169000,-67.29738500" TargetMode="External"/><Relationship Id="rId419" Type="http://schemas.openxmlformats.org/officeDocument/2006/relationships/hyperlink" Target="http://maps.google.com/?output=embed&amp;q=44.10296667,-69.10065000" TargetMode="External"/><Relationship Id="rId570" Type="http://schemas.openxmlformats.org/officeDocument/2006/relationships/hyperlink" Target="http://maps.google.com/?output=embed&amp;q=43.96393333,-69.20141667" TargetMode="External"/><Relationship Id="rId626" Type="http://schemas.openxmlformats.org/officeDocument/2006/relationships/hyperlink" Target="http://maps.google.com/?output=embed&amp;q=44.41403056,-68.36616111" TargetMode="External"/><Relationship Id="rId223" Type="http://schemas.openxmlformats.org/officeDocument/2006/relationships/hyperlink" Target="http://maps.google.com/?output=embed&amp;q=44.63188889,-67.29628333" TargetMode="External"/><Relationship Id="rId430" Type="http://schemas.openxmlformats.org/officeDocument/2006/relationships/hyperlink" Target="http://maps.google.com/?output=embed&amp;q=44.49283056,-67.58083056" TargetMode="External"/><Relationship Id="rId18" Type="http://schemas.openxmlformats.org/officeDocument/2006/relationships/hyperlink" Target="http://maps.google.com/?output=embed&amp;q=44.39301389,-68.19871111" TargetMode="External"/><Relationship Id="rId265" Type="http://schemas.openxmlformats.org/officeDocument/2006/relationships/hyperlink" Target="http://www.usharbormaster.com/secure/auxview.cfm?recordid=43920" TargetMode="External"/><Relationship Id="rId472" Type="http://schemas.openxmlformats.org/officeDocument/2006/relationships/hyperlink" Target="http://www.usharbormaster.com/secure/AuxAidReport_new.cfm?id=27576" TargetMode="External"/><Relationship Id="rId528" Type="http://schemas.openxmlformats.org/officeDocument/2006/relationships/hyperlink" Target="http://www.usharbormaster.com/secure/AuxAidReport_new.cfm?id=28734" TargetMode="External"/><Relationship Id="rId125" Type="http://schemas.openxmlformats.org/officeDocument/2006/relationships/hyperlink" Target="http://www.usharbormaster.com/secure/auxview.cfm?recordid=44707" TargetMode="External"/><Relationship Id="rId167" Type="http://schemas.openxmlformats.org/officeDocument/2006/relationships/hyperlink" Target="http://maps.google.com/?output=embed&amp;q=44.49238333,-67.55076111" TargetMode="External"/><Relationship Id="rId332" Type="http://schemas.openxmlformats.org/officeDocument/2006/relationships/hyperlink" Target="http://www.usharbormaster.com/secure/AuxAidReport_new.cfm?id=45047" TargetMode="External"/><Relationship Id="rId374" Type="http://schemas.openxmlformats.org/officeDocument/2006/relationships/hyperlink" Target="http://maps.google.com/?output=embed&amp;q=44.42461000,-68.87899000" TargetMode="External"/><Relationship Id="rId581" Type="http://schemas.openxmlformats.org/officeDocument/2006/relationships/hyperlink" Target="http://www.usharbormaster.com/secure/auxview.cfm?recordid=40141" TargetMode="External"/><Relationship Id="rId71" Type="http://schemas.openxmlformats.org/officeDocument/2006/relationships/hyperlink" Target="http://maps.google.com/?output=embed&amp;q=44.18138889,-68.35305556" TargetMode="External"/><Relationship Id="rId234" Type="http://schemas.openxmlformats.org/officeDocument/2006/relationships/hyperlink" Target="http://maps.google.com/?output=embed&amp;q=44.20408611,-68.61913611" TargetMode="External"/><Relationship Id="rId637" Type="http://schemas.openxmlformats.org/officeDocument/2006/relationships/hyperlink" Target="http://www.usharbormaster.com/secure/auxview.cfm?recordid=36753" TargetMode="External"/><Relationship Id="rId2" Type="http://schemas.openxmlformats.org/officeDocument/2006/relationships/hyperlink" Target="http://www.usharbormaster.com/secure/auxviewall.cfm" TargetMode="External"/><Relationship Id="rId29" Type="http://schemas.openxmlformats.org/officeDocument/2006/relationships/hyperlink" Target="http://www.usharbormaster.com/secure/auxview.cfm?recordid=38039" TargetMode="External"/><Relationship Id="rId276" Type="http://schemas.openxmlformats.org/officeDocument/2006/relationships/hyperlink" Target="http://www.usharbormaster.com/secure/AuxAidReport_new.cfm?id=43922" TargetMode="External"/><Relationship Id="rId441" Type="http://schemas.openxmlformats.org/officeDocument/2006/relationships/hyperlink" Target="http://www.usharbormaster.com/secure/auxview.cfm?recordid=27570" TargetMode="External"/><Relationship Id="rId483" Type="http://schemas.openxmlformats.org/officeDocument/2006/relationships/hyperlink" Target="http://maps.google.com/?output=embed&amp;q=44.50348889,-67.57333056" TargetMode="External"/><Relationship Id="rId539" Type="http://schemas.openxmlformats.org/officeDocument/2006/relationships/hyperlink" Target="http://maps.google.com/?output=embed&amp;q=44.60166667,-67.38361111" TargetMode="External"/><Relationship Id="rId40" Type="http://schemas.openxmlformats.org/officeDocument/2006/relationships/hyperlink" Target="http://www.usharbormaster.com/secure/AuxAidReport_new.cfm?id=38041" TargetMode="External"/><Relationship Id="rId136" Type="http://schemas.openxmlformats.org/officeDocument/2006/relationships/hyperlink" Target="http://www.usharbormaster.com/secure/AuxAidReport_new.cfm?id=29347" TargetMode="External"/><Relationship Id="rId178" Type="http://schemas.openxmlformats.org/officeDocument/2006/relationships/hyperlink" Target="http://maps.google.com/?output=embed&amp;q=44.61620000,-67.31353333" TargetMode="External"/><Relationship Id="rId301" Type="http://schemas.openxmlformats.org/officeDocument/2006/relationships/hyperlink" Target="http://www.usharbormaster.com/secure/auxview.cfm?recordid=25684" TargetMode="External"/><Relationship Id="rId343" Type="http://schemas.openxmlformats.org/officeDocument/2006/relationships/hyperlink" Target="http://maps.google.com/?output=embed&amp;q=44.36761111,-67.86416667" TargetMode="External"/><Relationship Id="rId550" Type="http://schemas.openxmlformats.org/officeDocument/2006/relationships/hyperlink" Target="http://maps.google.com/?output=embed&amp;q=44.43786889,-68.29139000" TargetMode="External"/><Relationship Id="rId82" Type="http://schemas.openxmlformats.org/officeDocument/2006/relationships/hyperlink" Target="http://maps.google.com/?output=embed&amp;q=44.18500000,-68.35111111" TargetMode="External"/><Relationship Id="rId203" Type="http://schemas.openxmlformats.org/officeDocument/2006/relationships/hyperlink" Target="http://maps.google.com/?output=embed&amp;q=44.62357000,-67.31764000" TargetMode="External"/><Relationship Id="rId385" Type="http://schemas.openxmlformats.org/officeDocument/2006/relationships/hyperlink" Target="http://www.usharbormaster.com/secure/auxview.cfm?recordid=41459" TargetMode="External"/><Relationship Id="rId592" Type="http://schemas.openxmlformats.org/officeDocument/2006/relationships/hyperlink" Target="http://www.usharbormaster.com/secure/AuxAidReport_new.cfm?id=40143" TargetMode="External"/><Relationship Id="rId606" Type="http://schemas.openxmlformats.org/officeDocument/2006/relationships/hyperlink" Target="http://maps.google.com/?output=embed&amp;q=44.05516667,-68.99683333" TargetMode="External"/><Relationship Id="rId648" Type="http://schemas.openxmlformats.org/officeDocument/2006/relationships/hyperlink" Target="http://www.usharbormaster.com/secure/AuxAidReport_new.cfm?id=36755" TargetMode="External"/><Relationship Id="rId245" Type="http://schemas.openxmlformats.org/officeDocument/2006/relationships/hyperlink" Target="http://www.usharbormaster.com/secure/auxview.cfm?recordid=30189" TargetMode="External"/><Relationship Id="rId287" Type="http://schemas.openxmlformats.org/officeDocument/2006/relationships/hyperlink" Target="http://maps.google.com/?output=embed&amp;q=44.32285000,-68.76685000" TargetMode="External"/><Relationship Id="rId410" Type="http://schemas.openxmlformats.org/officeDocument/2006/relationships/hyperlink" Target="http://maps.google.com/?output=embed&amp;q=44.10051667,-69.10460000" TargetMode="External"/><Relationship Id="rId452" Type="http://schemas.openxmlformats.org/officeDocument/2006/relationships/hyperlink" Target="http://www.usharbormaster.com/secure/AuxAidReport_new.cfm?id=28758" TargetMode="External"/><Relationship Id="rId494" Type="http://schemas.openxmlformats.org/officeDocument/2006/relationships/hyperlink" Target="http://maps.google.com/?output=embed&amp;q=44.43333056,-68.15000000" TargetMode="External"/><Relationship Id="rId508" Type="http://schemas.openxmlformats.org/officeDocument/2006/relationships/hyperlink" Target="http://www.usharbormaster.com/secure/AuxAidReport_new.cfm?id=45123" TargetMode="External"/><Relationship Id="rId105" Type="http://schemas.openxmlformats.org/officeDocument/2006/relationships/hyperlink" Target="http://www.usharbormaster.com/secure/auxview.cfm?recordid=29617" TargetMode="External"/><Relationship Id="rId147" Type="http://schemas.openxmlformats.org/officeDocument/2006/relationships/hyperlink" Target="http://maps.google.com/?output=embed&amp;q=44.17901111,-68.35744444" TargetMode="External"/><Relationship Id="rId312" Type="http://schemas.openxmlformats.org/officeDocument/2006/relationships/hyperlink" Target="http://www.usharbormaster.com/secure/AuxAidReport_new.cfm?id=25681" TargetMode="External"/><Relationship Id="rId354" Type="http://schemas.openxmlformats.org/officeDocument/2006/relationships/hyperlink" Target="http://maps.google.com/?output=embed&amp;q=44.43705000,-68.34732778" TargetMode="External"/><Relationship Id="rId51" Type="http://schemas.openxmlformats.org/officeDocument/2006/relationships/hyperlink" Target="http://maps.google.com/?output=embed&amp;q=44.42783333,-68.34470000" TargetMode="External"/><Relationship Id="rId93" Type="http://schemas.openxmlformats.org/officeDocument/2006/relationships/hyperlink" Target="http://www.usharbormaster.com/secure/auxview.cfm?recordid=27560" TargetMode="External"/><Relationship Id="rId189" Type="http://schemas.openxmlformats.org/officeDocument/2006/relationships/hyperlink" Target="http://www.usharbormaster.com/secure/auxview.cfm?recordid=28723" TargetMode="External"/><Relationship Id="rId396" Type="http://schemas.openxmlformats.org/officeDocument/2006/relationships/hyperlink" Target="http://www.usharbormaster.com/secure/AuxAidReport_new.cfm?id=41460" TargetMode="External"/><Relationship Id="rId561" Type="http://schemas.openxmlformats.org/officeDocument/2006/relationships/hyperlink" Target="http://www.usharbormaster.com/secure/auxview.cfm?recordid=40145" TargetMode="External"/><Relationship Id="rId617" Type="http://schemas.openxmlformats.org/officeDocument/2006/relationships/hyperlink" Target="http://www.usharbormaster.com/secure/auxview.cfm?recordid=31212" TargetMode="External"/><Relationship Id="rId659" Type="http://schemas.openxmlformats.org/officeDocument/2006/relationships/hyperlink" Target="http://maps.google.com/?output=embed&amp;q=43.99545000,-69.16673333" TargetMode="External"/><Relationship Id="rId214" Type="http://schemas.openxmlformats.org/officeDocument/2006/relationships/hyperlink" Target="http://maps.google.com/?output=embed&amp;q=44.63506111,-67.29665000" TargetMode="External"/><Relationship Id="rId256" Type="http://schemas.openxmlformats.org/officeDocument/2006/relationships/hyperlink" Target="http://www.usharbormaster.com/secure/AuxAidReport_new.cfm?id=30581" TargetMode="External"/><Relationship Id="rId298" Type="http://schemas.openxmlformats.org/officeDocument/2006/relationships/hyperlink" Target="http://maps.google.com/?output=embed&amp;q=44.10900000,-69.07300000" TargetMode="External"/><Relationship Id="rId421" Type="http://schemas.openxmlformats.org/officeDocument/2006/relationships/hyperlink" Target="http://www.usharbormaster.com/secure/auxview.cfm?recordid=40150" TargetMode="External"/><Relationship Id="rId463" Type="http://schemas.openxmlformats.org/officeDocument/2006/relationships/hyperlink" Target="http://maps.google.com/?output=embed&amp;q=44.89637778,-67.05937500" TargetMode="External"/><Relationship Id="rId519" Type="http://schemas.openxmlformats.org/officeDocument/2006/relationships/hyperlink" Target="http://maps.google.com/?output=embed&amp;q=44.45638889,-68.17666667" TargetMode="External"/><Relationship Id="rId116" Type="http://schemas.openxmlformats.org/officeDocument/2006/relationships/hyperlink" Target="http://www.usharbormaster.com/secure/AuxAidReport_new.cfm?id=44709" TargetMode="External"/><Relationship Id="rId158" Type="http://schemas.openxmlformats.org/officeDocument/2006/relationships/hyperlink" Target="http://maps.google.com/?output=embed&amp;q=44.49589167,-67.55294444" TargetMode="External"/><Relationship Id="rId323" Type="http://schemas.openxmlformats.org/officeDocument/2006/relationships/hyperlink" Target="http://maps.google.com/?output=embed&amp;q=44.14223000,-68.24585000" TargetMode="External"/><Relationship Id="rId530" Type="http://schemas.openxmlformats.org/officeDocument/2006/relationships/hyperlink" Target="http://maps.google.com/?output=embed&amp;q=44.60638889,-67.38666667" TargetMode="External"/><Relationship Id="rId20" Type="http://schemas.openxmlformats.org/officeDocument/2006/relationships/hyperlink" Target="http://www.usharbormaster.com/secure/AuxAidReport_new.cfm?id=36574" TargetMode="External"/><Relationship Id="rId62" Type="http://schemas.openxmlformats.org/officeDocument/2006/relationships/hyperlink" Target="http://maps.google.com/?output=embed&amp;q=44.40046667,-68.19840556" TargetMode="External"/><Relationship Id="rId365" Type="http://schemas.openxmlformats.org/officeDocument/2006/relationships/hyperlink" Target="http://www.usharbormaster.com/secure/auxview.cfm?recordid=44425" TargetMode="External"/><Relationship Id="rId572" Type="http://schemas.openxmlformats.org/officeDocument/2006/relationships/hyperlink" Target="http://www.usharbormaster.com/secure/AuxAidReport_new.cfm?id=40138" TargetMode="External"/><Relationship Id="rId628" Type="http://schemas.openxmlformats.org/officeDocument/2006/relationships/hyperlink" Target="http://www.usharbormaster.com/secure/AuxAidReport_new.cfm?id=36750" TargetMode="External"/><Relationship Id="rId225" Type="http://schemas.openxmlformats.org/officeDocument/2006/relationships/hyperlink" Target="http://www.usharbormaster.com/secure/auxview.cfm?recordid=25597" TargetMode="External"/><Relationship Id="rId267" Type="http://schemas.openxmlformats.org/officeDocument/2006/relationships/hyperlink" Target="http://maps.google.com/?output=embed&amp;q=44.34646111,-68.42233333" TargetMode="External"/><Relationship Id="rId432" Type="http://schemas.openxmlformats.org/officeDocument/2006/relationships/hyperlink" Target="http://www.usharbormaster.com/secure/AuxAidReport_new.cfm?id=27567" TargetMode="External"/><Relationship Id="rId474" Type="http://schemas.openxmlformats.org/officeDocument/2006/relationships/hyperlink" Target="http://maps.google.com/?output=embed&amp;q=44.89380556,-67.06152778" TargetMode="External"/><Relationship Id="rId127" Type="http://schemas.openxmlformats.org/officeDocument/2006/relationships/hyperlink" Target="http://maps.google.com/?output=embed&amp;q=44.38388333,-68.82700000" TargetMode="External"/><Relationship Id="rId31" Type="http://schemas.openxmlformats.org/officeDocument/2006/relationships/hyperlink" Target="http://maps.google.com/?output=embed&amp;q=44.43385278,-68.34673611" TargetMode="External"/><Relationship Id="rId73" Type="http://schemas.openxmlformats.org/officeDocument/2006/relationships/hyperlink" Target="http://www.usharbormaster.com/secure/auxview.cfm?recordid=28764" TargetMode="External"/><Relationship Id="rId169" Type="http://schemas.openxmlformats.org/officeDocument/2006/relationships/hyperlink" Target="http://www.usharbormaster.com/secure/auxview.cfm?recordid=36821" TargetMode="External"/><Relationship Id="rId334" Type="http://schemas.openxmlformats.org/officeDocument/2006/relationships/hyperlink" Target="http://maps.google.com/?output=embed&amp;q=43.96861389,-68.12833694" TargetMode="External"/><Relationship Id="rId376" Type="http://schemas.openxmlformats.org/officeDocument/2006/relationships/hyperlink" Target="http://www.usharbormaster.com/secure/AuxAidReport_new.cfm?id=44711" TargetMode="External"/><Relationship Id="rId541" Type="http://schemas.openxmlformats.org/officeDocument/2006/relationships/hyperlink" Target="http://www.usharbormaster.com/secure/auxview.cfm?recordid=44665" TargetMode="External"/><Relationship Id="rId583" Type="http://schemas.openxmlformats.org/officeDocument/2006/relationships/hyperlink" Target="http://maps.google.com/?output=embed&amp;q=43.96418333,-69.20286667" TargetMode="External"/><Relationship Id="rId639" Type="http://schemas.openxmlformats.org/officeDocument/2006/relationships/hyperlink" Target="http://maps.google.com/?output=embed&amp;q=44.41350000,-68.36751667" TargetMode="External"/><Relationship Id="rId4" Type="http://schemas.openxmlformats.org/officeDocument/2006/relationships/hyperlink" Target="http://www.usharbormaster.com/secure/auxviewall.cfm" TargetMode="External"/><Relationship Id="rId180" Type="http://schemas.openxmlformats.org/officeDocument/2006/relationships/hyperlink" Target="http://www.usharbormaster.com/secure/AuxAidReport_new.cfm?id=28724" TargetMode="External"/><Relationship Id="rId236" Type="http://schemas.openxmlformats.org/officeDocument/2006/relationships/hyperlink" Target="http://www.usharbormaster.com/secure/AuxAidReport_new.cfm?id=44752" TargetMode="External"/><Relationship Id="rId278" Type="http://schemas.openxmlformats.org/officeDocument/2006/relationships/hyperlink" Target="http://maps.google.com/?output=embed&amp;q=44.33186667,-68.76875000" TargetMode="External"/><Relationship Id="rId401" Type="http://schemas.openxmlformats.org/officeDocument/2006/relationships/hyperlink" Target="http://www.usharbormaster.com/secure/auxview.cfm?recordid=41461" TargetMode="External"/><Relationship Id="rId443" Type="http://schemas.openxmlformats.org/officeDocument/2006/relationships/hyperlink" Target="http://maps.google.com/?output=embed&amp;q=44.49165000,-67.58178889" TargetMode="External"/><Relationship Id="rId650" Type="http://schemas.openxmlformats.org/officeDocument/2006/relationships/hyperlink" Target="http://maps.google.com/?output=embed&amp;q=43.99683333,-69.16673333" TargetMode="External"/><Relationship Id="rId303" Type="http://schemas.openxmlformats.org/officeDocument/2006/relationships/hyperlink" Target="http://maps.google.com/?output=embed&amp;q=44.28061389,-68.94317500" TargetMode="External"/><Relationship Id="rId485" Type="http://schemas.openxmlformats.org/officeDocument/2006/relationships/hyperlink" Target="http://www.usharbormaster.com/secure/auxview.cfm?recordid=27573" TargetMode="External"/><Relationship Id="rId42" Type="http://schemas.openxmlformats.org/officeDocument/2006/relationships/hyperlink" Target="http://maps.google.com/?output=embed&amp;q=44.43098333,-68.35091667" TargetMode="External"/><Relationship Id="rId84" Type="http://schemas.openxmlformats.org/officeDocument/2006/relationships/hyperlink" Target="http://www.usharbormaster.com/secure/AuxAidReport_new.cfm?id=28766" TargetMode="External"/><Relationship Id="rId138" Type="http://schemas.openxmlformats.org/officeDocument/2006/relationships/hyperlink" Target="http://maps.google.com/?output=embed&amp;q=44.77109722,-68.78571389" TargetMode="External"/><Relationship Id="rId345" Type="http://schemas.openxmlformats.org/officeDocument/2006/relationships/hyperlink" Target="http://www.usharbormaster.com/secure/auxview.cfm?recordid=42794" TargetMode="External"/><Relationship Id="rId387" Type="http://schemas.openxmlformats.org/officeDocument/2006/relationships/hyperlink" Target="http://maps.google.com/?output=embed&amp;q=44.10018333,-69.09641667" TargetMode="External"/><Relationship Id="rId510" Type="http://schemas.openxmlformats.org/officeDocument/2006/relationships/hyperlink" Target="http://maps.google.com/?output=embed&amp;q=44.46000000,-68.17416667" TargetMode="External"/><Relationship Id="rId552" Type="http://schemas.openxmlformats.org/officeDocument/2006/relationships/hyperlink" Target="http://www.usharbormaster.com/secure/AuxAidReport_new.cfm?id=44666" TargetMode="External"/><Relationship Id="rId594" Type="http://schemas.openxmlformats.org/officeDocument/2006/relationships/hyperlink" Target="http://maps.google.com/?output=embed&amp;q=43.96401389,-69.20593333" TargetMode="External"/><Relationship Id="rId608" Type="http://schemas.openxmlformats.org/officeDocument/2006/relationships/hyperlink" Target="http://www.usharbormaster.com/secure/AuxAidReport_new.cfm?id=26705" TargetMode="External"/><Relationship Id="rId191" Type="http://schemas.openxmlformats.org/officeDocument/2006/relationships/hyperlink" Target="http://maps.google.com/?output=embed&amp;q=44.61516667,-67.32214444" TargetMode="External"/><Relationship Id="rId205" Type="http://schemas.openxmlformats.org/officeDocument/2006/relationships/hyperlink" Target="http://www.usharbormaster.com/secure/auxview.cfm?recordid=30370" TargetMode="External"/><Relationship Id="rId247" Type="http://schemas.openxmlformats.org/officeDocument/2006/relationships/hyperlink" Target="http://maps.google.com/?output=embed&amp;q=44.26053333,-68.24151667" TargetMode="External"/><Relationship Id="rId412" Type="http://schemas.openxmlformats.org/officeDocument/2006/relationships/hyperlink" Target="http://www.usharbormaster.com/secure/AuxAidReport_new.cfm?id=40147" TargetMode="External"/><Relationship Id="rId107" Type="http://schemas.openxmlformats.org/officeDocument/2006/relationships/hyperlink" Target="http://maps.google.com/?output=embed&amp;q=44.33413333,-68.73418333" TargetMode="External"/><Relationship Id="rId289" Type="http://schemas.openxmlformats.org/officeDocument/2006/relationships/hyperlink" Target="http://www.usharbormaster.com/secure/auxview.cfm?recordid=44663" TargetMode="External"/><Relationship Id="rId454" Type="http://schemas.openxmlformats.org/officeDocument/2006/relationships/hyperlink" Target="http://maps.google.com/?output=embed&amp;q=44.11938889,-68.43626944" TargetMode="External"/><Relationship Id="rId496" Type="http://schemas.openxmlformats.org/officeDocument/2006/relationships/hyperlink" Target="http://www.usharbormaster.com/secure/AuxAidReport_new.cfm?id=45120" TargetMode="External"/><Relationship Id="rId661" Type="http://schemas.openxmlformats.org/officeDocument/2006/relationships/hyperlink" Target="http://www.usharbormaster.com/secure/auxview.cfm?recordid=41523" TargetMode="External"/><Relationship Id="rId11" Type="http://schemas.openxmlformats.org/officeDocument/2006/relationships/hyperlink" Target="http://www.usharbormaster.com/secure/auxviewall.cfm" TargetMode="External"/><Relationship Id="rId53" Type="http://schemas.openxmlformats.org/officeDocument/2006/relationships/hyperlink" Target="http://www.usharbormaster.com/secure/auxview.cfm?recordid=38045" TargetMode="External"/><Relationship Id="rId149" Type="http://schemas.openxmlformats.org/officeDocument/2006/relationships/hyperlink" Target="http://www.usharbormaster.com/secure/auxview.cfm?recordid=30365" TargetMode="External"/><Relationship Id="rId314" Type="http://schemas.openxmlformats.org/officeDocument/2006/relationships/hyperlink" Target="http://maps.google.com/?output=embed&amp;q=44.28045000,-69.00531944" TargetMode="External"/><Relationship Id="rId356" Type="http://schemas.openxmlformats.org/officeDocument/2006/relationships/hyperlink" Target="http://www.usharbormaster.com/secure/AuxAidReport_new.cfm?id=42795" TargetMode="External"/><Relationship Id="rId398" Type="http://schemas.openxmlformats.org/officeDocument/2006/relationships/hyperlink" Target="http://maps.google.com/?output=embed&amp;q=44.10025000,-69.10441667" TargetMode="External"/><Relationship Id="rId521" Type="http://schemas.openxmlformats.org/officeDocument/2006/relationships/hyperlink" Target="http://www.usharbormaster.com/secure/auxview.cfm?recordid=45118" TargetMode="External"/><Relationship Id="rId563" Type="http://schemas.openxmlformats.org/officeDocument/2006/relationships/hyperlink" Target="http://maps.google.com/?output=embed&amp;q=43.96435000,-69.20591667" TargetMode="External"/><Relationship Id="rId619" Type="http://schemas.openxmlformats.org/officeDocument/2006/relationships/hyperlink" Target="http://maps.google.com/?output=embed&amp;q=44.56090694,-68.80290889" TargetMode="External"/><Relationship Id="rId95" Type="http://schemas.openxmlformats.org/officeDocument/2006/relationships/hyperlink" Target="http://maps.google.com/?output=embed&amp;q=44.89569722,-67.00648611" TargetMode="External"/><Relationship Id="rId160" Type="http://schemas.openxmlformats.org/officeDocument/2006/relationships/hyperlink" Target="http://www.usharbormaster.com/secure/AuxAidReport_new.cfm?id=36819" TargetMode="External"/><Relationship Id="rId216" Type="http://schemas.openxmlformats.org/officeDocument/2006/relationships/hyperlink" Target="http://www.usharbormaster.com/secure/AuxAidReport_new.cfm?id=27718" TargetMode="External"/><Relationship Id="rId423" Type="http://schemas.openxmlformats.org/officeDocument/2006/relationships/hyperlink" Target="http://maps.google.com/?output=embed&amp;q=44.10953333,-69.09500000" TargetMode="External"/><Relationship Id="rId258" Type="http://schemas.openxmlformats.org/officeDocument/2006/relationships/hyperlink" Target="http://maps.google.com/?output=embed&amp;q=44.53000000,-68.42388889" TargetMode="External"/><Relationship Id="rId465" Type="http://schemas.openxmlformats.org/officeDocument/2006/relationships/hyperlink" Target="http://www.usharbormaster.com/secure/auxview.cfm?recordid=27575" TargetMode="External"/><Relationship Id="rId630" Type="http://schemas.openxmlformats.org/officeDocument/2006/relationships/hyperlink" Target="http://maps.google.com/?output=embed&amp;q=44.41386111,-68.36656111" TargetMode="External"/><Relationship Id="rId22" Type="http://schemas.openxmlformats.org/officeDocument/2006/relationships/hyperlink" Target="http://maps.google.com/?output=embed&amp;q=44.39222222,-68.19916667" TargetMode="External"/><Relationship Id="rId64" Type="http://schemas.openxmlformats.org/officeDocument/2006/relationships/hyperlink" Target="http://www.usharbormaster.com/secure/AuxAidReport_new.cfm?id=31199" TargetMode="External"/><Relationship Id="rId118" Type="http://schemas.openxmlformats.org/officeDocument/2006/relationships/hyperlink" Target="http://maps.google.com/?output=embed&amp;q=44.38518333,-68.82510000" TargetMode="External"/><Relationship Id="rId325" Type="http://schemas.openxmlformats.org/officeDocument/2006/relationships/hyperlink" Target="http://www.usharbormaster.com/secure/auxview.cfm?recordid=44846" TargetMode="External"/><Relationship Id="rId367" Type="http://schemas.openxmlformats.org/officeDocument/2006/relationships/hyperlink" Target="http://maps.google.com/?output=embed&amp;q=44.64084000,-67.29740000" TargetMode="External"/><Relationship Id="rId532" Type="http://schemas.openxmlformats.org/officeDocument/2006/relationships/hyperlink" Target="http://www.usharbormaster.com/secure/AuxAidReport_new.cfm?id=28733" TargetMode="External"/><Relationship Id="rId574" Type="http://schemas.openxmlformats.org/officeDocument/2006/relationships/hyperlink" Target="http://maps.google.com/?output=embed&amp;q=43.96420000,-69.20136667" TargetMode="External"/><Relationship Id="rId171" Type="http://schemas.openxmlformats.org/officeDocument/2006/relationships/hyperlink" Target="http://maps.google.com/?output=embed&amp;q=44.49160278,-67.55321389" TargetMode="External"/><Relationship Id="rId227" Type="http://schemas.openxmlformats.org/officeDocument/2006/relationships/hyperlink" Target="http://maps.google.com/?output=embed&amp;q=44.90500000,-67.02166667" TargetMode="External"/><Relationship Id="rId269" Type="http://schemas.openxmlformats.org/officeDocument/2006/relationships/hyperlink" Target="http://www.usharbormaster.com/secure/auxview.cfm?recordid=43921" TargetMode="External"/><Relationship Id="rId434" Type="http://schemas.openxmlformats.org/officeDocument/2006/relationships/hyperlink" Target="http://maps.google.com/?output=embed&amp;q=44.49045000,-67.57890000" TargetMode="External"/><Relationship Id="rId476" Type="http://schemas.openxmlformats.org/officeDocument/2006/relationships/hyperlink" Target="http://www.usharbormaster.com/secure/AuxAidReport_new.cfm?id=27577" TargetMode="External"/><Relationship Id="rId641" Type="http://schemas.openxmlformats.org/officeDocument/2006/relationships/hyperlink" Target="http://www.usharbormaster.com/secure/auxview.cfm?recordid=36754" TargetMode="External"/><Relationship Id="rId33" Type="http://schemas.openxmlformats.org/officeDocument/2006/relationships/hyperlink" Target="http://www.usharbormaster.com/secure/auxview.cfm?recordid=38040" TargetMode="External"/><Relationship Id="rId129" Type="http://schemas.openxmlformats.org/officeDocument/2006/relationships/hyperlink" Target="http://www.usharbormaster.com/secure/auxview.cfm?recordid=44708" TargetMode="External"/><Relationship Id="rId280" Type="http://schemas.openxmlformats.org/officeDocument/2006/relationships/hyperlink" Target="http://www.usharbormaster.com/secure/AuxAidReport_new.cfm?id=23564" TargetMode="External"/><Relationship Id="rId336" Type="http://schemas.openxmlformats.org/officeDocument/2006/relationships/hyperlink" Target="http://www.usharbormaster.com/secure/AuxAidReport_new.cfm?id=44994" TargetMode="External"/><Relationship Id="rId501" Type="http://schemas.openxmlformats.org/officeDocument/2006/relationships/hyperlink" Target="http://www.usharbormaster.com/secure/auxview.cfm?recordid=45122" TargetMode="External"/><Relationship Id="rId543" Type="http://schemas.openxmlformats.org/officeDocument/2006/relationships/hyperlink" Target="http://maps.google.com/?output=embed&amp;q=44.43894000,-68.29052611" TargetMode="External"/><Relationship Id="rId75" Type="http://schemas.openxmlformats.org/officeDocument/2006/relationships/hyperlink" Target="http://maps.google.com/?output=embed&amp;q=44.18166667,-68.35472222" TargetMode="External"/><Relationship Id="rId140" Type="http://schemas.openxmlformats.org/officeDocument/2006/relationships/hyperlink" Target="http://www.usharbormaster.com/secure/AuxAidReport_new.cfm?id=29351" TargetMode="External"/><Relationship Id="rId182" Type="http://schemas.openxmlformats.org/officeDocument/2006/relationships/hyperlink" Target="http://maps.google.com/?output=embed&amp;q=44.61868333,-67.31773333" TargetMode="External"/><Relationship Id="rId378" Type="http://schemas.openxmlformats.org/officeDocument/2006/relationships/hyperlink" Target="http://maps.google.com/?output=embed&amp;q=44.90991583,-67.04585083" TargetMode="External"/><Relationship Id="rId403" Type="http://schemas.openxmlformats.org/officeDocument/2006/relationships/hyperlink" Target="http://maps.google.com/?output=embed&amp;q=44.10055000,-69.10495000" TargetMode="External"/><Relationship Id="rId585" Type="http://schemas.openxmlformats.org/officeDocument/2006/relationships/hyperlink" Target="http://www.usharbormaster.com/secure/auxview.cfm?recordid=40142" TargetMode="External"/><Relationship Id="rId6" Type="http://schemas.openxmlformats.org/officeDocument/2006/relationships/hyperlink" Target="http://www.usharbormaster.com/secure/auxviewall.cfm" TargetMode="External"/><Relationship Id="rId238" Type="http://schemas.openxmlformats.org/officeDocument/2006/relationships/hyperlink" Target="http://maps.google.com/?output=embed&amp;q=44.20224000,-68.61725000" TargetMode="External"/><Relationship Id="rId445" Type="http://schemas.openxmlformats.org/officeDocument/2006/relationships/hyperlink" Target="http://www.usharbormaster.com/secure/auxview.cfm?recordid=28757" TargetMode="External"/><Relationship Id="rId487" Type="http://schemas.openxmlformats.org/officeDocument/2006/relationships/hyperlink" Target="http://maps.google.com/?output=embed&amp;q=44.50208889,-67.57731111" TargetMode="External"/><Relationship Id="rId610" Type="http://schemas.openxmlformats.org/officeDocument/2006/relationships/hyperlink" Target="http://maps.google.com/?output=embed&amp;q=44.10283333,-68.11216667" TargetMode="External"/><Relationship Id="rId652" Type="http://schemas.openxmlformats.org/officeDocument/2006/relationships/hyperlink" Target="http://www.usharbormaster.com/secure/AuxAidReport_new.cfm?id=41521" TargetMode="External"/><Relationship Id="rId291" Type="http://schemas.openxmlformats.org/officeDocument/2006/relationships/hyperlink" Target="http://maps.google.com/?output=embed&amp;q=44.04350000,-68.89250000" TargetMode="External"/><Relationship Id="rId305" Type="http://schemas.openxmlformats.org/officeDocument/2006/relationships/hyperlink" Target="http://www.usharbormaster.com/secure/auxview.cfm?recordid=25683" TargetMode="External"/><Relationship Id="rId347" Type="http://schemas.openxmlformats.org/officeDocument/2006/relationships/hyperlink" Target="http://maps.google.com/?output=embed&amp;q=44.43804722,-68.34732778" TargetMode="External"/><Relationship Id="rId512" Type="http://schemas.openxmlformats.org/officeDocument/2006/relationships/hyperlink" Target="http://www.usharbormaster.com/secure/AuxAidReport_new.cfm?id=45116" TargetMode="External"/><Relationship Id="rId44" Type="http://schemas.openxmlformats.org/officeDocument/2006/relationships/hyperlink" Target="http://www.usharbormaster.com/secure/AuxAidReport_new.cfm?id=38042" TargetMode="External"/><Relationship Id="rId86" Type="http://schemas.openxmlformats.org/officeDocument/2006/relationships/hyperlink" Target="http://maps.google.com/?output=embed&amp;q=44.30607222,-68.44743333" TargetMode="External"/><Relationship Id="rId151" Type="http://schemas.openxmlformats.org/officeDocument/2006/relationships/hyperlink" Target="http://maps.google.com/?output=embed&amp;q=44.17687972,-68.35813139" TargetMode="External"/><Relationship Id="rId389" Type="http://schemas.openxmlformats.org/officeDocument/2006/relationships/hyperlink" Target="http://www.usharbormaster.com/secure/auxview.cfm?recordid=41463" TargetMode="External"/><Relationship Id="rId554" Type="http://schemas.openxmlformats.org/officeDocument/2006/relationships/hyperlink" Target="http://maps.google.com/?output=embed&amp;q=44.44047500,-68.29771194" TargetMode="External"/><Relationship Id="rId596" Type="http://schemas.openxmlformats.org/officeDocument/2006/relationships/hyperlink" Target="http://www.usharbormaster.com/secure/AuxAidReport_new.cfm?id=40144" TargetMode="External"/><Relationship Id="rId193" Type="http://schemas.openxmlformats.org/officeDocument/2006/relationships/hyperlink" Target="http://www.usharbormaster.com/secure/auxview.cfm?recordid=30367" TargetMode="External"/><Relationship Id="rId207" Type="http://schemas.openxmlformats.org/officeDocument/2006/relationships/hyperlink" Target="http://maps.google.com/?output=embed&amp;q=44.62173500,-67.31374333" TargetMode="External"/><Relationship Id="rId249" Type="http://schemas.openxmlformats.org/officeDocument/2006/relationships/hyperlink" Target="http://www.usharbormaster.com/secure/auxview.cfm?recordid=30580" TargetMode="External"/><Relationship Id="rId414" Type="http://schemas.openxmlformats.org/officeDocument/2006/relationships/hyperlink" Target="http://maps.google.com/?output=embed&amp;q=44.10191667,-69.10321667" TargetMode="External"/><Relationship Id="rId456" Type="http://schemas.openxmlformats.org/officeDocument/2006/relationships/hyperlink" Target="http://www.usharbormaster.com/secure/AuxAidReport_new.cfm?id=28759" TargetMode="External"/><Relationship Id="rId498" Type="http://schemas.openxmlformats.org/officeDocument/2006/relationships/hyperlink" Target="http://maps.google.com/?output=embed&amp;q=44.43571111,-68.15046111" TargetMode="External"/><Relationship Id="rId621" Type="http://schemas.openxmlformats.org/officeDocument/2006/relationships/hyperlink" Target="http://www.usharbormaster.com/secure/auxview.cfm?recordid=36749" TargetMode="External"/><Relationship Id="rId663" Type="http://schemas.openxmlformats.org/officeDocument/2006/relationships/hyperlink" Target="http://maps.google.com/?output=embed&amp;q=43.99545000,-69.16708333" TargetMode="External"/><Relationship Id="rId13" Type="http://schemas.openxmlformats.org/officeDocument/2006/relationships/hyperlink" Target="http://www.usharbormaster.com/secure/auxviewall.cfm" TargetMode="External"/><Relationship Id="rId109" Type="http://schemas.openxmlformats.org/officeDocument/2006/relationships/hyperlink" Target="http://www.usharbormaster.com/secure/auxview.cfm?recordid=29618" TargetMode="External"/><Relationship Id="rId260" Type="http://schemas.openxmlformats.org/officeDocument/2006/relationships/hyperlink" Target="http://www.usharbormaster.com/secure/AuxAidReport_new.cfm?id=30582" TargetMode="External"/><Relationship Id="rId316" Type="http://schemas.openxmlformats.org/officeDocument/2006/relationships/hyperlink" Target="http://www.usharbormaster.com/secure/AuxAidReport_new.cfm?id=25682" TargetMode="External"/><Relationship Id="rId523" Type="http://schemas.openxmlformats.org/officeDocument/2006/relationships/hyperlink" Target="http://maps.google.com/?output=embed&amp;q=44.45750000,-68.18027778" TargetMode="External"/><Relationship Id="rId55" Type="http://schemas.openxmlformats.org/officeDocument/2006/relationships/hyperlink" Target="http://maps.google.com/?output=embed&amp;q=44.42783333,-68.34693333" TargetMode="External"/><Relationship Id="rId97" Type="http://schemas.openxmlformats.org/officeDocument/2006/relationships/hyperlink" Target="http://www.usharbormaster.com/secure/auxview.cfm?recordid=27561" TargetMode="External"/><Relationship Id="rId120" Type="http://schemas.openxmlformats.org/officeDocument/2006/relationships/hyperlink" Target="http://www.usharbormaster.com/secure/AuxAidReport_new.cfm?id=44706" TargetMode="External"/><Relationship Id="rId358" Type="http://schemas.openxmlformats.org/officeDocument/2006/relationships/hyperlink" Target="http://maps.google.com/?output=embed&amp;q=44.43785000,-68.34786667" TargetMode="External"/><Relationship Id="rId565" Type="http://schemas.openxmlformats.org/officeDocument/2006/relationships/hyperlink" Target="http://www.usharbormaster.com/secure/auxview.cfm?recordid=40137" TargetMode="External"/><Relationship Id="rId162" Type="http://schemas.openxmlformats.org/officeDocument/2006/relationships/hyperlink" Target="http://maps.google.com/?output=embed&amp;q=44.49473333,-67.55660000" TargetMode="External"/><Relationship Id="rId218" Type="http://schemas.openxmlformats.org/officeDocument/2006/relationships/hyperlink" Target="http://maps.google.com/?output=embed&amp;q=44.63466944,-67.29808889" TargetMode="External"/><Relationship Id="rId425" Type="http://schemas.openxmlformats.org/officeDocument/2006/relationships/hyperlink" Target="http://www.usharbormaster.com/secure/auxview.cfm?recordid=24235" TargetMode="External"/><Relationship Id="rId467" Type="http://schemas.openxmlformats.org/officeDocument/2006/relationships/hyperlink" Target="http://maps.google.com/?output=embed&amp;q=44.89819444,-67.06300000" TargetMode="External"/><Relationship Id="rId632" Type="http://schemas.openxmlformats.org/officeDocument/2006/relationships/hyperlink" Target="http://www.usharbormaster.com/secure/AuxAidReport_new.cfm?id=36751" TargetMode="External"/><Relationship Id="rId271" Type="http://schemas.openxmlformats.org/officeDocument/2006/relationships/hyperlink" Target="http://maps.google.com/?output=embed&amp;q=44.34646111,-68.42118611" TargetMode="External"/><Relationship Id="rId24" Type="http://schemas.openxmlformats.org/officeDocument/2006/relationships/hyperlink" Target="http://www.usharbormaster.com/secure/AuxAidReport_new.cfm?id=36575" TargetMode="External"/><Relationship Id="rId66" Type="http://schemas.openxmlformats.org/officeDocument/2006/relationships/hyperlink" Target="http://maps.google.com/?output=embed&amp;q=44.28333333,-68.26972222" TargetMode="External"/><Relationship Id="rId131" Type="http://schemas.openxmlformats.org/officeDocument/2006/relationships/hyperlink" Target="http://maps.google.com/?output=embed&amp;q=44.38513333,-68.82888333" TargetMode="External"/><Relationship Id="rId327" Type="http://schemas.openxmlformats.org/officeDocument/2006/relationships/hyperlink" Target="http://maps.google.com/?output=embed&amp;q=44.65087000,-67.19232000" TargetMode="External"/><Relationship Id="rId369" Type="http://schemas.openxmlformats.org/officeDocument/2006/relationships/hyperlink" Target="http://www.usharbormaster.com/secure/auxview.cfm?recordid=44710" TargetMode="External"/><Relationship Id="rId534" Type="http://schemas.openxmlformats.org/officeDocument/2006/relationships/hyperlink" Target="http://maps.google.com/?output=embed&amp;q=44.60303889,-67.38027778" TargetMode="External"/><Relationship Id="rId576" Type="http://schemas.openxmlformats.org/officeDocument/2006/relationships/hyperlink" Target="http://www.usharbormaster.com/secure/AuxAidReport_new.cfm?id=40139" TargetMode="External"/><Relationship Id="rId173" Type="http://schemas.openxmlformats.org/officeDocument/2006/relationships/hyperlink" Target="http://www.usharbormaster.com/secure/auxview.cfm?recordid=23562" TargetMode="External"/><Relationship Id="rId229" Type="http://schemas.openxmlformats.org/officeDocument/2006/relationships/hyperlink" Target="http://www.usharbormaster.com/secure/auxview.cfm?recordid=44753" TargetMode="External"/><Relationship Id="rId380" Type="http://schemas.openxmlformats.org/officeDocument/2006/relationships/hyperlink" Target="http://www.usharbormaster.com/secure/AuxAidReport_new.cfm?id=30916" TargetMode="External"/><Relationship Id="rId436" Type="http://schemas.openxmlformats.org/officeDocument/2006/relationships/hyperlink" Target="http://www.usharbormaster.com/secure/AuxAidReport_new.cfm?id=27568" TargetMode="External"/><Relationship Id="rId601" Type="http://schemas.openxmlformats.org/officeDocument/2006/relationships/hyperlink" Target="http://www.usharbormaster.com/secure/auxview.cfm?recordid=26993" TargetMode="External"/><Relationship Id="rId643" Type="http://schemas.openxmlformats.org/officeDocument/2006/relationships/hyperlink" Target="http://maps.google.com/?output=embed&amp;q=44.41400000,-68.36733333" TargetMode="External"/><Relationship Id="rId240" Type="http://schemas.openxmlformats.org/officeDocument/2006/relationships/hyperlink" Target="http://www.usharbormaster.com/secure/AuxAidReport_new.cfm?id=44754" TargetMode="External"/><Relationship Id="rId478" Type="http://schemas.openxmlformats.org/officeDocument/2006/relationships/hyperlink" Target="http://maps.google.com/?output=embed&amp;q=44.50425000,-67.57443889" TargetMode="External"/><Relationship Id="rId35" Type="http://schemas.openxmlformats.org/officeDocument/2006/relationships/hyperlink" Target="http://maps.google.com/?output=embed&amp;q=44.43191944,-68.34758611" TargetMode="External"/><Relationship Id="rId77" Type="http://schemas.openxmlformats.org/officeDocument/2006/relationships/hyperlink" Target="http://www.usharbormaster.com/secure/auxview.cfm?recordid=28765" TargetMode="External"/><Relationship Id="rId100" Type="http://schemas.openxmlformats.org/officeDocument/2006/relationships/hyperlink" Target="http://www.usharbormaster.com/secure/AuxAidReport_new.cfm?id=27561" TargetMode="External"/><Relationship Id="rId282" Type="http://schemas.openxmlformats.org/officeDocument/2006/relationships/hyperlink" Target="http://maps.google.com/?output=embed&amp;q=44.33276667,-68.76886667" TargetMode="External"/><Relationship Id="rId338" Type="http://schemas.openxmlformats.org/officeDocument/2006/relationships/hyperlink" Target="http://maps.google.com/?output=embed&amp;q=44.09224000,-69.04408000" TargetMode="External"/><Relationship Id="rId503" Type="http://schemas.openxmlformats.org/officeDocument/2006/relationships/hyperlink" Target="http://maps.google.com/?output=embed&amp;q=44.43608889,-68.14666944" TargetMode="External"/><Relationship Id="rId545" Type="http://schemas.openxmlformats.org/officeDocument/2006/relationships/hyperlink" Target="http://www.usharbormaster.com/secure/auxview.cfm?recordid=44664" TargetMode="External"/><Relationship Id="rId587" Type="http://schemas.openxmlformats.org/officeDocument/2006/relationships/hyperlink" Target="http://maps.google.com/?output=embed&amp;q=43.96386667,-69.20426667" TargetMode="External"/><Relationship Id="rId8" Type="http://schemas.openxmlformats.org/officeDocument/2006/relationships/hyperlink" Target="http://www.usharbormaster.com/secure/auxviewall.cfm" TargetMode="External"/><Relationship Id="rId142" Type="http://schemas.openxmlformats.org/officeDocument/2006/relationships/hyperlink" Target="http://maps.google.com/?output=embed&amp;q=44.17901083,-68.35515083" TargetMode="External"/><Relationship Id="rId184" Type="http://schemas.openxmlformats.org/officeDocument/2006/relationships/hyperlink" Target="http://www.usharbormaster.com/secure/AuxAidReport_new.cfm?id=28721" TargetMode="External"/><Relationship Id="rId391" Type="http://schemas.openxmlformats.org/officeDocument/2006/relationships/hyperlink" Target="http://maps.google.com/?output=embed&amp;q=44.09996667,-69.10100000" TargetMode="External"/><Relationship Id="rId405" Type="http://schemas.openxmlformats.org/officeDocument/2006/relationships/hyperlink" Target="http://www.usharbormaster.com/secure/auxview.cfm?recordid=40146" TargetMode="External"/><Relationship Id="rId447" Type="http://schemas.openxmlformats.org/officeDocument/2006/relationships/hyperlink" Target="http://maps.google.com/?output=embed&amp;q=44.12175000,-68.44113056" TargetMode="External"/><Relationship Id="rId612" Type="http://schemas.openxmlformats.org/officeDocument/2006/relationships/hyperlink" Target="http://www.usharbormaster.com/secure/AuxAidReport_new.cfm?id=26994" TargetMode="External"/><Relationship Id="rId251" Type="http://schemas.openxmlformats.org/officeDocument/2006/relationships/hyperlink" Target="http://maps.google.com/?output=embed&amp;q=44.53250000,-68.42333333" TargetMode="External"/><Relationship Id="rId489" Type="http://schemas.openxmlformats.org/officeDocument/2006/relationships/hyperlink" Target="http://www.usharbormaster.com/secure/auxview.cfm?recordid=27578" TargetMode="External"/><Relationship Id="rId654" Type="http://schemas.openxmlformats.org/officeDocument/2006/relationships/hyperlink" Target="http://maps.google.com/?output=embed&amp;q=43.99683333,-69.16708333" TargetMode="External"/><Relationship Id="rId46" Type="http://schemas.openxmlformats.org/officeDocument/2006/relationships/hyperlink" Target="http://maps.google.com/?output=embed&amp;q=44.43098333,-68.34855000" TargetMode="External"/><Relationship Id="rId293" Type="http://schemas.openxmlformats.org/officeDocument/2006/relationships/hyperlink" Target="http://www.usharbormaster.com/secure/auxview.cfm?recordid=44862" TargetMode="External"/><Relationship Id="rId307" Type="http://schemas.openxmlformats.org/officeDocument/2006/relationships/hyperlink" Target="http://maps.google.com/?output=embed&amp;q=44.28047222,-68.94302778" TargetMode="External"/><Relationship Id="rId349" Type="http://schemas.openxmlformats.org/officeDocument/2006/relationships/hyperlink" Target="http://www.usharbormaster.com/secure/auxview.cfm?recordid=42796" TargetMode="External"/><Relationship Id="rId514" Type="http://schemas.openxmlformats.org/officeDocument/2006/relationships/hyperlink" Target="http://maps.google.com/?output=embed&amp;q=44.46138889,-68.17750000" TargetMode="External"/><Relationship Id="rId556" Type="http://schemas.openxmlformats.org/officeDocument/2006/relationships/hyperlink" Target="http://www.usharbormaster.com/secure/AuxAidReport_new.cfm?id=44667" TargetMode="External"/><Relationship Id="rId88" Type="http://schemas.openxmlformats.org/officeDocument/2006/relationships/hyperlink" Target="http://www.usharbormaster.com/secure/AuxAidReport_new.cfm?id=36756" TargetMode="External"/><Relationship Id="rId111" Type="http://schemas.openxmlformats.org/officeDocument/2006/relationships/hyperlink" Target="http://maps.google.com/?output=embed&amp;q=44.33408333,-68.73385000" TargetMode="External"/><Relationship Id="rId153" Type="http://schemas.openxmlformats.org/officeDocument/2006/relationships/hyperlink" Target="http://www.usharbormaster.com/secure/auxview.cfm?recordid=30366" TargetMode="External"/><Relationship Id="rId195" Type="http://schemas.openxmlformats.org/officeDocument/2006/relationships/hyperlink" Target="http://maps.google.com/?output=embed&amp;q=44.61827500,-67.31632833" TargetMode="External"/><Relationship Id="rId209" Type="http://schemas.openxmlformats.org/officeDocument/2006/relationships/hyperlink" Target="http://www.usharbormaster.com/secure/auxview.cfm?recordid=27719" TargetMode="External"/><Relationship Id="rId360" Type="http://schemas.openxmlformats.org/officeDocument/2006/relationships/hyperlink" Target="http://www.usharbormaster.com/secure/AuxAidReport_new.cfm?id=42797" TargetMode="External"/><Relationship Id="rId416" Type="http://schemas.openxmlformats.org/officeDocument/2006/relationships/hyperlink" Target="http://www.usharbormaster.com/secure/AuxAidReport_new.cfm?id=40148" TargetMode="External"/><Relationship Id="rId598" Type="http://schemas.openxmlformats.org/officeDocument/2006/relationships/hyperlink" Target="http://maps.google.com/?output=embed&amp;q=43.96452000,-69.19857889" TargetMode="External"/><Relationship Id="rId220" Type="http://schemas.openxmlformats.org/officeDocument/2006/relationships/hyperlink" Target="http://www.usharbormaster.com/secure/AuxAidReport_new.cfm?id=27717" TargetMode="External"/><Relationship Id="rId458" Type="http://schemas.openxmlformats.org/officeDocument/2006/relationships/hyperlink" Target="http://maps.google.com/?output=embed&amp;q=44.12021944,-68.43551944" TargetMode="External"/><Relationship Id="rId623" Type="http://schemas.openxmlformats.org/officeDocument/2006/relationships/hyperlink" Target="http://maps.google.com/?output=embed&amp;q=44.41483333,-68.36670833" TargetMode="External"/><Relationship Id="rId665" Type="http://schemas.openxmlformats.org/officeDocument/2006/relationships/drawing" Target="../drawings/drawing1.xml"/><Relationship Id="rId15" Type="http://schemas.openxmlformats.org/officeDocument/2006/relationships/hyperlink" Target="http://www.usharbormaster.com/secure/auxviewall.cfm" TargetMode="External"/><Relationship Id="rId57" Type="http://schemas.openxmlformats.org/officeDocument/2006/relationships/hyperlink" Target="http://www.usharbormaster.com/secure/auxview.cfm?recordid=31200" TargetMode="External"/><Relationship Id="rId262" Type="http://schemas.openxmlformats.org/officeDocument/2006/relationships/hyperlink" Target="http://maps.google.com/?output=embed&amp;q=44.34788611,-68.42233333" TargetMode="External"/><Relationship Id="rId318" Type="http://schemas.openxmlformats.org/officeDocument/2006/relationships/hyperlink" Target="http://maps.google.com/?output=embed&amp;q=43.35781000,-70.42509000" TargetMode="External"/><Relationship Id="rId525" Type="http://schemas.openxmlformats.org/officeDocument/2006/relationships/hyperlink" Target="http://www.usharbormaster.com/secure/auxview.cfm?recordid=28734" TargetMode="External"/><Relationship Id="rId567" Type="http://schemas.openxmlformats.org/officeDocument/2006/relationships/hyperlink" Target="http://maps.google.com/?output=embed&amp;q=43.96423333,-69.20011667" TargetMode="External"/><Relationship Id="rId99" Type="http://schemas.openxmlformats.org/officeDocument/2006/relationships/hyperlink" Target="http://maps.google.com/?output=embed&amp;q=44.89489444,-67.01009444" TargetMode="External"/><Relationship Id="rId122" Type="http://schemas.openxmlformats.org/officeDocument/2006/relationships/hyperlink" Target="http://maps.google.com/?output=embed&amp;q=44.38651667,-68.82698333" TargetMode="External"/><Relationship Id="rId164" Type="http://schemas.openxmlformats.org/officeDocument/2006/relationships/hyperlink" Target="http://www.usharbormaster.com/secure/AuxAidReport_new.cfm?id=36822" TargetMode="External"/><Relationship Id="rId371" Type="http://schemas.openxmlformats.org/officeDocument/2006/relationships/hyperlink" Target="http://maps.google.com/?output=embed&amp;q=44.42344000,-68.88271000" TargetMode="External"/><Relationship Id="rId427" Type="http://schemas.openxmlformats.org/officeDocument/2006/relationships/hyperlink" Target="http://maps.google.com/?output=embed&amp;q=44.08166667,-69.09777778" TargetMode="External"/><Relationship Id="rId469" Type="http://schemas.openxmlformats.org/officeDocument/2006/relationships/hyperlink" Target="http://www.usharbormaster.com/secure/auxview.cfm?recordid=27576" TargetMode="External"/><Relationship Id="rId634" Type="http://schemas.openxmlformats.org/officeDocument/2006/relationships/hyperlink" Target="http://maps.google.com/?output=embed&amp;q=44.41358333,-68.36633333" TargetMode="External"/><Relationship Id="rId26" Type="http://schemas.openxmlformats.org/officeDocument/2006/relationships/hyperlink" Target="http://maps.google.com/?output=embed&amp;q=44.43426944,-68.34795000" TargetMode="External"/><Relationship Id="rId231" Type="http://schemas.openxmlformats.org/officeDocument/2006/relationships/hyperlink" Target="http://maps.google.com/?output=embed&amp;q=44.20422500,-68.61804611" TargetMode="External"/><Relationship Id="rId273" Type="http://schemas.openxmlformats.org/officeDocument/2006/relationships/hyperlink" Target="http://www.usharbormaster.com/secure/auxview.cfm?recordid=43922" TargetMode="External"/><Relationship Id="rId329" Type="http://schemas.openxmlformats.org/officeDocument/2006/relationships/hyperlink" Target="http://www.usharbormaster.com/secure/auxview.cfm?recordid=45047" TargetMode="External"/><Relationship Id="rId480" Type="http://schemas.openxmlformats.org/officeDocument/2006/relationships/hyperlink" Target="http://www.usharbormaster.com/secure/AuxAidReport_new.cfm?id=27571" TargetMode="External"/><Relationship Id="rId536" Type="http://schemas.openxmlformats.org/officeDocument/2006/relationships/hyperlink" Target="http://www.usharbormaster.com/secure/AuxAidReport_new.cfm?id=28735" TargetMode="External"/><Relationship Id="rId68" Type="http://schemas.openxmlformats.org/officeDocument/2006/relationships/hyperlink" Target="http://www.usharbormaster.com/secure/AuxAidReport_new.cfm?id=25658" TargetMode="External"/><Relationship Id="rId133" Type="http://schemas.openxmlformats.org/officeDocument/2006/relationships/hyperlink" Target="http://www.usharbormaster.com/secure/auxview.cfm?recordid=29347" TargetMode="External"/><Relationship Id="rId175" Type="http://schemas.openxmlformats.org/officeDocument/2006/relationships/hyperlink" Target="http://maps.google.com/?output=embed&amp;q=44.33303333,-68.76845000" TargetMode="External"/><Relationship Id="rId340" Type="http://schemas.openxmlformats.org/officeDocument/2006/relationships/hyperlink" Target="http://www.usharbormaster.com/secure/AuxAidReport_new.cfm?id=44848" TargetMode="External"/><Relationship Id="rId578" Type="http://schemas.openxmlformats.org/officeDocument/2006/relationships/hyperlink" Target="http://maps.google.com/?output=embed&amp;q=43.96391667,-69.20275000" TargetMode="External"/><Relationship Id="rId200" Type="http://schemas.openxmlformats.org/officeDocument/2006/relationships/hyperlink" Target="http://www.usharbormaster.com/secure/AuxAidReport_new.cfm?id=30368" TargetMode="External"/><Relationship Id="rId382" Type="http://schemas.openxmlformats.org/officeDocument/2006/relationships/hyperlink" Target="http://maps.google.com/?output=embed&amp;q=44.09976667,-69.09641667" TargetMode="External"/><Relationship Id="rId438" Type="http://schemas.openxmlformats.org/officeDocument/2006/relationships/hyperlink" Target="http://maps.google.com/?output=embed&amp;q=44.49163889,-67.57793889" TargetMode="External"/><Relationship Id="rId603" Type="http://schemas.openxmlformats.org/officeDocument/2006/relationships/hyperlink" Target="http://maps.google.com/?output=embed&amp;q=43.49066667,-67.87983333" TargetMode="External"/><Relationship Id="rId645" Type="http://schemas.openxmlformats.org/officeDocument/2006/relationships/hyperlink" Target="http://www.usharbormaster.com/secure/auxview.cfm?recordid=36755" TargetMode="External"/><Relationship Id="rId242" Type="http://schemas.openxmlformats.org/officeDocument/2006/relationships/hyperlink" Target="http://maps.google.com/?output=embed&amp;q=44.15188000,-68.61819611" TargetMode="External"/><Relationship Id="rId284" Type="http://schemas.openxmlformats.org/officeDocument/2006/relationships/hyperlink" Target="http://www.usharbormaster.com/secure/AuxAidReport_new.cfm?id=23565" TargetMode="External"/><Relationship Id="rId491" Type="http://schemas.openxmlformats.org/officeDocument/2006/relationships/hyperlink" Target="http://maps.google.com/?output=embed&amp;q=44.50133056,-67.57621111" TargetMode="External"/><Relationship Id="rId505" Type="http://schemas.openxmlformats.org/officeDocument/2006/relationships/hyperlink" Target="http://www.usharbormaster.com/secure/auxview.cfm?recordid=45123" TargetMode="External"/><Relationship Id="rId37" Type="http://schemas.openxmlformats.org/officeDocument/2006/relationships/hyperlink" Target="http://www.usharbormaster.com/secure/auxview.cfm?recordid=38041" TargetMode="External"/><Relationship Id="rId79" Type="http://schemas.openxmlformats.org/officeDocument/2006/relationships/hyperlink" Target="http://maps.google.com/?output=embed&amp;q=44.18555556,-68.35277778" TargetMode="External"/><Relationship Id="rId102" Type="http://schemas.openxmlformats.org/officeDocument/2006/relationships/hyperlink" Target="http://maps.google.com/?output=embed&amp;q=44.90012778,-67.01240278" TargetMode="External"/><Relationship Id="rId144" Type="http://schemas.openxmlformats.org/officeDocument/2006/relationships/hyperlink" Target="http://www.usharbormaster.com/secure/AuxAidReport_new.cfm?id=30363" TargetMode="External"/><Relationship Id="rId547" Type="http://schemas.openxmlformats.org/officeDocument/2006/relationships/hyperlink" Target="http://maps.google.com/?output=embed&amp;q=44.44154611,-68.29684806" TargetMode="External"/><Relationship Id="rId589" Type="http://schemas.openxmlformats.org/officeDocument/2006/relationships/hyperlink" Target="http://www.usharbormaster.com/secure/auxview.cfm?recordid=40143" TargetMode="External"/><Relationship Id="rId90" Type="http://schemas.openxmlformats.org/officeDocument/2006/relationships/hyperlink" Target="http://maps.google.com/?output=embed&amp;q=44.90093333,-67.00879167" TargetMode="External"/><Relationship Id="rId186" Type="http://schemas.openxmlformats.org/officeDocument/2006/relationships/hyperlink" Target="http://maps.google.com/?output=embed&amp;q=44.61330000,-67.31748333" TargetMode="External"/><Relationship Id="rId351" Type="http://schemas.openxmlformats.org/officeDocument/2006/relationships/hyperlink" Target="http://maps.google.com/?output=embed&amp;q=44.43731111,-68.34681389" TargetMode="External"/><Relationship Id="rId393" Type="http://schemas.openxmlformats.org/officeDocument/2006/relationships/hyperlink" Target="http://www.usharbormaster.com/secure/auxview.cfm?recordid=41460" TargetMode="External"/><Relationship Id="rId407" Type="http://schemas.openxmlformats.org/officeDocument/2006/relationships/hyperlink" Target="http://maps.google.com/?output=embed&amp;q=44.10008333,-69.09720000" TargetMode="External"/><Relationship Id="rId449" Type="http://schemas.openxmlformats.org/officeDocument/2006/relationships/hyperlink" Target="http://www.usharbormaster.com/secure/auxview.cfm?recordid=28758" TargetMode="External"/><Relationship Id="rId614" Type="http://schemas.openxmlformats.org/officeDocument/2006/relationships/hyperlink" Target="http://maps.google.com/?output=embed&amp;q=44.55986611,-68.80020667" TargetMode="External"/><Relationship Id="rId656" Type="http://schemas.openxmlformats.org/officeDocument/2006/relationships/hyperlink" Target="http://www.usharbormaster.com/secure/AuxAidReport_new.cfm?id=41520" TargetMode="External"/><Relationship Id="rId211" Type="http://schemas.openxmlformats.org/officeDocument/2006/relationships/hyperlink" Target="http://maps.google.com/?output=embed&amp;q=44.63228056,-67.29513056" TargetMode="External"/><Relationship Id="rId253" Type="http://schemas.openxmlformats.org/officeDocument/2006/relationships/hyperlink" Target="http://www.usharbormaster.com/secure/auxview.cfm?recordid=30581" TargetMode="External"/><Relationship Id="rId295" Type="http://schemas.openxmlformats.org/officeDocument/2006/relationships/hyperlink" Target="http://maps.google.com/?output=embed&amp;q=44.31836889,-68.92695306" TargetMode="External"/><Relationship Id="rId309" Type="http://schemas.openxmlformats.org/officeDocument/2006/relationships/hyperlink" Target="http://www.usharbormaster.com/secure/auxview.cfm?recordid=25681" TargetMode="External"/><Relationship Id="rId460" Type="http://schemas.openxmlformats.org/officeDocument/2006/relationships/hyperlink" Target="http://www.usharbormaster.com/secure/AuxAidReport_new.cfm?id=28760" TargetMode="External"/><Relationship Id="rId516" Type="http://schemas.openxmlformats.org/officeDocument/2006/relationships/hyperlink" Target="http://www.usharbormaster.com/secure/AuxAidReport_new.cfm?id=45119" TargetMode="External"/><Relationship Id="rId48" Type="http://schemas.openxmlformats.org/officeDocument/2006/relationships/hyperlink" Target="http://www.usharbormaster.com/secure/AuxAidReport_new.cfm?id=38043" TargetMode="External"/><Relationship Id="rId113" Type="http://schemas.openxmlformats.org/officeDocument/2006/relationships/hyperlink" Target="http://www.usharbormaster.com/secure/auxview.cfm?recordid=44709" TargetMode="External"/><Relationship Id="rId320" Type="http://schemas.openxmlformats.org/officeDocument/2006/relationships/hyperlink" Target="http://www.usharbormaster.com/secure/AuxAidReport_new.cfm?id=45049" TargetMode="External"/><Relationship Id="rId558" Type="http://schemas.openxmlformats.org/officeDocument/2006/relationships/hyperlink" Target="http://maps.google.com/?output=embed&amp;q=43.96393333,-69.20018333" TargetMode="External"/><Relationship Id="rId155" Type="http://schemas.openxmlformats.org/officeDocument/2006/relationships/hyperlink" Target="http://maps.google.com/?output=embed&amp;q=44.17647222,-68.35568611" TargetMode="External"/><Relationship Id="rId197" Type="http://schemas.openxmlformats.org/officeDocument/2006/relationships/hyperlink" Target="http://www.usharbormaster.com/secure/auxview.cfm?recordid=30368" TargetMode="External"/><Relationship Id="rId362" Type="http://schemas.openxmlformats.org/officeDocument/2006/relationships/hyperlink" Target="http://maps.google.com/?output=embed&amp;q=44.64169000,-67.29738500" TargetMode="External"/><Relationship Id="rId418" Type="http://schemas.openxmlformats.org/officeDocument/2006/relationships/hyperlink" Target="http://maps.google.com/?output=embed&amp;q=44.10296667,-69.10065000" TargetMode="External"/><Relationship Id="rId625" Type="http://schemas.openxmlformats.org/officeDocument/2006/relationships/hyperlink" Target="http://www.usharbormaster.com/secure/auxview.cfm?recordid=36750" TargetMode="External"/><Relationship Id="rId222" Type="http://schemas.openxmlformats.org/officeDocument/2006/relationships/hyperlink" Target="http://maps.google.com/?output=embed&amp;q=44.63188889,-67.29628333" TargetMode="External"/><Relationship Id="rId264" Type="http://schemas.openxmlformats.org/officeDocument/2006/relationships/hyperlink" Target="http://www.usharbormaster.com/secure/AuxAidReport_new.cfm?id=43919" TargetMode="External"/><Relationship Id="rId471" Type="http://schemas.openxmlformats.org/officeDocument/2006/relationships/hyperlink" Target="http://maps.google.com/?output=embed&amp;q=44.89533333,-67.06572222" TargetMode="External"/><Relationship Id="rId17" Type="http://schemas.openxmlformats.org/officeDocument/2006/relationships/hyperlink" Target="http://www.usharbormaster.com/secure/auxview.cfm?recordid=36574" TargetMode="External"/><Relationship Id="rId59" Type="http://schemas.openxmlformats.org/officeDocument/2006/relationships/hyperlink" Target="http://maps.google.com/?output=embed&amp;q=44.40046944,-68.19894722" TargetMode="External"/><Relationship Id="rId124" Type="http://schemas.openxmlformats.org/officeDocument/2006/relationships/hyperlink" Target="http://www.usharbormaster.com/secure/AuxAidReport_new.cfm?id=44705" TargetMode="External"/><Relationship Id="rId527" Type="http://schemas.openxmlformats.org/officeDocument/2006/relationships/hyperlink" Target="http://maps.google.com/?output=embed&amp;q=44.60756944,-67.38348056" TargetMode="External"/><Relationship Id="rId569" Type="http://schemas.openxmlformats.org/officeDocument/2006/relationships/hyperlink" Target="http://www.usharbormaster.com/secure/auxview.cfm?recordid=40138" TargetMode="External"/><Relationship Id="rId70" Type="http://schemas.openxmlformats.org/officeDocument/2006/relationships/hyperlink" Target="http://maps.google.com/?output=embed&amp;q=44.18138889,-68.35305556" TargetMode="External"/><Relationship Id="rId166" Type="http://schemas.openxmlformats.org/officeDocument/2006/relationships/hyperlink" Target="http://maps.google.com/?output=embed&amp;q=44.49238333,-67.55076111" TargetMode="External"/><Relationship Id="rId331" Type="http://schemas.openxmlformats.org/officeDocument/2006/relationships/hyperlink" Target="http://maps.google.com/?output=embed&amp;q=43.78361111,-68.85500000" TargetMode="External"/><Relationship Id="rId373" Type="http://schemas.openxmlformats.org/officeDocument/2006/relationships/hyperlink" Target="http://www.usharbormaster.com/secure/auxview.cfm?recordid=44711" TargetMode="External"/><Relationship Id="rId429" Type="http://schemas.openxmlformats.org/officeDocument/2006/relationships/hyperlink" Target="http://www.usharbormaster.com/secure/auxview.cfm?recordid=27567" TargetMode="External"/><Relationship Id="rId580" Type="http://schemas.openxmlformats.org/officeDocument/2006/relationships/hyperlink" Target="http://www.usharbormaster.com/secure/AuxAidReport_new.cfm?id=40140" TargetMode="External"/><Relationship Id="rId636" Type="http://schemas.openxmlformats.org/officeDocument/2006/relationships/hyperlink" Target="http://www.usharbormaster.com/secure/AuxAidReport_new.cfm?id=36752" TargetMode="External"/><Relationship Id="rId1" Type="http://schemas.openxmlformats.org/officeDocument/2006/relationships/hyperlink" Target="http://www.usharbormaster.com/secure/auxviewall.cfm" TargetMode="External"/><Relationship Id="rId233" Type="http://schemas.openxmlformats.org/officeDocument/2006/relationships/hyperlink" Target="http://www.usharbormaster.com/secure/auxview.cfm?recordid=44752" TargetMode="External"/><Relationship Id="rId440" Type="http://schemas.openxmlformats.org/officeDocument/2006/relationships/hyperlink" Target="http://www.usharbormaster.com/secure/AuxAidReport_new.cfm?id=27569" TargetMode="External"/><Relationship Id="rId28" Type="http://schemas.openxmlformats.org/officeDocument/2006/relationships/hyperlink" Target="http://www.usharbormaster.com/secure/AuxAidReport_new.cfm?id=38038" TargetMode="External"/><Relationship Id="rId275" Type="http://schemas.openxmlformats.org/officeDocument/2006/relationships/hyperlink" Target="http://maps.google.com/?output=embed&amp;q=44.34788611,-68.42118611" TargetMode="External"/><Relationship Id="rId300" Type="http://schemas.openxmlformats.org/officeDocument/2006/relationships/hyperlink" Target="http://www.usharbormaster.com/secure/AuxAidReport_new.cfm?id=45105" TargetMode="External"/><Relationship Id="rId482" Type="http://schemas.openxmlformats.org/officeDocument/2006/relationships/hyperlink" Target="http://maps.google.com/?output=embed&amp;q=44.50348889,-67.57333056" TargetMode="External"/><Relationship Id="rId538" Type="http://schemas.openxmlformats.org/officeDocument/2006/relationships/hyperlink" Target="http://maps.google.com/?output=embed&amp;q=44.60166667,-67.38361111" TargetMode="External"/><Relationship Id="rId81" Type="http://schemas.openxmlformats.org/officeDocument/2006/relationships/hyperlink" Target="http://www.usharbormaster.com/secure/auxview.cfm?recordid=28766" TargetMode="External"/><Relationship Id="rId135" Type="http://schemas.openxmlformats.org/officeDocument/2006/relationships/hyperlink" Target="http://maps.google.com/?output=embed&amp;q=44.77129167,-68.78564722" TargetMode="External"/><Relationship Id="rId177" Type="http://schemas.openxmlformats.org/officeDocument/2006/relationships/hyperlink" Target="http://www.usharbormaster.com/secure/auxview.cfm?recordid=28724" TargetMode="External"/><Relationship Id="rId342" Type="http://schemas.openxmlformats.org/officeDocument/2006/relationships/hyperlink" Target="http://maps.google.com/?output=embed&amp;q=44.36761111,-67.86416667" TargetMode="External"/><Relationship Id="rId384" Type="http://schemas.openxmlformats.org/officeDocument/2006/relationships/hyperlink" Target="http://www.usharbormaster.com/secure/AuxAidReport_new.cfm?id=41462" TargetMode="External"/><Relationship Id="rId591" Type="http://schemas.openxmlformats.org/officeDocument/2006/relationships/hyperlink" Target="http://maps.google.com/?output=embed&amp;q=43.96418333,-69.20448333" TargetMode="External"/><Relationship Id="rId605" Type="http://schemas.openxmlformats.org/officeDocument/2006/relationships/hyperlink" Target="http://www.usharbormaster.com/secure/auxview.cfm?recordid=26705" TargetMode="External"/><Relationship Id="rId202" Type="http://schemas.openxmlformats.org/officeDocument/2006/relationships/hyperlink" Target="http://maps.google.com/?output=embed&amp;q=44.62357000,-67.31764000" TargetMode="External"/><Relationship Id="rId244" Type="http://schemas.openxmlformats.org/officeDocument/2006/relationships/hyperlink" Target="http://www.usharbormaster.com/secure/AuxAidReport_new.cfm?id=44698" TargetMode="External"/><Relationship Id="rId647" Type="http://schemas.openxmlformats.org/officeDocument/2006/relationships/hyperlink" Target="http://maps.google.com/?output=embed&amp;q=44.41483333,-68.36800000" TargetMode="External"/><Relationship Id="rId39" Type="http://schemas.openxmlformats.org/officeDocument/2006/relationships/hyperlink" Target="http://maps.google.com/?output=embed&amp;q=44.43233056,-68.34892222" TargetMode="External"/><Relationship Id="rId286" Type="http://schemas.openxmlformats.org/officeDocument/2006/relationships/hyperlink" Target="http://maps.google.com/?output=embed&amp;q=44.32285000,-68.76685000" TargetMode="External"/><Relationship Id="rId451" Type="http://schemas.openxmlformats.org/officeDocument/2006/relationships/hyperlink" Target="http://maps.google.com/?output=embed&amp;q=44.12075000,-68.44154722" TargetMode="External"/><Relationship Id="rId493" Type="http://schemas.openxmlformats.org/officeDocument/2006/relationships/hyperlink" Target="http://www.usharbormaster.com/secure/auxview.cfm?recordid=45120" TargetMode="External"/><Relationship Id="rId507" Type="http://schemas.openxmlformats.org/officeDocument/2006/relationships/hyperlink" Target="http://maps.google.com/?output=embed&amp;q=44.43373056,-68.14621111" TargetMode="External"/><Relationship Id="rId549" Type="http://schemas.openxmlformats.org/officeDocument/2006/relationships/hyperlink" Target="http://www.usharbormaster.com/secure/auxview.cfm?recordid=44666" TargetMode="External"/><Relationship Id="rId50" Type="http://schemas.openxmlformats.org/officeDocument/2006/relationships/hyperlink" Target="http://maps.google.com/?output=embed&amp;q=44.42783333,-68.34470000" TargetMode="External"/><Relationship Id="rId104" Type="http://schemas.openxmlformats.org/officeDocument/2006/relationships/hyperlink" Target="http://www.usharbormaster.com/secure/AuxAidReport_new.cfm?id=27562" TargetMode="External"/><Relationship Id="rId146" Type="http://schemas.openxmlformats.org/officeDocument/2006/relationships/hyperlink" Target="http://maps.google.com/?output=embed&amp;q=44.17901111,-68.35744444" TargetMode="External"/><Relationship Id="rId188" Type="http://schemas.openxmlformats.org/officeDocument/2006/relationships/hyperlink" Target="http://www.usharbormaster.com/secure/AuxAidReport_new.cfm?id=28722" TargetMode="External"/><Relationship Id="rId311" Type="http://schemas.openxmlformats.org/officeDocument/2006/relationships/hyperlink" Target="http://maps.google.com/?output=embed&amp;q=44.28066667,-69.00521944" TargetMode="External"/><Relationship Id="rId353" Type="http://schemas.openxmlformats.org/officeDocument/2006/relationships/hyperlink" Target="http://www.usharbormaster.com/secure/auxview.cfm?recordid=42795" TargetMode="External"/><Relationship Id="rId395" Type="http://schemas.openxmlformats.org/officeDocument/2006/relationships/hyperlink" Target="http://maps.google.com/?output=embed&amp;q=44.10031667,-69.10100000" TargetMode="External"/><Relationship Id="rId409" Type="http://schemas.openxmlformats.org/officeDocument/2006/relationships/hyperlink" Target="http://www.usharbormaster.com/secure/auxview.cfm?recordid=40147" TargetMode="External"/><Relationship Id="rId560" Type="http://schemas.openxmlformats.org/officeDocument/2006/relationships/hyperlink" Target="http://www.usharbormaster.com/secure/AuxAidReport_new.cfm?id=40136" TargetMode="External"/><Relationship Id="rId92" Type="http://schemas.openxmlformats.org/officeDocument/2006/relationships/hyperlink" Target="http://www.usharbormaster.com/secure/AuxAidReport_new.cfm?id=27559" TargetMode="External"/><Relationship Id="rId213" Type="http://schemas.openxmlformats.org/officeDocument/2006/relationships/hyperlink" Target="http://www.usharbormaster.com/secure/auxview.cfm?recordid=27718" TargetMode="External"/><Relationship Id="rId420" Type="http://schemas.openxmlformats.org/officeDocument/2006/relationships/hyperlink" Target="http://www.usharbormaster.com/secure/AuxAidReport_new.cfm?id=40149" TargetMode="External"/><Relationship Id="rId616" Type="http://schemas.openxmlformats.org/officeDocument/2006/relationships/hyperlink" Target="http://www.usharbormaster.com/secure/AuxAidReport_new.cfm?id=31213" TargetMode="External"/><Relationship Id="rId658" Type="http://schemas.openxmlformats.org/officeDocument/2006/relationships/hyperlink" Target="http://maps.google.com/?output=embed&amp;q=43.99545000,-69.16673333" TargetMode="External"/><Relationship Id="rId255" Type="http://schemas.openxmlformats.org/officeDocument/2006/relationships/hyperlink" Target="http://maps.google.com/?output=embed&amp;q=44.53472222,-68.42222222" TargetMode="External"/><Relationship Id="rId297" Type="http://schemas.openxmlformats.org/officeDocument/2006/relationships/hyperlink" Target="http://www.usharbormaster.com/secure/auxview.cfm?recordid=45105" TargetMode="External"/><Relationship Id="rId462" Type="http://schemas.openxmlformats.org/officeDocument/2006/relationships/hyperlink" Target="http://maps.google.com/?output=embed&amp;q=44.89637778,-67.05937500" TargetMode="External"/><Relationship Id="rId518" Type="http://schemas.openxmlformats.org/officeDocument/2006/relationships/hyperlink" Target="http://maps.google.com/?output=embed&amp;q=44.45638889,-68.17666667" TargetMode="External"/><Relationship Id="rId115" Type="http://schemas.openxmlformats.org/officeDocument/2006/relationships/hyperlink" Target="http://maps.google.com/?output=embed&amp;q=44.38496083,-68.82699806" TargetMode="External"/><Relationship Id="rId157" Type="http://schemas.openxmlformats.org/officeDocument/2006/relationships/hyperlink" Target="http://www.usharbormaster.com/secure/auxview.cfm?recordid=36819" TargetMode="External"/><Relationship Id="rId322" Type="http://schemas.openxmlformats.org/officeDocument/2006/relationships/hyperlink" Target="http://maps.google.com/?output=embed&amp;q=44.14223000,-68.24585000" TargetMode="External"/><Relationship Id="rId364" Type="http://schemas.openxmlformats.org/officeDocument/2006/relationships/hyperlink" Target="http://www.usharbormaster.com/secure/AuxAidReport_new.cfm?id=44424" TargetMode="External"/><Relationship Id="rId61" Type="http://schemas.openxmlformats.org/officeDocument/2006/relationships/hyperlink" Target="http://www.usharbormaster.com/secure/auxview.cfm?recordid=31199" TargetMode="External"/><Relationship Id="rId199" Type="http://schemas.openxmlformats.org/officeDocument/2006/relationships/hyperlink" Target="http://maps.google.com/?output=embed&amp;q=44.62050667,-67.32065667" TargetMode="External"/><Relationship Id="rId571" Type="http://schemas.openxmlformats.org/officeDocument/2006/relationships/hyperlink" Target="http://maps.google.com/?output=embed&amp;q=43.96393333,-69.20141667" TargetMode="External"/><Relationship Id="rId627" Type="http://schemas.openxmlformats.org/officeDocument/2006/relationships/hyperlink" Target="http://maps.google.com/?output=embed&amp;q=44.41403056,-68.36616111" TargetMode="External"/><Relationship Id="rId19" Type="http://schemas.openxmlformats.org/officeDocument/2006/relationships/hyperlink" Target="http://maps.google.com/?output=embed&amp;q=44.39301389,-68.19871111" TargetMode="External"/><Relationship Id="rId224" Type="http://schemas.openxmlformats.org/officeDocument/2006/relationships/hyperlink" Target="http://www.usharbormaster.com/secure/AuxAidReport_new.cfm?id=27716" TargetMode="External"/><Relationship Id="rId266" Type="http://schemas.openxmlformats.org/officeDocument/2006/relationships/hyperlink" Target="http://maps.google.com/?output=embed&amp;q=44.34646111,-68.42233333" TargetMode="External"/><Relationship Id="rId431" Type="http://schemas.openxmlformats.org/officeDocument/2006/relationships/hyperlink" Target="http://maps.google.com/?output=embed&amp;q=44.49283056,-67.58083056" TargetMode="External"/><Relationship Id="rId473" Type="http://schemas.openxmlformats.org/officeDocument/2006/relationships/hyperlink" Target="http://www.usharbormaster.com/secure/auxview.cfm?recordid=27577" TargetMode="External"/><Relationship Id="rId529" Type="http://schemas.openxmlformats.org/officeDocument/2006/relationships/hyperlink" Target="http://www.usharbormaster.com/secure/auxview.cfm?recordid=28733" TargetMode="External"/><Relationship Id="rId30" Type="http://schemas.openxmlformats.org/officeDocument/2006/relationships/hyperlink" Target="http://maps.google.com/?output=embed&amp;q=44.43385278,-68.34673611" TargetMode="External"/><Relationship Id="rId126" Type="http://schemas.openxmlformats.org/officeDocument/2006/relationships/hyperlink" Target="http://maps.google.com/?output=embed&amp;q=44.38388333,-68.82700000" TargetMode="External"/><Relationship Id="rId168" Type="http://schemas.openxmlformats.org/officeDocument/2006/relationships/hyperlink" Target="http://www.usharbormaster.com/secure/AuxAidReport_new.cfm?id=36820" TargetMode="External"/><Relationship Id="rId333" Type="http://schemas.openxmlformats.org/officeDocument/2006/relationships/hyperlink" Target="http://www.usharbormaster.com/secure/auxview.cfm?recordid=44994" TargetMode="External"/><Relationship Id="rId540" Type="http://schemas.openxmlformats.org/officeDocument/2006/relationships/hyperlink" Target="http://www.usharbormaster.com/secure/AuxAidReport_new.cfm?id=28730" TargetMode="External"/><Relationship Id="rId72" Type="http://schemas.openxmlformats.org/officeDocument/2006/relationships/hyperlink" Target="http://www.usharbormaster.com/secure/AuxAidReport_new.cfm?id=28763" TargetMode="External"/><Relationship Id="rId375" Type="http://schemas.openxmlformats.org/officeDocument/2006/relationships/hyperlink" Target="http://maps.google.com/?output=embed&amp;q=44.42461000,-68.87899000" TargetMode="External"/><Relationship Id="rId582" Type="http://schemas.openxmlformats.org/officeDocument/2006/relationships/hyperlink" Target="http://maps.google.com/?output=embed&amp;q=43.96418333,-69.20286667" TargetMode="External"/><Relationship Id="rId638" Type="http://schemas.openxmlformats.org/officeDocument/2006/relationships/hyperlink" Target="http://maps.google.com/?output=embed&amp;q=44.41350000,-68.36751667" TargetMode="External"/><Relationship Id="rId3" Type="http://schemas.openxmlformats.org/officeDocument/2006/relationships/hyperlink" Target="http://www.usharbormaster.com/secure/auxviewall.cfm" TargetMode="External"/><Relationship Id="rId235" Type="http://schemas.openxmlformats.org/officeDocument/2006/relationships/hyperlink" Target="http://maps.google.com/?output=embed&amp;q=44.20408611,-68.61913611" TargetMode="External"/><Relationship Id="rId277" Type="http://schemas.openxmlformats.org/officeDocument/2006/relationships/hyperlink" Target="http://www.usharbormaster.com/secure/auxview.cfm?recordid=23564" TargetMode="External"/><Relationship Id="rId400" Type="http://schemas.openxmlformats.org/officeDocument/2006/relationships/hyperlink" Target="http://www.usharbormaster.com/secure/AuxAidReport_new.cfm?id=41464" TargetMode="External"/><Relationship Id="rId442" Type="http://schemas.openxmlformats.org/officeDocument/2006/relationships/hyperlink" Target="http://maps.google.com/?output=embed&amp;q=44.49165000,-67.58178889" TargetMode="External"/><Relationship Id="rId484" Type="http://schemas.openxmlformats.org/officeDocument/2006/relationships/hyperlink" Target="http://www.usharbormaster.com/secure/AuxAidReport_new.cfm?id=27572" TargetMode="External"/><Relationship Id="rId137" Type="http://schemas.openxmlformats.org/officeDocument/2006/relationships/hyperlink" Target="http://www.usharbormaster.com/secure/auxview.cfm?recordid=29351" TargetMode="External"/><Relationship Id="rId302" Type="http://schemas.openxmlformats.org/officeDocument/2006/relationships/hyperlink" Target="http://maps.google.com/?output=embed&amp;q=44.28061389,-68.94317500" TargetMode="External"/><Relationship Id="rId344" Type="http://schemas.openxmlformats.org/officeDocument/2006/relationships/hyperlink" Target="http://www.usharbormaster.com/secure/AuxAidReport_new.cfm?id=45046" TargetMode="External"/><Relationship Id="rId41" Type="http://schemas.openxmlformats.org/officeDocument/2006/relationships/hyperlink" Target="http://www.usharbormaster.com/secure/auxview.cfm?recordid=38042" TargetMode="External"/><Relationship Id="rId83" Type="http://schemas.openxmlformats.org/officeDocument/2006/relationships/hyperlink" Target="http://maps.google.com/?output=embed&amp;q=44.18500000,-68.35111111" TargetMode="External"/><Relationship Id="rId179" Type="http://schemas.openxmlformats.org/officeDocument/2006/relationships/hyperlink" Target="http://maps.google.com/?output=embed&amp;q=44.61620000,-67.31353333" TargetMode="External"/><Relationship Id="rId386" Type="http://schemas.openxmlformats.org/officeDocument/2006/relationships/hyperlink" Target="http://maps.google.com/?output=embed&amp;q=44.10018333,-69.09641667" TargetMode="External"/><Relationship Id="rId551" Type="http://schemas.openxmlformats.org/officeDocument/2006/relationships/hyperlink" Target="http://maps.google.com/?output=embed&amp;q=44.43786889,-68.29139000" TargetMode="External"/><Relationship Id="rId593" Type="http://schemas.openxmlformats.org/officeDocument/2006/relationships/hyperlink" Target="http://www.usharbormaster.com/secure/auxview.cfm?recordid=40144" TargetMode="External"/><Relationship Id="rId607" Type="http://schemas.openxmlformats.org/officeDocument/2006/relationships/hyperlink" Target="http://maps.google.com/?output=embed&amp;q=44.05516667,-68.99683333" TargetMode="External"/><Relationship Id="rId649" Type="http://schemas.openxmlformats.org/officeDocument/2006/relationships/hyperlink" Target="http://www.usharbormaster.com/secure/auxview.cfm?recordid=41521" TargetMode="External"/><Relationship Id="rId190" Type="http://schemas.openxmlformats.org/officeDocument/2006/relationships/hyperlink" Target="http://maps.google.com/?output=embed&amp;q=44.61516667,-67.32214444" TargetMode="External"/><Relationship Id="rId204" Type="http://schemas.openxmlformats.org/officeDocument/2006/relationships/hyperlink" Target="http://www.usharbormaster.com/secure/AuxAidReport_new.cfm?id=30369" TargetMode="External"/><Relationship Id="rId246" Type="http://schemas.openxmlformats.org/officeDocument/2006/relationships/hyperlink" Target="http://maps.google.com/?output=embed&amp;q=44.26053333,-68.24151667" TargetMode="External"/><Relationship Id="rId288" Type="http://schemas.openxmlformats.org/officeDocument/2006/relationships/hyperlink" Target="http://www.usharbormaster.com/secure/AuxAidReport_new.cfm?id=23563" TargetMode="External"/><Relationship Id="rId411" Type="http://schemas.openxmlformats.org/officeDocument/2006/relationships/hyperlink" Target="http://maps.google.com/?output=embed&amp;q=44.10051667,-69.10460000" TargetMode="External"/><Relationship Id="rId453" Type="http://schemas.openxmlformats.org/officeDocument/2006/relationships/hyperlink" Target="http://www.usharbormaster.com/secure/auxview.cfm?recordid=28759" TargetMode="External"/><Relationship Id="rId509" Type="http://schemas.openxmlformats.org/officeDocument/2006/relationships/hyperlink" Target="http://www.usharbormaster.com/secure/auxview.cfm?recordid=45116" TargetMode="External"/><Relationship Id="rId660" Type="http://schemas.openxmlformats.org/officeDocument/2006/relationships/hyperlink" Target="http://www.usharbormaster.com/secure/AuxAidReport_new.cfm?id=41522" TargetMode="External"/><Relationship Id="rId106" Type="http://schemas.openxmlformats.org/officeDocument/2006/relationships/hyperlink" Target="http://maps.google.com/?output=embed&amp;q=44.33413333,-68.73418333" TargetMode="External"/><Relationship Id="rId313" Type="http://schemas.openxmlformats.org/officeDocument/2006/relationships/hyperlink" Target="http://www.usharbormaster.com/secure/auxview.cfm?recordid=25682" TargetMode="External"/><Relationship Id="rId495" Type="http://schemas.openxmlformats.org/officeDocument/2006/relationships/hyperlink" Target="http://maps.google.com/?output=embed&amp;q=44.43333056,-68.15000000" TargetMode="External"/><Relationship Id="rId10" Type="http://schemas.openxmlformats.org/officeDocument/2006/relationships/hyperlink" Target="http://www.usharbormaster.com/secure/auxviewall.cfm" TargetMode="External"/><Relationship Id="rId52" Type="http://schemas.openxmlformats.org/officeDocument/2006/relationships/hyperlink" Target="http://www.usharbormaster.com/secure/AuxAidReport_new.cfm?id=38044" TargetMode="External"/><Relationship Id="rId94" Type="http://schemas.openxmlformats.org/officeDocument/2006/relationships/hyperlink" Target="http://maps.google.com/?output=embed&amp;q=44.89569722,-67.00648611" TargetMode="External"/><Relationship Id="rId148" Type="http://schemas.openxmlformats.org/officeDocument/2006/relationships/hyperlink" Target="http://www.usharbormaster.com/secure/AuxAidReport_new.cfm?id=30364" TargetMode="External"/><Relationship Id="rId355" Type="http://schemas.openxmlformats.org/officeDocument/2006/relationships/hyperlink" Target="http://maps.google.com/?output=embed&amp;q=44.43705000,-68.34732778" TargetMode="External"/><Relationship Id="rId397" Type="http://schemas.openxmlformats.org/officeDocument/2006/relationships/hyperlink" Target="http://www.usharbormaster.com/secure/auxview.cfm?recordid=41464" TargetMode="External"/><Relationship Id="rId520" Type="http://schemas.openxmlformats.org/officeDocument/2006/relationships/hyperlink" Target="http://www.usharbormaster.com/secure/AuxAidReport_new.cfm?id=45117" TargetMode="External"/><Relationship Id="rId562" Type="http://schemas.openxmlformats.org/officeDocument/2006/relationships/hyperlink" Target="http://maps.google.com/?output=embed&amp;q=43.96435000,-69.20591667" TargetMode="External"/><Relationship Id="rId618" Type="http://schemas.openxmlformats.org/officeDocument/2006/relationships/hyperlink" Target="http://maps.google.com/?output=embed&amp;q=44.56090694,-68.80290889" TargetMode="External"/><Relationship Id="rId215" Type="http://schemas.openxmlformats.org/officeDocument/2006/relationships/hyperlink" Target="http://maps.google.com/?output=embed&amp;q=44.63506111,-67.29665000" TargetMode="External"/><Relationship Id="rId257" Type="http://schemas.openxmlformats.org/officeDocument/2006/relationships/hyperlink" Target="http://www.usharbormaster.com/secure/auxview.cfm?recordid=30582" TargetMode="External"/><Relationship Id="rId422" Type="http://schemas.openxmlformats.org/officeDocument/2006/relationships/hyperlink" Target="http://maps.google.com/?output=embed&amp;q=44.10953333,-69.09500000" TargetMode="External"/><Relationship Id="rId464" Type="http://schemas.openxmlformats.org/officeDocument/2006/relationships/hyperlink" Target="http://www.usharbormaster.com/secure/AuxAidReport_new.cfm?id=27574" TargetMode="External"/><Relationship Id="rId299" Type="http://schemas.openxmlformats.org/officeDocument/2006/relationships/hyperlink" Target="http://maps.google.com/?output=embed&amp;q=44.10900000,-69.07300000" TargetMode="External"/><Relationship Id="rId63" Type="http://schemas.openxmlformats.org/officeDocument/2006/relationships/hyperlink" Target="http://maps.google.com/?output=embed&amp;q=44.40046667,-68.19840556" TargetMode="External"/><Relationship Id="rId159" Type="http://schemas.openxmlformats.org/officeDocument/2006/relationships/hyperlink" Target="http://maps.google.com/?output=embed&amp;q=44.49589167,-67.55294444" TargetMode="External"/><Relationship Id="rId366" Type="http://schemas.openxmlformats.org/officeDocument/2006/relationships/hyperlink" Target="http://maps.google.com/?output=embed&amp;q=44.64084000,-67.29740000" TargetMode="External"/><Relationship Id="rId573" Type="http://schemas.openxmlformats.org/officeDocument/2006/relationships/hyperlink" Target="http://www.usharbormaster.com/secure/auxview.cfm?recordid=40139" TargetMode="External"/><Relationship Id="rId226" Type="http://schemas.openxmlformats.org/officeDocument/2006/relationships/hyperlink" Target="http://maps.google.com/?output=embed&amp;q=44.90500000,-67.02166667" TargetMode="External"/><Relationship Id="rId433" Type="http://schemas.openxmlformats.org/officeDocument/2006/relationships/hyperlink" Target="http://www.usharbormaster.com/secure/auxview.cfm?recordid=27568" TargetMode="External"/><Relationship Id="rId640" Type="http://schemas.openxmlformats.org/officeDocument/2006/relationships/hyperlink" Target="http://www.usharbormaster.com/secure/AuxAidReport_new.cfm?id=36753" TargetMode="External"/><Relationship Id="rId74" Type="http://schemas.openxmlformats.org/officeDocument/2006/relationships/hyperlink" Target="http://maps.google.com/?output=embed&amp;q=44.18166667,-68.35472222" TargetMode="External"/><Relationship Id="rId377" Type="http://schemas.openxmlformats.org/officeDocument/2006/relationships/hyperlink" Target="http://www.usharbormaster.com/secure/auxview.cfm?recordid=30916" TargetMode="External"/><Relationship Id="rId500" Type="http://schemas.openxmlformats.org/officeDocument/2006/relationships/hyperlink" Target="http://www.usharbormaster.com/secure/AuxAidReport_new.cfm?id=45121" TargetMode="External"/><Relationship Id="rId584" Type="http://schemas.openxmlformats.org/officeDocument/2006/relationships/hyperlink" Target="http://www.usharbormaster.com/secure/AuxAidReport_new.cfm?id=40141" TargetMode="External"/><Relationship Id="rId5" Type="http://schemas.openxmlformats.org/officeDocument/2006/relationships/hyperlink" Target="http://www.usharbormaster.com/secure/auxviewall.cfm" TargetMode="External"/><Relationship Id="rId237" Type="http://schemas.openxmlformats.org/officeDocument/2006/relationships/hyperlink" Target="http://www.usharbormaster.com/secure/auxview.cfm?recordid=44754" TargetMode="External"/><Relationship Id="rId444" Type="http://schemas.openxmlformats.org/officeDocument/2006/relationships/hyperlink" Target="http://www.usharbormaster.com/secure/AuxAidReport_new.cfm?id=27570" TargetMode="External"/><Relationship Id="rId651" Type="http://schemas.openxmlformats.org/officeDocument/2006/relationships/hyperlink" Target="http://maps.google.com/?output=embed&amp;q=43.99683333,-69.16673333" TargetMode="External"/><Relationship Id="rId290" Type="http://schemas.openxmlformats.org/officeDocument/2006/relationships/hyperlink" Target="http://maps.google.com/?output=embed&amp;q=44.04350000,-68.89250000" TargetMode="External"/><Relationship Id="rId304" Type="http://schemas.openxmlformats.org/officeDocument/2006/relationships/hyperlink" Target="http://www.usharbormaster.com/secure/AuxAidReport_new.cfm?id=25684" TargetMode="External"/><Relationship Id="rId388" Type="http://schemas.openxmlformats.org/officeDocument/2006/relationships/hyperlink" Target="http://www.usharbormaster.com/secure/AuxAidReport_new.cfm?id=41459" TargetMode="External"/><Relationship Id="rId511" Type="http://schemas.openxmlformats.org/officeDocument/2006/relationships/hyperlink" Target="http://maps.google.com/?output=embed&amp;q=44.46000000,-68.17416667" TargetMode="External"/><Relationship Id="rId609" Type="http://schemas.openxmlformats.org/officeDocument/2006/relationships/hyperlink" Target="http://www.usharbormaster.com/secure/auxview.cfm?recordid=26994" TargetMode="External"/><Relationship Id="rId85" Type="http://schemas.openxmlformats.org/officeDocument/2006/relationships/hyperlink" Target="http://www.usharbormaster.com/secure/auxview.cfm?recordid=36756" TargetMode="External"/><Relationship Id="rId150" Type="http://schemas.openxmlformats.org/officeDocument/2006/relationships/hyperlink" Target="http://maps.google.com/?output=embed&amp;q=44.17687972,-68.35813139" TargetMode="External"/><Relationship Id="rId595" Type="http://schemas.openxmlformats.org/officeDocument/2006/relationships/hyperlink" Target="http://maps.google.com/?output=embed&amp;q=43.96401389,-69.20593333" TargetMode="External"/><Relationship Id="rId248" Type="http://schemas.openxmlformats.org/officeDocument/2006/relationships/hyperlink" Target="http://www.usharbormaster.com/secure/AuxAidReport_new.cfm?id=30189" TargetMode="External"/><Relationship Id="rId455" Type="http://schemas.openxmlformats.org/officeDocument/2006/relationships/hyperlink" Target="http://maps.google.com/?output=embed&amp;q=44.11938889,-68.43626944" TargetMode="External"/><Relationship Id="rId662" Type="http://schemas.openxmlformats.org/officeDocument/2006/relationships/hyperlink" Target="http://maps.google.com/?output=embed&amp;q=43.99545000,-69.16708333" TargetMode="External"/><Relationship Id="rId12" Type="http://schemas.openxmlformats.org/officeDocument/2006/relationships/hyperlink" Target="http://www.usharbormaster.com/secure/auxviewall.cfm" TargetMode="External"/><Relationship Id="rId108" Type="http://schemas.openxmlformats.org/officeDocument/2006/relationships/hyperlink" Target="http://www.usharbormaster.com/secure/AuxAidReport_new.cfm?id=29617" TargetMode="External"/><Relationship Id="rId315" Type="http://schemas.openxmlformats.org/officeDocument/2006/relationships/hyperlink" Target="http://maps.google.com/?output=embed&amp;q=44.28045000,-69.00531944" TargetMode="External"/><Relationship Id="rId522" Type="http://schemas.openxmlformats.org/officeDocument/2006/relationships/hyperlink" Target="http://maps.google.com/?output=embed&amp;q=44.45750000,-68.18027778" TargetMode="External"/><Relationship Id="rId96" Type="http://schemas.openxmlformats.org/officeDocument/2006/relationships/hyperlink" Target="http://www.usharbormaster.com/secure/AuxAidReport_new.cfm?id=27560" TargetMode="External"/><Relationship Id="rId161" Type="http://schemas.openxmlformats.org/officeDocument/2006/relationships/hyperlink" Target="http://www.usharbormaster.com/secure/auxview.cfm?recordid=36822" TargetMode="External"/><Relationship Id="rId399" Type="http://schemas.openxmlformats.org/officeDocument/2006/relationships/hyperlink" Target="http://maps.google.com/?output=embed&amp;q=44.10025000,-69.10441667" TargetMode="External"/><Relationship Id="rId259" Type="http://schemas.openxmlformats.org/officeDocument/2006/relationships/hyperlink" Target="http://maps.google.com/?output=embed&amp;q=44.53000000,-68.42388889" TargetMode="External"/><Relationship Id="rId466" Type="http://schemas.openxmlformats.org/officeDocument/2006/relationships/hyperlink" Target="http://maps.google.com/?output=embed&amp;q=44.89819444,-67.06300000" TargetMode="External"/><Relationship Id="rId23" Type="http://schemas.openxmlformats.org/officeDocument/2006/relationships/hyperlink" Target="http://maps.google.com/?output=embed&amp;q=44.39222222,-68.19916667" TargetMode="External"/><Relationship Id="rId119" Type="http://schemas.openxmlformats.org/officeDocument/2006/relationships/hyperlink" Target="http://maps.google.com/?output=embed&amp;q=44.38518333,-68.82510000" TargetMode="External"/><Relationship Id="rId326" Type="http://schemas.openxmlformats.org/officeDocument/2006/relationships/hyperlink" Target="http://maps.google.com/?output=embed&amp;q=44.65087000,-67.19232000" TargetMode="External"/><Relationship Id="rId533" Type="http://schemas.openxmlformats.org/officeDocument/2006/relationships/hyperlink" Target="http://www.usharbormaster.com/secure/auxview.cfm?recordid=28735" TargetMode="External"/><Relationship Id="rId172" Type="http://schemas.openxmlformats.org/officeDocument/2006/relationships/hyperlink" Target="http://www.usharbormaster.com/secure/AuxAidReport_new.cfm?id=36821" TargetMode="External"/><Relationship Id="rId477" Type="http://schemas.openxmlformats.org/officeDocument/2006/relationships/hyperlink" Target="http://www.usharbormaster.com/secure/auxview.cfm?recordid=27571" TargetMode="External"/><Relationship Id="rId600" Type="http://schemas.openxmlformats.org/officeDocument/2006/relationships/hyperlink" Target="http://www.usharbormaster.com/secure/AuxAidReport_new.cfm?id=41363" TargetMode="External"/><Relationship Id="rId337" Type="http://schemas.openxmlformats.org/officeDocument/2006/relationships/hyperlink" Target="http://www.usharbormaster.com/secure/auxview.cfm?recordid=44848" TargetMode="External"/><Relationship Id="rId34" Type="http://schemas.openxmlformats.org/officeDocument/2006/relationships/hyperlink" Target="http://maps.google.com/?output=embed&amp;q=44.43191944,-68.34758611" TargetMode="External"/><Relationship Id="rId544" Type="http://schemas.openxmlformats.org/officeDocument/2006/relationships/hyperlink" Target="http://www.usharbormaster.com/secure/AuxAidReport_new.cfm?id=44665" TargetMode="External"/><Relationship Id="rId183" Type="http://schemas.openxmlformats.org/officeDocument/2006/relationships/hyperlink" Target="http://maps.google.com/?output=embed&amp;q=44.61868333,-67.31773333" TargetMode="External"/><Relationship Id="rId390" Type="http://schemas.openxmlformats.org/officeDocument/2006/relationships/hyperlink" Target="http://maps.google.com/?output=embed&amp;q=44.09996667,-69.10100000" TargetMode="External"/><Relationship Id="rId404" Type="http://schemas.openxmlformats.org/officeDocument/2006/relationships/hyperlink" Target="http://www.usharbormaster.com/secure/AuxAidReport_new.cfm?id=41461" TargetMode="External"/><Relationship Id="rId611" Type="http://schemas.openxmlformats.org/officeDocument/2006/relationships/hyperlink" Target="http://maps.google.com/?output=embed&amp;q=44.10283333,-68.11216667" TargetMode="External"/><Relationship Id="rId250" Type="http://schemas.openxmlformats.org/officeDocument/2006/relationships/hyperlink" Target="http://maps.google.com/?output=embed&amp;q=44.53250000,-68.42333333" TargetMode="External"/><Relationship Id="rId488" Type="http://schemas.openxmlformats.org/officeDocument/2006/relationships/hyperlink" Target="http://www.usharbormaster.com/secure/AuxAidReport_new.cfm?id=27573" TargetMode="External"/><Relationship Id="rId45" Type="http://schemas.openxmlformats.org/officeDocument/2006/relationships/hyperlink" Target="http://www.usharbormaster.com/secure/auxview.cfm?recordid=38043" TargetMode="External"/><Relationship Id="rId110" Type="http://schemas.openxmlformats.org/officeDocument/2006/relationships/hyperlink" Target="http://maps.google.com/?output=embed&amp;q=44.33408333,-68.73385000" TargetMode="External"/><Relationship Id="rId348" Type="http://schemas.openxmlformats.org/officeDocument/2006/relationships/hyperlink" Target="http://www.usharbormaster.com/secure/AuxAidReport_new.cfm?id=42794" TargetMode="External"/><Relationship Id="rId555" Type="http://schemas.openxmlformats.org/officeDocument/2006/relationships/hyperlink" Target="http://maps.google.com/?output=embed&amp;q=44.44047500,-68.29771194" TargetMode="External"/><Relationship Id="rId194" Type="http://schemas.openxmlformats.org/officeDocument/2006/relationships/hyperlink" Target="http://maps.google.com/?output=embed&amp;q=44.61827500,-67.31632833" TargetMode="External"/><Relationship Id="rId208" Type="http://schemas.openxmlformats.org/officeDocument/2006/relationships/hyperlink" Target="http://www.usharbormaster.com/secure/AuxAidReport_new.cfm?id=30370" TargetMode="External"/><Relationship Id="rId415" Type="http://schemas.openxmlformats.org/officeDocument/2006/relationships/hyperlink" Target="http://maps.google.com/?output=embed&amp;q=44.10191667,-69.10321667" TargetMode="External"/><Relationship Id="rId622" Type="http://schemas.openxmlformats.org/officeDocument/2006/relationships/hyperlink" Target="http://maps.google.com/?output=embed&amp;q=44.41483333,-68.36670833" TargetMode="External"/><Relationship Id="rId261" Type="http://schemas.openxmlformats.org/officeDocument/2006/relationships/hyperlink" Target="http://www.usharbormaster.com/secure/auxview.cfm?recordid=43919" TargetMode="External"/><Relationship Id="rId499" Type="http://schemas.openxmlformats.org/officeDocument/2006/relationships/hyperlink" Target="http://maps.google.com/?output=embed&amp;q=44.43571111,-68.15046111" TargetMode="External"/><Relationship Id="rId56" Type="http://schemas.openxmlformats.org/officeDocument/2006/relationships/hyperlink" Target="http://www.usharbormaster.com/secure/AuxAidReport_new.cfm?id=38045" TargetMode="External"/><Relationship Id="rId359" Type="http://schemas.openxmlformats.org/officeDocument/2006/relationships/hyperlink" Target="http://maps.google.com/?output=embed&amp;q=44.43785000,-68.34786667" TargetMode="External"/><Relationship Id="rId566" Type="http://schemas.openxmlformats.org/officeDocument/2006/relationships/hyperlink" Target="http://maps.google.com/?output=embed&amp;q=43.96423333,-69.20011667" TargetMode="External"/><Relationship Id="rId121" Type="http://schemas.openxmlformats.org/officeDocument/2006/relationships/hyperlink" Target="http://www.usharbormaster.com/secure/auxview.cfm?recordid=44705" TargetMode="External"/><Relationship Id="rId219" Type="http://schemas.openxmlformats.org/officeDocument/2006/relationships/hyperlink" Target="http://maps.google.com/?output=embed&amp;q=44.63466944,-67.29808889" TargetMode="External"/><Relationship Id="rId426" Type="http://schemas.openxmlformats.org/officeDocument/2006/relationships/hyperlink" Target="http://maps.google.com/?output=embed&amp;q=44.08166667,-69.09777778" TargetMode="External"/><Relationship Id="rId633" Type="http://schemas.openxmlformats.org/officeDocument/2006/relationships/hyperlink" Target="http://www.usharbormaster.com/secure/auxview.cfm?recordid=36752" TargetMode="External"/><Relationship Id="rId67" Type="http://schemas.openxmlformats.org/officeDocument/2006/relationships/hyperlink" Target="http://maps.google.com/?output=embed&amp;q=44.28333333,-68.26972222" TargetMode="External"/><Relationship Id="rId272" Type="http://schemas.openxmlformats.org/officeDocument/2006/relationships/hyperlink" Target="http://www.usharbormaster.com/secure/AuxAidReport_new.cfm?id=43921" TargetMode="External"/><Relationship Id="rId577" Type="http://schemas.openxmlformats.org/officeDocument/2006/relationships/hyperlink" Target="http://www.usharbormaster.com/secure/auxview.cfm?recordid=40140" TargetMode="External"/><Relationship Id="rId132" Type="http://schemas.openxmlformats.org/officeDocument/2006/relationships/hyperlink" Target="http://www.usharbormaster.com/secure/AuxAidReport_new.cfm?id=44708" TargetMode="External"/><Relationship Id="rId437" Type="http://schemas.openxmlformats.org/officeDocument/2006/relationships/hyperlink" Target="http://www.usharbormaster.com/secure/auxview.cfm?recordid=27569" TargetMode="External"/><Relationship Id="rId644" Type="http://schemas.openxmlformats.org/officeDocument/2006/relationships/hyperlink" Target="http://www.usharbormaster.com/secure/AuxAidReport_new.cfm?id=36754" TargetMode="External"/><Relationship Id="rId283" Type="http://schemas.openxmlformats.org/officeDocument/2006/relationships/hyperlink" Target="http://maps.google.com/?output=embed&amp;q=44.33276667,-68.76886667" TargetMode="External"/><Relationship Id="rId490" Type="http://schemas.openxmlformats.org/officeDocument/2006/relationships/hyperlink" Target="http://maps.google.com/?output=embed&amp;q=44.50133056,-67.57621111" TargetMode="External"/><Relationship Id="rId504" Type="http://schemas.openxmlformats.org/officeDocument/2006/relationships/hyperlink" Target="http://www.usharbormaster.com/secure/AuxAidReport_new.cfm?id=45122" TargetMode="External"/><Relationship Id="rId78" Type="http://schemas.openxmlformats.org/officeDocument/2006/relationships/hyperlink" Target="http://maps.google.com/?output=embed&amp;q=44.18555556,-68.35277778" TargetMode="External"/><Relationship Id="rId143" Type="http://schemas.openxmlformats.org/officeDocument/2006/relationships/hyperlink" Target="http://maps.google.com/?output=embed&amp;q=44.17901083,-68.35515083" TargetMode="External"/><Relationship Id="rId350" Type="http://schemas.openxmlformats.org/officeDocument/2006/relationships/hyperlink" Target="http://maps.google.com/?output=embed&amp;q=44.43731111,-68.34681389" TargetMode="External"/><Relationship Id="rId588" Type="http://schemas.openxmlformats.org/officeDocument/2006/relationships/hyperlink" Target="http://www.usharbormaster.com/secure/AuxAidReport_new.cfm?id=40142" TargetMode="External"/><Relationship Id="rId9" Type="http://schemas.openxmlformats.org/officeDocument/2006/relationships/hyperlink" Target="http://www.usharbormaster.com/secure/auxviewall.cfm" TargetMode="External"/><Relationship Id="rId210" Type="http://schemas.openxmlformats.org/officeDocument/2006/relationships/hyperlink" Target="http://maps.google.com/?output=embed&amp;q=44.63228056,-67.29513056" TargetMode="External"/><Relationship Id="rId448" Type="http://schemas.openxmlformats.org/officeDocument/2006/relationships/hyperlink" Target="http://www.usharbormaster.com/secure/AuxAidReport_new.cfm?id=28757" TargetMode="External"/><Relationship Id="rId655" Type="http://schemas.openxmlformats.org/officeDocument/2006/relationships/hyperlink" Target="http://maps.google.com/?output=embed&amp;q=43.99683333,-69.16708333" TargetMode="External"/><Relationship Id="rId294" Type="http://schemas.openxmlformats.org/officeDocument/2006/relationships/hyperlink" Target="http://maps.google.com/?output=embed&amp;q=44.31836889,-68.92695306" TargetMode="External"/><Relationship Id="rId308" Type="http://schemas.openxmlformats.org/officeDocument/2006/relationships/hyperlink" Target="http://www.usharbormaster.com/secure/AuxAidReport_new.cfm?id=25683" TargetMode="External"/><Relationship Id="rId515" Type="http://schemas.openxmlformats.org/officeDocument/2006/relationships/hyperlink" Target="http://maps.google.com/?output=embed&amp;q=44.46138889,-68.17750000" TargetMode="External"/><Relationship Id="rId89" Type="http://schemas.openxmlformats.org/officeDocument/2006/relationships/hyperlink" Target="http://www.usharbormaster.com/secure/auxview.cfm?recordid=27559" TargetMode="External"/><Relationship Id="rId154" Type="http://schemas.openxmlformats.org/officeDocument/2006/relationships/hyperlink" Target="http://maps.google.com/?output=embed&amp;q=44.17647222,-68.35568611" TargetMode="External"/><Relationship Id="rId361" Type="http://schemas.openxmlformats.org/officeDocument/2006/relationships/hyperlink" Target="http://www.usharbormaster.com/secure/auxview.cfm?recordid=44424" TargetMode="External"/><Relationship Id="rId599" Type="http://schemas.openxmlformats.org/officeDocument/2006/relationships/hyperlink" Target="http://maps.google.com/?output=embed&amp;q=43.96452000,-69.19857889" TargetMode="External"/><Relationship Id="rId459" Type="http://schemas.openxmlformats.org/officeDocument/2006/relationships/hyperlink" Target="http://maps.google.com/?output=embed&amp;q=44.12021944,-68.43551944" TargetMode="External"/><Relationship Id="rId16" Type="http://schemas.openxmlformats.org/officeDocument/2006/relationships/hyperlink" Target="http://www.usharbormaster.com/secure/auxviewall.cfm" TargetMode="External"/><Relationship Id="rId221" Type="http://schemas.openxmlformats.org/officeDocument/2006/relationships/hyperlink" Target="http://www.usharbormaster.com/secure/auxview.cfm?recordid=27716" TargetMode="External"/><Relationship Id="rId319" Type="http://schemas.openxmlformats.org/officeDocument/2006/relationships/hyperlink" Target="http://maps.google.com/?output=embed&amp;q=43.35781000,-70.42509000" TargetMode="External"/><Relationship Id="rId526" Type="http://schemas.openxmlformats.org/officeDocument/2006/relationships/hyperlink" Target="http://maps.google.com/?output=embed&amp;q=44.60756944,-67.38348056" TargetMode="External"/><Relationship Id="rId165" Type="http://schemas.openxmlformats.org/officeDocument/2006/relationships/hyperlink" Target="http://www.usharbormaster.com/secure/auxview.cfm?recordid=36820" TargetMode="External"/><Relationship Id="rId372" Type="http://schemas.openxmlformats.org/officeDocument/2006/relationships/hyperlink" Target="http://www.usharbormaster.com/secure/AuxAidReport_new.cfm?id=44710" TargetMode="External"/><Relationship Id="rId232" Type="http://schemas.openxmlformats.org/officeDocument/2006/relationships/hyperlink" Target="http://www.usharbormaster.com/secure/AuxAidReport_new.cfm?id=44753"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17" Type="http://schemas.openxmlformats.org/officeDocument/2006/relationships/hyperlink" Target="http://www.usharbormaster.com/secure/auxview.cfm?recordid=44706" TargetMode="External"/><Relationship Id="rId21" Type="http://schemas.openxmlformats.org/officeDocument/2006/relationships/hyperlink" Target="http://www.usharbormaster.com/secure/auxview.cfm?recordid=36575" TargetMode="External"/><Relationship Id="rId324" Type="http://schemas.openxmlformats.org/officeDocument/2006/relationships/hyperlink" Target="http://www.usharbormaster.com/secure/AuxAidReport_new.cfm?id=44847" TargetMode="External"/><Relationship Id="rId531" Type="http://schemas.openxmlformats.org/officeDocument/2006/relationships/hyperlink" Target="http://maps.google.com/?output=embed&amp;q=44.60638889,-67.38666667" TargetMode="External"/><Relationship Id="rId629" Type="http://schemas.openxmlformats.org/officeDocument/2006/relationships/hyperlink" Target="http://www.usharbormaster.com/secure/auxview.cfm?recordid=36751" TargetMode="External"/><Relationship Id="rId170" Type="http://schemas.openxmlformats.org/officeDocument/2006/relationships/hyperlink" Target="http://maps.google.com/?output=embed&amp;q=44.49160278,-67.55321389" TargetMode="External"/><Relationship Id="rId268" Type="http://schemas.openxmlformats.org/officeDocument/2006/relationships/hyperlink" Target="http://www.usharbormaster.com/secure/AuxAidReport_new.cfm?id=43920" TargetMode="External"/><Relationship Id="rId475" Type="http://schemas.openxmlformats.org/officeDocument/2006/relationships/hyperlink" Target="http://maps.google.com/?output=embed&amp;q=44.89380556,-67.06152778" TargetMode="External"/><Relationship Id="rId32" Type="http://schemas.openxmlformats.org/officeDocument/2006/relationships/hyperlink" Target="http://www.usharbormaster.com/secure/AuxAidReport_new.cfm?id=38039" TargetMode="External"/><Relationship Id="rId128" Type="http://schemas.openxmlformats.org/officeDocument/2006/relationships/hyperlink" Target="http://www.usharbormaster.com/secure/AuxAidReport_new.cfm?id=44707" TargetMode="External"/><Relationship Id="rId335" Type="http://schemas.openxmlformats.org/officeDocument/2006/relationships/hyperlink" Target="http://maps.google.com/?output=embed&amp;q=43.96861389,-68.12833694" TargetMode="External"/><Relationship Id="rId542" Type="http://schemas.openxmlformats.org/officeDocument/2006/relationships/hyperlink" Target="http://maps.google.com/?output=embed&amp;q=44.43894000,-68.29052611" TargetMode="External"/><Relationship Id="rId181" Type="http://schemas.openxmlformats.org/officeDocument/2006/relationships/hyperlink" Target="http://www.usharbormaster.com/secure/auxview.cfm?recordid=28721" TargetMode="External"/><Relationship Id="rId402" Type="http://schemas.openxmlformats.org/officeDocument/2006/relationships/hyperlink" Target="http://maps.google.com/?output=embed&amp;q=44.10055000,-69.10495000" TargetMode="External"/><Relationship Id="rId279" Type="http://schemas.openxmlformats.org/officeDocument/2006/relationships/hyperlink" Target="http://maps.google.com/?output=embed&amp;q=44.33186667,-68.76875000" TargetMode="External"/><Relationship Id="rId486" Type="http://schemas.openxmlformats.org/officeDocument/2006/relationships/hyperlink" Target="http://maps.google.com/?output=embed&amp;q=44.50208889,-67.57731111" TargetMode="External"/><Relationship Id="rId43" Type="http://schemas.openxmlformats.org/officeDocument/2006/relationships/hyperlink" Target="http://maps.google.com/?output=embed&amp;q=44.43098333,-68.35091667" TargetMode="External"/><Relationship Id="rId139" Type="http://schemas.openxmlformats.org/officeDocument/2006/relationships/hyperlink" Target="http://maps.google.com/?output=embed&amp;q=44.77109722,-68.78571389" TargetMode="External"/><Relationship Id="rId346" Type="http://schemas.openxmlformats.org/officeDocument/2006/relationships/hyperlink" Target="http://maps.google.com/?output=embed&amp;q=44.43804722,-68.34732778" TargetMode="External"/><Relationship Id="rId553" Type="http://schemas.openxmlformats.org/officeDocument/2006/relationships/hyperlink" Target="http://www.usharbormaster.com/secure/auxview.cfm?recordid=44667" TargetMode="External"/><Relationship Id="rId192" Type="http://schemas.openxmlformats.org/officeDocument/2006/relationships/hyperlink" Target="http://www.usharbormaster.com/secure/AuxAidReport_new.cfm?id=28723" TargetMode="External"/><Relationship Id="rId206" Type="http://schemas.openxmlformats.org/officeDocument/2006/relationships/hyperlink" Target="http://maps.google.com/?output=embed&amp;q=44.62173500,-67.31374333" TargetMode="External"/><Relationship Id="rId413" Type="http://schemas.openxmlformats.org/officeDocument/2006/relationships/hyperlink" Target="http://www.usharbormaster.com/secure/auxview.cfm?recordid=40148" TargetMode="External"/><Relationship Id="rId497" Type="http://schemas.openxmlformats.org/officeDocument/2006/relationships/hyperlink" Target="http://www.usharbormaster.com/secure/auxview.cfm?recordid=45121" TargetMode="External"/><Relationship Id="rId620" Type="http://schemas.openxmlformats.org/officeDocument/2006/relationships/hyperlink" Target="http://www.usharbormaster.com/secure/AuxAidReport_new.cfm?id=31212" TargetMode="External"/><Relationship Id="rId357" Type="http://schemas.openxmlformats.org/officeDocument/2006/relationships/hyperlink" Target="http://www.usharbormaster.com/secure/auxview.cfm?recordid=42797" TargetMode="External"/><Relationship Id="rId54" Type="http://schemas.openxmlformats.org/officeDocument/2006/relationships/hyperlink" Target="http://maps.google.com/?output=embed&amp;q=44.42783333,-68.34693333" TargetMode="External"/><Relationship Id="rId217" Type="http://schemas.openxmlformats.org/officeDocument/2006/relationships/hyperlink" Target="http://www.usharbormaster.com/secure/auxview.cfm?recordid=27717" TargetMode="External"/><Relationship Id="rId564" Type="http://schemas.openxmlformats.org/officeDocument/2006/relationships/hyperlink" Target="http://www.usharbormaster.com/secure/AuxAidReport_new.cfm?id=40145" TargetMode="External"/><Relationship Id="rId424" Type="http://schemas.openxmlformats.org/officeDocument/2006/relationships/hyperlink" Target="http://www.usharbormaster.com/secure/AuxAidReport_new.cfm?id=40150" TargetMode="External"/><Relationship Id="rId631" Type="http://schemas.openxmlformats.org/officeDocument/2006/relationships/hyperlink" Target="http://maps.google.com/?output=embed&amp;q=44.41386111,-68.36656111" TargetMode="External"/><Relationship Id="rId270" Type="http://schemas.openxmlformats.org/officeDocument/2006/relationships/hyperlink" Target="http://maps.google.com/?output=embed&amp;q=44.34646111,-68.42118611" TargetMode="External"/><Relationship Id="rId65" Type="http://schemas.openxmlformats.org/officeDocument/2006/relationships/hyperlink" Target="http://www.usharbormaster.com/secure/auxview.cfm?recordid=25658" TargetMode="External"/><Relationship Id="rId130" Type="http://schemas.openxmlformats.org/officeDocument/2006/relationships/hyperlink" Target="http://maps.google.com/?output=embed&amp;q=44.38513333,-68.82888333" TargetMode="External"/><Relationship Id="rId368" Type="http://schemas.openxmlformats.org/officeDocument/2006/relationships/hyperlink" Target="http://www.usharbormaster.com/secure/AuxAidReport_new.cfm?id=44425" TargetMode="External"/><Relationship Id="rId575" Type="http://schemas.openxmlformats.org/officeDocument/2006/relationships/hyperlink" Target="http://maps.google.com/?output=embed&amp;q=43.96420000,-69.20136667" TargetMode="External"/><Relationship Id="rId228" Type="http://schemas.openxmlformats.org/officeDocument/2006/relationships/hyperlink" Target="http://www.usharbormaster.com/secure/AuxAidReport_new.cfm?id=25597" TargetMode="External"/><Relationship Id="rId435" Type="http://schemas.openxmlformats.org/officeDocument/2006/relationships/hyperlink" Target="http://maps.google.com/?output=embed&amp;q=44.49045000,-67.57890000" TargetMode="External"/><Relationship Id="rId642" Type="http://schemas.openxmlformats.org/officeDocument/2006/relationships/hyperlink" Target="http://maps.google.com/?output=embed&amp;q=44.41400000,-68.36733333" TargetMode="External"/><Relationship Id="rId281" Type="http://schemas.openxmlformats.org/officeDocument/2006/relationships/hyperlink" Target="http://www.usharbormaster.com/secure/auxview.cfm?recordid=23565" TargetMode="External"/><Relationship Id="rId502" Type="http://schemas.openxmlformats.org/officeDocument/2006/relationships/hyperlink" Target="http://maps.google.com/?output=embed&amp;q=44.43608889,-68.14666944" TargetMode="External"/><Relationship Id="rId76" Type="http://schemas.openxmlformats.org/officeDocument/2006/relationships/hyperlink" Target="http://www.usharbormaster.com/secure/AuxAidReport_new.cfm?id=28764" TargetMode="External"/><Relationship Id="rId141" Type="http://schemas.openxmlformats.org/officeDocument/2006/relationships/hyperlink" Target="http://www.usharbormaster.com/secure/auxview.cfm?recordid=30363" TargetMode="External"/><Relationship Id="rId379" Type="http://schemas.openxmlformats.org/officeDocument/2006/relationships/hyperlink" Target="http://maps.google.com/?output=embed&amp;q=44.90991583,-67.04585083" TargetMode="External"/><Relationship Id="rId586" Type="http://schemas.openxmlformats.org/officeDocument/2006/relationships/hyperlink" Target="http://maps.google.com/?output=embed&amp;q=43.96386667,-69.20426667" TargetMode="External"/><Relationship Id="rId7" Type="http://schemas.openxmlformats.org/officeDocument/2006/relationships/hyperlink" Target="http://www.usharbormaster.com/secure/auxviewall.cfm" TargetMode="External"/><Relationship Id="rId239" Type="http://schemas.openxmlformats.org/officeDocument/2006/relationships/hyperlink" Target="http://maps.google.com/?output=embed&amp;q=44.20224000,-68.61725000" TargetMode="External"/><Relationship Id="rId446" Type="http://schemas.openxmlformats.org/officeDocument/2006/relationships/hyperlink" Target="http://maps.google.com/?output=embed&amp;q=44.12175000,-68.44113056" TargetMode="External"/><Relationship Id="rId653" Type="http://schemas.openxmlformats.org/officeDocument/2006/relationships/hyperlink" Target="http://www.usharbormaster.com/secure/auxview.cfm?recordid=41520" TargetMode="External"/><Relationship Id="rId292" Type="http://schemas.openxmlformats.org/officeDocument/2006/relationships/hyperlink" Target="http://www.usharbormaster.com/secure/AuxAidReport_new.cfm?id=44663" TargetMode="External"/><Relationship Id="rId306" Type="http://schemas.openxmlformats.org/officeDocument/2006/relationships/hyperlink" Target="http://maps.google.com/?output=embed&amp;q=44.28047222,-68.94302778" TargetMode="External"/><Relationship Id="rId87" Type="http://schemas.openxmlformats.org/officeDocument/2006/relationships/hyperlink" Target="http://maps.google.com/?output=embed&amp;q=44.30607222,-68.44743333" TargetMode="External"/><Relationship Id="rId513" Type="http://schemas.openxmlformats.org/officeDocument/2006/relationships/hyperlink" Target="http://www.usharbormaster.com/secure/auxview.cfm?recordid=45119" TargetMode="External"/><Relationship Id="rId597" Type="http://schemas.openxmlformats.org/officeDocument/2006/relationships/hyperlink" Target="http://www.usharbormaster.com/secure/auxview.cfm?recordid=41363" TargetMode="External"/><Relationship Id="rId152" Type="http://schemas.openxmlformats.org/officeDocument/2006/relationships/hyperlink" Target="http://www.usharbormaster.com/secure/AuxAidReport_new.cfm?id=30365" TargetMode="External"/><Relationship Id="rId457" Type="http://schemas.openxmlformats.org/officeDocument/2006/relationships/hyperlink" Target="http://www.usharbormaster.com/secure/auxview.cfm?recordid=28760" TargetMode="External"/><Relationship Id="rId664" Type="http://schemas.openxmlformats.org/officeDocument/2006/relationships/hyperlink" Target="http://www.usharbormaster.com/secure/AuxAidReport_new.cfm?id=41523" TargetMode="External"/><Relationship Id="rId14" Type="http://schemas.openxmlformats.org/officeDocument/2006/relationships/hyperlink" Target="http://www.usharbormaster.com/secure/auxviewall.cfm" TargetMode="External"/><Relationship Id="rId317" Type="http://schemas.openxmlformats.org/officeDocument/2006/relationships/hyperlink" Target="http://www.usharbormaster.com/secure/auxview.cfm?recordid=45049" TargetMode="External"/><Relationship Id="rId524" Type="http://schemas.openxmlformats.org/officeDocument/2006/relationships/hyperlink" Target="http://www.usharbormaster.com/secure/AuxAidReport_new.cfm?id=45118" TargetMode="External"/><Relationship Id="rId98" Type="http://schemas.openxmlformats.org/officeDocument/2006/relationships/hyperlink" Target="http://maps.google.com/?output=embed&amp;q=44.89489444,-67.01009444" TargetMode="External"/><Relationship Id="rId163" Type="http://schemas.openxmlformats.org/officeDocument/2006/relationships/hyperlink" Target="http://maps.google.com/?output=embed&amp;q=44.49473333,-67.55660000" TargetMode="External"/><Relationship Id="rId370" Type="http://schemas.openxmlformats.org/officeDocument/2006/relationships/hyperlink" Target="http://maps.google.com/?output=embed&amp;q=44.42344000,-68.88271000" TargetMode="External"/><Relationship Id="rId230" Type="http://schemas.openxmlformats.org/officeDocument/2006/relationships/hyperlink" Target="http://maps.google.com/?output=embed&amp;q=44.20422500,-68.61804611" TargetMode="External"/><Relationship Id="rId468" Type="http://schemas.openxmlformats.org/officeDocument/2006/relationships/hyperlink" Target="http://www.usharbormaster.com/secure/AuxAidReport_new.cfm?id=27575" TargetMode="External"/><Relationship Id="rId25" Type="http://schemas.openxmlformats.org/officeDocument/2006/relationships/hyperlink" Target="http://www.usharbormaster.com/secure/auxview.cfm?recordid=38038" TargetMode="External"/><Relationship Id="rId328" Type="http://schemas.openxmlformats.org/officeDocument/2006/relationships/hyperlink" Target="http://www.usharbormaster.com/secure/AuxAidReport_new.cfm?id=44846" TargetMode="External"/><Relationship Id="rId535" Type="http://schemas.openxmlformats.org/officeDocument/2006/relationships/hyperlink" Target="http://maps.google.com/?output=embed&amp;q=44.60303889,-67.38027778" TargetMode="External"/><Relationship Id="rId174" Type="http://schemas.openxmlformats.org/officeDocument/2006/relationships/hyperlink" Target="http://maps.google.com/?output=embed&amp;q=44.33303333,-68.76845000" TargetMode="External"/><Relationship Id="rId381" Type="http://schemas.openxmlformats.org/officeDocument/2006/relationships/hyperlink" Target="http://www.usharbormaster.com/secure/auxview.cfm?recordid=41462" TargetMode="External"/><Relationship Id="rId602" Type="http://schemas.openxmlformats.org/officeDocument/2006/relationships/hyperlink" Target="http://maps.google.com/?output=embed&amp;q=43.49066667,-67.87983333" TargetMode="External"/><Relationship Id="rId241" Type="http://schemas.openxmlformats.org/officeDocument/2006/relationships/hyperlink" Target="http://www.usharbormaster.com/secure/auxview.cfm?recordid=44698" TargetMode="External"/><Relationship Id="rId479" Type="http://schemas.openxmlformats.org/officeDocument/2006/relationships/hyperlink" Target="http://maps.google.com/?output=embed&amp;q=44.50425000,-67.57443889" TargetMode="External"/><Relationship Id="rId36" Type="http://schemas.openxmlformats.org/officeDocument/2006/relationships/hyperlink" Target="http://www.usharbormaster.com/secure/AuxAidReport_new.cfm?id=38040" TargetMode="External"/><Relationship Id="rId339" Type="http://schemas.openxmlformats.org/officeDocument/2006/relationships/hyperlink" Target="http://maps.google.com/?output=embed&amp;q=44.09224000,-69.04408000" TargetMode="External"/><Relationship Id="rId546" Type="http://schemas.openxmlformats.org/officeDocument/2006/relationships/hyperlink" Target="http://maps.google.com/?output=embed&amp;q=44.44154611,-68.29684806" TargetMode="External"/><Relationship Id="rId101" Type="http://schemas.openxmlformats.org/officeDocument/2006/relationships/hyperlink" Target="http://www.usharbormaster.com/secure/auxview.cfm?recordid=27562" TargetMode="External"/><Relationship Id="rId185" Type="http://schemas.openxmlformats.org/officeDocument/2006/relationships/hyperlink" Target="http://www.usharbormaster.com/secure/auxview.cfm?recordid=28722" TargetMode="External"/><Relationship Id="rId406" Type="http://schemas.openxmlformats.org/officeDocument/2006/relationships/hyperlink" Target="http://maps.google.com/?output=embed&amp;q=44.10008333,-69.09720000" TargetMode="External"/><Relationship Id="rId392" Type="http://schemas.openxmlformats.org/officeDocument/2006/relationships/hyperlink" Target="http://www.usharbormaster.com/secure/AuxAidReport_new.cfm?id=41463" TargetMode="External"/><Relationship Id="rId613" Type="http://schemas.openxmlformats.org/officeDocument/2006/relationships/hyperlink" Target="http://www.usharbormaster.com/secure/auxview.cfm?recordid=31213" TargetMode="External"/><Relationship Id="rId252" Type="http://schemas.openxmlformats.org/officeDocument/2006/relationships/hyperlink" Target="http://www.usharbormaster.com/secure/AuxAidReport_new.cfm?id=30580" TargetMode="External"/><Relationship Id="rId47" Type="http://schemas.openxmlformats.org/officeDocument/2006/relationships/hyperlink" Target="http://maps.google.com/?output=embed&amp;q=44.43098333,-68.34855000" TargetMode="External"/><Relationship Id="rId112" Type="http://schemas.openxmlformats.org/officeDocument/2006/relationships/hyperlink" Target="http://www.usharbormaster.com/secure/AuxAidReport_new.cfm?id=29618" TargetMode="External"/><Relationship Id="rId557" Type="http://schemas.openxmlformats.org/officeDocument/2006/relationships/hyperlink" Target="http://www.usharbormaster.com/secure/auxview.cfm?recordid=40136" TargetMode="External"/><Relationship Id="rId196" Type="http://schemas.openxmlformats.org/officeDocument/2006/relationships/hyperlink" Target="http://www.usharbormaster.com/secure/AuxAidReport_new.cfm?id=30367" TargetMode="External"/><Relationship Id="rId417" Type="http://schemas.openxmlformats.org/officeDocument/2006/relationships/hyperlink" Target="http://www.usharbormaster.com/secure/auxview.cfm?recordid=40149" TargetMode="External"/><Relationship Id="rId624" Type="http://schemas.openxmlformats.org/officeDocument/2006/relationships/hyperlink" Target="http://www.usharbormaster.com/secure/AuxAidReport_new.cfm?id=36749" TargetMode="External"/><Relationship Id="rId263" Type="http://schemas.openxmlformats.org/officeDocument/2006/relationships/hyperlink" Target="http://maps.google.com/?output=embed&amp;q=44.34788611,-68.42233333" TargetMode="External"/><Relationship Id="rId470" Type="http://schemas.openxmlformats.org/officeDocument/2006/relationships/hyperlink" Target="http://maps.google.com/?output=embed&amp;q=44.89533333,-67.06572222" TargetMode="External"/><Relationship Id="rId58" Type="http://schemas.openxmlformats.org/officeDocument/2006/relationships/hyperlink" Target="http://maps.google.com/?output=embed&amp;q=44.40046944,-68.19894722" TargetMode="External"/><Relationship Id="rId123" Type="http://schemas.openxmlformats.org/officeDocument/2006/relationships/hyperlink" Target="http://maps.google.com/?output=embed&amp;q=44.38651667,-68.82698333" TargetMode="External"/><Relationship Id="rId330" Type="http://schemas.openxmlformats.org/officeDocument/2006/relationships/hyperlink" Target="http://maps.google.com/?output=embed&amp;q=43.78361111,-68.85500000" TargetMode="External"/><Relationship Id="rId568" Type="http://schemas.openxmlformats.org/officeDocument/2006/relationships/hyperlink" Target="http://www.usharbormaster.com/secure/AuxAidReport_new.cfm?id=40137" TargetMode="External"/><Relationship Id="rId428" Type="http://schemas.openxmlformats.org/officeDocument/2006/relationships/hyperlink" Target="http://www.usharbormaster.com/secure/AuxAidReport_new.cfm?id=24235" TargetMode="External"/><Relationship Id="rId635" Type="http://schemas.openxmlformats.org/officeDocument/2006/relationships/hyperlink" Target="http://maps.google.com/?output=embed&amp;q=44.41358333,-68.36633333" TargetMode="External"/><Relationship Id="rId274" Type="http://schemas.openxmlformats.org/officeDocument/2006/relationships/hyperlink" Target="http://maps.google.com/?output=embed&amp;q=44.34788611,-68.42118611" TargetMode="External"/><Relationship Id="rId481" Type="http://schemas.openxmlformats.org/officeDocument/2006/relationships/hyperlink" Target="http://www.usharbormaster.com/secure/auxview.cfm?recordid=27572" TargetMode="External"/><Relationship Id="rId27" Type="http://schemas.openxmlformats.org/officeDocument/2006/relationships/hyperlink" Target="http://maps.google.com/?output=embed&amp;q=44.43426944,-68.34795000" TargetMode="External"/><Relationship Id="rId69" Type="http://schemas.openxmlformats.org/officeDocument/2006/relationships/hyperlink" Target="http://www.usharbormaster.com/secure/auxview.cfm?recordid=28763" TargetMode="External"/><Relationship Id="rId134" Type="http://schemas.openxmlformats.org/officeDocument/2006/relationships/hyperlink" Target="http://maps.google.com/?output=embed&amp;q=44.77129167,-68.78564722" TargetMode="External"/><Relationship Id="rId537" Type="http://schemas.openxmlformats.org/officeDocument/2006/relationships/hyperlink" Target="http://www.usharbormaster.com/secure/auxview.cfm?recordid=28730" TargetMode="External"/><Relationship Id="rId579" Type="http://schemas.openxmlformats.org/officeDocument/2006/relationships/hyperlink" Target="http://maps.google.com/?output=embed&amp;q=43.96391667,-69.20275000" TargetMode="External"/><Relationship Id="rId80" Type="http://schemas.openxmlformats.org/officeDocument/2006/relationships/hyperlink" Target="http://www.usharbormaster.com/secure/AuxAidReport_new.cfm?id=28765" TargetMode="External"/><Relationship Id="rId176" Type="http://schemas.openxmlformats.org/officeDocument/2006/relationships/hyperlink" Target="http://www.usharbormaster.com/secure/AuxAidReport_new.cfm?id=23562" TargetMode="External"/><Relationship Id="rId341" Type="http://schemas.openxmlformats.org/officeDocument/2006/relationships/hyperlink" Target="http://www.usharbormaster.com/secure/auxview.cfm?recordid=45046" TargetMode="External"/><Relationship Id="rId383" Type="http://schemas.openxmlformats.org/officeDocument/2006/relationships/hyperlink" Target="http://maps.google.com/?output=embed&amp;q=44.09976667,-69.09641667" TargetMode="External"/><Relationship Id="rId439" Type="http://schemas.openxmlformats.org/officeDocument/2006/relationships/hyperlink" Target="http://maps.google.com/?output=embed&amp;q=44.49163889,-67.57793889" TargetMode="External"/><Relationship Id="rId590" Type="http://schemas.openxmlformats.org/officeDocument/2006/relationships/hyperlink" Target="http://maps.google.com/?output=embed&amp;q=43.96418333,-69.20448333" TargetMode="External"/><Relationship Id="rId604" Type="http://schemas.openxmlformats.org/officeDocument/2006/relationships/hyperlink" Target="http://www.usharbormaster.com/secure/AuxAidReport_new.cfm?id=26993" TargetMode="External"/><Relationship Id="rId646" Type="http://schemas.openxmlformats.org/officeDocument/2006/relationships/hyperlink" Target="http://maps.google.com/?output=embed&amp;q=44.41483333,-68.36800000" TargetMode="External"/><Relationship Id="rId201" Type="http://schemas.openxmlformats.org/officeDocument/2006/relationships/hyperlink" Target="http://www.usharbormaster.com/secure/auxview.cfm?recordid=30369" TargetMode="External"/><Relationship Id="rId243" Type="http://schemas.openxmlformats.org/officeDocument/2006/relationships/hyperlink" Target="http://maps.google.com/?output=embed&amp;q=44.15188000,-68.61819611" TargetMode="External"/><Relationship Id="rId285" Type="http://schemas.openxmlformats.org/officeDocument/2006/relationships/hyperlink" Target="http://www.usharbormaster.com/secure/auxview.cfm?recordid=23563" TargetMode="External"/><Relationship Id="rId450" Type="http://schemas.openxmlformats.org/officeDocument/2006/relationships/hyperlink" Target="http://maps.google.com/?output=embed&amp;q=44.12075000,-68.44154722" TargetMode="External"/><Relationship Id="rId506" Type="http://schemas.openxmlformats.org/officeDocument/2006/relationships/hyperlink" Target="http://maps.google.com/?output=embed&amp;q=44.43373056,-68.14621111" TargetMode="External"/><Relationship Id="rId38" Type="http://schemas.openxmlformats.org/officeDocument/2006/relationships/hyperlink" Target="http://maps.google.com/?output=embed&amp;q=44.43233056,-68.34892222" TargetMode="External"/><Relationship Id="rId103" Type="http://schemas.openxmlformats.org/officeDocument/2006/relationships/hyperlink" Target="http://maps.google.com/?output=embed&amp;q=44.90012778,-67.01240278" TargetMode="External"/><Relationship Id="rId310" Type="http://schemas.openxmlformats.org/officeDocument/2006/relationships/hyperlink" Target="http://maps.google.com/?output=embed&amp;q=44.28066667,-69.00521944" TargetMode="External"/><Relationship Id="rId492" Type="http://schemas.openxmlformats.org/officeDocument/2006/relationships/hyperlink" Target="http://www.usharbormaster.com/secure/AuxAidReport_new.cfm?id=27578" TargetMode="External"/><Relationship Id="rId548" Type="http://schemas.openxmlformats.org/officeDocument/2006/relationships/hyperlink" Target="http://www.usharbormaster.com/secure/AuxAidReport_new.cfm?id=44664" TargetMode="External"/><Relationship Id="rId91" Type="http://schemas.openxmlformats.org/officeDocument/2006/relationships/hyperlink" Target="http://maps.google.com/?output=embed&amp;q=44.90093333,-67.00879167" TargetMode="External"/><Relationship Id="rId145" Type="http://schemas.openxmlformats.org/officeDocument/2006/relationships/hyperlink" Target="http://www.usharbormaster.com/secure/auxview.cfm?recordid=30364" TargetMode="External"/><Relationship Id="rId187" Type="http://schemas.openxmlformats.org/officeDocument/2006/relationships/hyperlink" Target="http://maps.google.com/?output=embed&amp;q=44.61330000,-67.31748333" TargetMode="External"/><Relationship Id="rId352" Type="http://schemas.openxmlformats.org/officeDocument/2006/relationships/hyperlink" Target="http://www.usharbormaster.com/secure/AuxAidReport_new.cfm?id=42796" TargetMode="External"/><Relationship Id="rId394" Type="http://schemas.openxmlformats.org/officeDocument/2006/relationships/hyperlink" Target="http://maps.google.com/?output=embed&amp;q=44.10031667,-69.10100000" TargetMode="External"/><Relationship Id="rId408" Type="http://schemas.openxmlformats.org/officeDocument/2006/relationships/hyperlink" Target="http://www.usharbormaster.com/secure/AuxAidReport_new.cfm?id=40146" TargetMode="External"/><Relationship Id="rId615" Type="http://schemas.openxmlformats.org/officeDocument/2006/relationships/hyperlink" Target="http://maps.google.com/?output=embed&amp;q=44.55986611,-68.80020667" TargetMode="External"/><Relationship Id="rId212" Type="http://schemas.openxmlformats.org/officeDocument/2006/relationships/hyperlink" Target="http://www.usharbormaster.com/secure/AuxAidReport_new.cfm?id=27719" TargetMode="External"/><Relationship Id="rId254" Type="http://schemas.openxmlformats.org/officeDocument/2006/relationships/hyperlink" Target="http://maps.google.com/?output=embed&amp;q=44.53472222,-68.42222222" TargetMode="External"/><Relationship Id="rId657" Type="http://schemas.openxmlformats.org/officeDocument/2006/relationships/hyperlink" Target="http://www.usharbormaster.com/secure/auxview.cfm?recordid=41522" TargetMode="External"/><Relationship Id="rId49" Type="http://schemas.openxmlformats.org/officeDocument/2006/relationships/hyperlink" Target="http://www.usharbormaster.com/secure/auxview.cfm?recordid=38044" TargetMode="External"/><Relationship Id="rId114" Type="http://schemas.openxmlformats.org/officeDocument/2006/relationships/hyperlink" Target="http://maps.google.com/?output=embed&amp;q=44.38496083,-68.82699806" TargetMode="External"/><Relationship Id="rId296" Type="http://schemas.openxmlformats.org/officeDocument/2006/relationships/hyperlink" Target="http://www.usharbormaster.com/secure/AuxAidReport_new.cfm?id=44862" TargetMode="External"/><Relationship Id="rId461" Type="http://schemas.openxmlformats.org/officeDocument/2006/relationships/hyperlink" Target="http://www.usharbormaster.com/secure/auxview.cfm?recordid=27574" TargetMode="External"/><Relationship Id="rId517" Type="http://schemas.openxmlformats.org/officeDocument/2006/relationships/hyperlink" Target="http://www.usharbormaster.com/secure/auxview.cfm?recordid=45117" TargetMode="External"/><Relationship Id="rId559" Type="http://schemas.openxmlformats.org/officeDocument/2006/relationships/hyperlink" Target="http://maps.google.com/?output=embed&amp;q=43.96393333,-69.20018333" TargetMode="External"/><Relationship Id="rId60" Type="http://schemas.openxmlformats.org/officeDocument/2006/relationships/hyperlink" Target="http://www.usharbormaster.com/secure/AuxAidReport_new.cfm?id=31200" TargetMode="External"/><Relationship Id="rId156" Type="http://schemas.openxmlformats.org/officeDocument/2006/relationships/hyperlink" Target="http://www.usharbormaster.com/secure/AuxAidReport_new.cfm?id=30366" TargetMode="External"/><Relationship Id="rId198" Type="http://schemas.openxmlformats.org/officeDocument/2006/relationships/hyperlink" Target="http://maps.google.com/?output=embed&amp;q=44.62050667,-67.32065667" TargetMode="External"/><Relationship Id="rId321" Type="http://schemas.openxmlformats.org/officeDocument/2006/relationships/hyperlink" Target="http://www.usharbormaster.com/secure/auxview.cfm?recordid=44847" TargetMode="External"/><Relationship Id="rId363" Type="http://schemas.openxmlformats.org/officeDocument/2006/relationships/hyperlink" Target="http://maps.google.com/?output=embed&amp;q=44.64169000,-67.29738500" TargetMode="External"/><Relationship Id="rId419" Type="http://schemas.openxmlformats.org/officeDocument/2006/relationships/hyperlink" Target="http://maps.google.com/?output=embed&amp;q=44.10296667,-69.10065000" TargetMode="External"/><Relationship Id="rId570" Type="http://schemas.openxmlformats.org/officeDocument/2006/relationships/hyperlink" Target="http://maps.google.com/?output=embed&amp;q=43.96393333,-69.20141667" TargetMode="External"/><Relationship Id="rId626" Type="http://schemas.openxmlformats.org/officeDocument/2006/relationships/hyperlink" Target="http://maps.google.com/?output=embed&amp;q=44.41403056,-68.36616111" TargetMode="External"/><Relationship Id="rId223" Type="http://schemas.openxmlformats.org/officeDocument/2006/relationships/hyperlink" Target="http://maps.google.com/?output=embed&amp;q=44.63188889,-67.29628333" TargetMode="External"/><Relationship Id="rId430" Type="http://schemas.openxmlformats.org/officeDocument/2006/relationships/hyperlink" Target="http://maps.google.com/?output=embed&amp;q=44.49283056,-67.58083056" TargetMode="External"/><Relationship Id="rId18" Type="http://schemas.openxmlformats.org/officeDocument/2006/relationships/hyperlink" Target="http://maps.google.com/?output=embed&amp;q=44.39301389,-68.19871111" TargetMode="External"/><Relationship Id="rId265" Type="http://schemas.openxmlformats.org/officeDocument/2006/relationships/hyperlink" Target="http://www.usharbormaster.com/secure/auxview.cfm?recordid=43920" TargetMode="External"/><Relationship Id="rId472" Type="http://schemas.openxmlformats.org/officeDocument/2006/relationships/hyperlink" Target="http://www.usharbormaster.com/secure/AuxAidReport_new.cfm?id=27576" TargetMode="External"/><Relationship Id="rId528" Type="http://schemas.openxmlformats.org/officeDocument/2006/relationships/hyperlink" Target="http://www.usharbormaster.com/secure/AuxAidReport_new.cfm?id=28734" TargetMode="External"/><Relationship Id="rId125" Type="http://schemas.openxmlformats.org/officeDocument/2006/relationships/hyperlink" Target="http://www.usharbormaster.com/secure/auxview.cfm?recordid=44707" TargetMode="External"/><Relationship Id="rId167" Type="http://schemas.openxmlformats.org/officeDocument/2006/relationships/hyperlink" Target="http://maps.google.com/?output=embed&amp;q=44.49238333,-67.55076111" TargetMode="External"/><Relationship Id="rId332" Type="http://schemas.openxmlformats.org/officeDocument/2006/relationships/hyperlink" Target="http://www.usharbormaster.com/secure/AuxAidReport_new.cfm?id=45047" TargetMode="External"/><Relationship Id="rId374" Type="http://schemas.openxmlformats.org/officeDocument/2006/relationships/hyperlink" Target="http://maps.google.com/?output=embed&amp;q=44.42461000,-68.87899000" TargetMode="External"/><Relationship Id="rId581" Type="http://schemas.openxmlformats.org/officeDocument/2006/relationships/hyperlink" Target="http://www.usharbormaster.com/secure/auxview.cfm?recordid=40141" TargetMode="External"/><Relationship Id="rId71" Type="http://schemas.openxmlformats.org/officeDocument/2006/relationships/hyperlink" Target="http://maps.google.com/?output=embed&amp;q=44.18138889,-68.35305556" TargetMode="External"/><Relationship Id="rId234" Type="http://schemas.openxmlformats.org/officeDocument/2006/relationships/hyperlink" Target="http://maps.google.com/?output=embed&amp;q=44.20408611,-68.61913611" TargetMode="External"/><Relationship Id="rId637" Type="http://schemas.openxmlformats.org/officeDocument/2006/relationships/hyperlink" Target="http://www.usharbormaster.com/secure/auxview.cfm?recordid=36753" TargetMode="External"/><Relationship Id="rId2" Type="http://schemas.openxmlformats.org/officeDocument/2006/relationships/hyperlink" Target="http://www.usharbormaster.com/secure/auxviewall.cfm" TargetMode="External"/><Relationship Id="rId29" Type="http://schemas.openxmlformats.org/officeDocument/2006/relationships/hyperlink" Target="http://www.usharbormaster.com/secure/auxview.cfm?recordid=38039" TargetMode="External"/><Relationship Id="rId276" Type="http://schemas.openxmlformats.org/officeDocument/2006/relationships/hyperlink" Target="http://www.usharbormaster.com/secure/AuxAidReport_new.cfm?id=43922" TargetMode="External"/><Relationship Id="rId441" Type="http://schemas.openxmlformats.org/officeDocument/2006/relationships/hyperlink" Target="http://www.usharbormaster.com/secure/auxview.cfm?recordid=27570" TargetMode="External"/><Relationship Id="rId483" Type="http://schemas.openxmlformats.org/officeDocument/2006/relationships/hyperlink" Target="http://maps.google.com/?output=embed&amp;q=44.50348889,-67.57333056" TargetMode="External"/><Relationship Id="rId539" Type="http://schemas.openxmlformats.org/officeDocument/2006/relationships/hyperlink" Target="http://maps.google.com/?output=embed&amp;q=44.60166667,-67.38361111" TargetMode="External"/><Relationship Id="rId40" Type="http://schemas.openxmlformats.org/officeDocument/2006/relationships/hyperlink" Target="http://www.usharbormaster.com/secure/AuxAidReport_new.cfm?id=38041" TargetMode="External"/><Relationship Id="rId136" Type="http://schemas.openxmlformats.org/officeDocument/2006/relationships/hyperlink" Target="http://www.usharbormaster.com/secure/AuxAidReport_new.cfm?id=29347" TargetMode="External"/><Relationship Id="rId178" Type="http://schemas.openxmlformats.org/officeDocument/2006/relationships/hyperlink" Target="http://maps.google.com/?output=embed&amp;q=44.61620000,-67.31353333" TargetMode="External"/><Relationship Id="rId301" Type="http://schemas.openxmlformats.org/officeDocument/2006/relationships/hyperlink" Target="http://www.usharbormaster.com/secure/auxview.cfm?recordid=25684" TargetMode="External"/><Relationship Id="rId343" Type="http://schemas.openxmlformats.org/officeDocument/2006/relationships/hyperlink" Target="http://maps.google.com/?output=embed&amp;q=44.36761111,-67.86416667" TargetMode="External"/><Relationship Id="rId550" Type="http://schemas.openxmlformats.org/officeDocument/2006/relationships/hyperlink" Target="http://maps.google.com/?output=embed&amp;q=44.43786889,-68.29139000" TargetMode="External"/><Relationship Id="rId82" Type="http://schemas.openxmlformats.org/officeDocument/2006/relationships/hyperlink" Target="http://maps.google.com/?output=embed&amp;q=44.18500000,-68.35111111" TargetMode="External"/><Relationship Id="rId203" Type="http://schemas.openxmlformats.org/officeDocument/2006/relationships/hyperlink" Target="http://maps.google.com/?output=embed&amp;q=44.62357000,-67.31764000" TargetMode="External"/><Relationship Id="rId385" Type="http://schemas.openxmlformats.org/officeDocument/2006/relationships/hyperlink" Target="http://www.usharbormaster.com/secure/auxview.cfm?recordid=41459" TargetMode="External"/><Relationship Id="rId592" Type="http://schemas.openxmlformats.org/officeDocument/2006/relationships/hyperlink" Target="http://www.usharbormaster.com/secure/AuxAidReport_new.cfm?id=40143" TargetMode="External"/><Relationship Id="rId606" Type="http://schemas.openxmlformats.org/officeDocument/2006/relationships/hyperlink" Target="http://maps.google.com/?output=embed&amp;q=44.05516667,-68.99683333" TargetMode="External"/><Relationship Id="rId648" Type="http://schemas.openxmlformats.org/officeDocument/2006/relationships/hyperlink" Target="http://www.usharbormaster.com/secure/AuxAidReport_new.cfm?id=36755" TargetMode="External"/><Relationship Id="rId245" Type="http://schemas.openxmlformats.org/officeDocument/2006/relationships/hyperlink" Target="http://www.usharbormaster.com/secure/auxview.cfm?recordid=30189" TargetMode="External"/><Relationship Id="rId287" Type="http://schemas.openxmlformats.org/officeDocument/2006/relationships/hyperlink" Target="http://maps.google.com/?output=embed&amp;q=44.32285000,-68.76685000" TargetMode="External"/><Relationship Id="rId410" Type="http://schemas.openxmlformats.org/officeDocument/2006/relationships/hyperlink" Target="http://maps.google.com/?output=embed&amp;q=44.10051667,-69.10460000" TargetMode="External"/><Relationship Id="rId452" Type="http://schemas.openxmlformats.org/officeDocument/2006/relationships/hyperlink" Target="http://www.usharbormaster.com/secure/AuxAidReport_new.cfm?id=28758" TargetMode="External"/><Relationship Id="rId494" Type="http://schemas.openxmlformats.org/officeDocument/2006/relationships/hyperlink" Target="http://maps.google.com/?output=embed&amp;q=44.43333056,-68.15000000" TargetMode="External"/><Relationship Id="rId508" Type="http://schemas.openxmlformats.org/officeDocument/2006/relationships/hyperlink" Target="http://www.usharbormaster.com/secure/AuxAidReport_new.cfm?id=45123" TargetMode="External"/><Relationship Id="rId105" Type="http://schemas.openxmlformats.org/officeDocument/2006/relationships/hyperlink" Target="http://www.usharbormaster.com/secure/auxview.cfm?recordid=29617" TargetMode="External"/><Relationship Id="rId147" Type="http://schemas.openxmlformats.org/officeDocument/2006/relationships/hyperlink" Target="http://maps.google.com/?output=embed&amp;q=44.17901111,-68.35744444" TargetMode="External"/><Relationship Id="rId312" Type="http://schemas.openxmlformats.org/officeDocument/2006/relationships/hyperlink" Target="http://www.usharbormaster.com/secure/AuxAidReport_new.cfm?id=25681" TargetMode="External"/><Relationship Id="rId354" Type="http://schemas.openxmlformats.org/officeDocument/2006/relationships/hyperlink" Target="http://maps.google.com/?output=embed&amp;q=44.43705000,-68.34732778" TargetMode="External"/><Relationship Id="rId51" Type="http://schemas.openxmlformats.org/officeDocument/2006/relationships/hyperlink" Target="http://maps.google.com/?output=embed&amp;q=44.42783333,-68.34470000" TargetMode="External"/><Relationship Id="rId93" Type="http://schemas.openxmlformats.org/officeDocument/2006/relationships/hyperlink" Target="http://www.usharbormaster.com/secure/auxview.cfm?recordid=27560" TargetMode="External"/><Relationship Id="rId189" Type="http://schemas.openxmlformats.org/officeDocument/2006/relationships/hyperlink" Target="http://www.usharbormaster.com/secure/auxview.cfm?recordid=28723" TargetMode="External"/><Relationship Id="rId396" Type="http://schemas.openxmlformats.org/officeDocument/2006/relationships/hyperlink" Target="http://www.usharbormaster.com/secure/AuxAidReport_new.cfm?id=41460" TargetMode="External"/><Relationship Id="rId561" Type="http://schemas.openxmlformats.org/officeDocument/2006/relationships/hyperlink" Target="http://www.usharbormaster.com/secure/auxview.cfm?recordid=40145" TargetMode="External"/><Relationship Id="rId617" Type="http://schemas.openxmlformats.org/officeDocument/2006/relationships/hyperlink" Target="http://www.usharbormaster.com/secure/auxview.cfm?recordid=31212" TargetMode="External"/><Relationship Id="rId659" Type="http://schemas.openxmlformats.org/officeDocument/2006/relationships/hyperlink" Target="http://maps.google.com/?output=embed&amp;q=43.99545000,-69.16673333" TargetMode="External"/><Relationship Id="rId214" Type="http://schemas.openxmlformats.org/officeDocument/2006/relationships/hyperlink" Target="http://maps.google.com/?output=embed&amp;q=44.63506111,-67.29665000" TargetMode="External"/><Relationship Id="rId256" Type="http://schemas.openxmlformats.org/officeDocument/2006/relationships/hyperlink" Target="http://www.usharbormaster.com/secure/AuxAidReport_new.cfm?id=30581" TargetMode="External"/><Relationship Id="rId298" Type="http://schemas.openxmlformats.org/officeDocument/2006/relationships/hyperlink" Target="http://maps.google.com/?output=embed&amp;q=44.10900000,-69.07300000" TargetMode="External"/><Relationship Id="rId421" Type="http://schemas.openxmlformats.org/officeDocument/2006/relationships/hyperlink" Target="http://www.usharbormaster.com/secure/auxview.cfm?recordid=40150" TargetMode="External"/><Relationship Id="rId463" Type="http://schemas.openxmlformats.org/officeDocument/2006/relationships/hyperlink" Target="http://maps.google.com/?output=embed&amp;q=44.89637778,-67.05937500" TargetMode="External"/><Relationship Id="rId519" Type="http://schemas.openxmlformats.org/officeDocument/2006/relationships/hyperlink" Target="http://maps.google.com/?output=embed&amp;q=44.45638889,-68.17666667" TargetMode="External"/><Relationship Id="rId116" Type="http://schemas.openxmlformats.org/officeDocument/2006/relationships/hyperlink" Target="http://www.usharbormaster.com/secure/AuxAidReport_new.cfm?id=44709" TargetMode="External"/><Relationship Id="rId158" Type="http://schemas.openxmlformats.org/officeDocument/2006/relationships/hyperlink" Target="http://maps.google.com/?output=embed&amp;q=44.49589167,-67.55294444" TargetMode="External"/><Relationship Id="rId323" Type="http://schemas.openxmlformats.org/officeDocument/2006/relationships/hyperlink" Target="http://maps.google.com/?output=embed&amp;q=44.14223000,-68.24585000" TargetMode="External"/><Relationship Id="rId530" Type="http://schemas.openxmlformats.org/officeDocument/2006/relationships/hyperlink" Target="http://maps.google.com/?output=embed&amp;q=44.60638889,-67.38666667" TargetMode="External"/><Relationship Id="rId20" Type="http://schemas.openxmlformats.org/officeDocument/2006/relationships/hyperlink" Target="http://www.usharbormaster.com/secure/AuxAidReport_new.cfm?id=36574" TargetMode="External"/><Relationship Id="rId62" Type="http://schemas.openxmlformats.org/officeDocument/2006/relationships/hyperlink" Target="http://maps.google.com/?output=embed&amp;q=44.40046667,-68.19840556" TargetMode="External"/><Relationship Id="rId365" Type="http://schemas.openxmlformats.org/officeDocument/2006/relationships/hyperlink" Target="http://www.usharbormaster.com/secure/auxview.cfm?recordid=44425" TargetMode="External"/><Relationship Id="rId572" Type="http://schemas.openxmlformats.org/officeDocument/2006/relationships/hyperlink" Target="http://www.usharbormaster.com/secure/AuxAidReport_new.cfm?id=40138" TargetMode="External"/><Relationship Id="rId628" Type="http://schemas.openxmlformats.org/officeDocument/2006/relationships/hyperlink" Target="http://www.usharbormaster.com/secure/AuxAidReport_new.cfm?id=36750" TargetMode="External"/><Relationship Id="rId225" Type="http://schemas.openxmlformats.org/officeDocument/2006/relationships/hyperlink" Target="http://www.usharbormaster.com/secure/auxview.cfm?recordid=25597" TargetMode="External"/><Relationship Id="rId267" Type="http://schemas.openxmlformats.org/officeDocument/2006/relationships/hyperlink" Target="http://maps.google.com/?output=embed&amp;q=44.34646111,-68.42233333" TargetMode="External"/><Relationship Id="rId432" Type="http://schemas.openxmlformats.org/officeDocument/2006/relationships/hyperlink" Target="http://www.usharbormaster.com/secure/AuxAidReport_new.cfm?id=27567" TargetMode="External"/><Relationship Id="rId474" Type="http://schemas.openxmlformats.org/officeDocument/2006/relationships/hyperlink" Target="http://maps.google.com/?output=embed&amp;q=44.89380556,-67.06152778" TargetMode="External"/><Relationship Id="rId127" Type="http://schemas.openxmlformats.org/officeDocument/2006/relationships/hyperlink" Target="http://maps.google.com/?output=embed&amp;q=44.38388333,-68.82700000" TargetMode="External"/><Relationship Id="rId31" Type="http://schemas.openxmlformats.org/officeDocument/2006/relationships/hyperlink" Target="http://maps.google.com/?output=embed&amp;q=44.43385278,-68.34673611" TargetMode="External"/><Relationship Id="rId73" Type="http://schemas.openxmlformats.org/officeDocument/2006/relationships/hyperlink" Target="http://www.usharbormaster.com/secure/auxview.cfm?recordid=28764" TargetMode="External"/><Relationship Id="rId169" Type="http://schemas.openxmlformats.org/officeDocument/2006/relationships/hyperlink" Target="http://www.usharbormaster.com/secure/auxview.cfm?recordid=36821" TargetMode="External"/><Relationship Id="rId334" Type="http://schemas.openxmlformats.org/officeDocument/2006/relationships/hyperlink" Target="http://maps.google.com/?output=embed&amp;q=43.96861389,-68.12833694" TargetMode="External"/><Relationship Id="rId376" Type="http://schemas.openxmlformats.org/officeDocument/2006/relationships/hyperlink" Target="http://www.usharbormaster.com/secure/AuxAidReport_new.cfm?id=44711" TargetMode="External"/><Relationship Id="rId541" Type="http://schemas.openxmlformats.org/officeDocument/2006/relationships/hyperlink" Target="http://www.usharbormaster.com/secure/auxview.cfm?recordid=44665" TargetMode="External"/><Relationship Id="rId583" Type="http://schemas.openxmlformats.org/officeDocument/2006/relationships/hyperlink" Target="http://maps.google.com/?output=embed&amp;q=43.96418333,-69.20286667" TargetMode="External"/><Relationship Id="rId639" Type="http://schemas.openxmlformats.org/officeDocument/2006/relationships/hyperlink" Target="http://maps.google.com/?output=embed&amp;q=44.41350000,-68.36751667" TargetMode="External"/><Relationship Id="rId4" Type="http://schemas.openxmlformats.org/officeDocument/2006/relationships/hyperlink" Target="http://www.usharbormaster.com/secure/auxviewall.cfm" TargetMode="External"/><Relationship Id="rId180" Type="http://schemas.openxmlformats.org/officeDocument/2006/relationships/hyperlink" Target="http://www.usharbormaster.com/secure/AuxAidReport_new.cfm?id=28724" TargetMode="External"/><Relationship Id="rId236" Type="http://schemas.openxmlformats.org/officeDocument/2006/relationships/hyperlink" Target="http://www.usharbormaster.com/secure/AuxAidReport_new.cfm?id=44752" TargetMode="External"/><Relationship Id="rId278" Type="http://schemas.openxmlformats.org/officeDocument/2006/relationships/hyperlink" Target="http://maps.google.com/?output=embed&amp;q=44.33186667,-68.76875000" TargetMode="External"/><Relationship Id="rId401" Type="http://schemas.openxmlformats.org/officeDocument/2006/relationships/hyperlink" Target="http://www.usharbormaster.com/secure/auxview.cfm?recordid=41461" TargetMode="External"/><Relationship Id="rId443" Type="http://schemas.openxmlformats.org/officeDocument/2006/relationships/hyperlink" Target="http://maps.google.com/?output=embed&amp;q=44.49165000,-67.58178889" TargetMode="External"/><Relationship Id="rId650" Type="http://schemas.openxmlformats.org/officeDocument/2006/relationships/hyperlink" Target="http://maps.google.com/?output=embed&amp;q=43.99683333,-69.16673333" TargetMode="External"/><Relationship Id="rId303" Type="http://schemas.openxmlformats.org/officeDocument/2006/relationships/hyperlink" Target="http://maps.google.com/?output=embed&amp;q=44.28061389,-68.94317500" TargetMode="External"/><Relationship Id="rId485" Type="http://schemas.openxmlformats.org/officeDocument/2006/relationships/hyperlink" Target="http://www.usharbormaster.com/secure/auxview.cfm?recordid=27573" TargetMode="External"/><Relationship Id="rId42" Type="http://schemas.openxmlformats.org/officeDocument/2006/relationships/hyperlink" Target="http://maps.google.com/?output=embed&amp;q=44.43098333,-68.35091667" TargetMode="External"/><Relationship Id="rId84" Type="http://schemas.openxmlformats.org/officeDocument/2006/relationships/hyperlink" Target="http://www.usharbormaster.com/secure/AuxAidReport_new.cfm?id=28766" TargetMode="External"/><Relationship Id="rId138" Type="http://schemas.openxmlformats.org/officeDocument/2006/relationships/hyperlink" Target="http://maps.google.com/?output=embed&amp;q=44.77109722,-68.78571389" TargetMode="External"/><Relationship Id="rId345" Type="http://schemas.openxmlformats.org/officeDocument/2006/relationships/hyperlink" Target="http://www.usharbormaster.com/secure/auxview.cfm?recordid=42794" TargetMode="External"/><Relationship Id="rId387" Type="http://schemas.openxmlformats.org/officeDocument/2006/relationships/hyperlink" Target="http://maps.google.com/?output=embed&amp;q=44.10018333,-69.09641667" TargetMode="External"/><Relationship Id="rId510" Type="http://schemas.openxmlformats.org/officeDocument/2006/relationships/hyperlink" Target="http://maps.google.com/?output=embed&amp;q=44.46000000,-68.17416667" TargetMode="External"/><Relationship Id="rId552" Type="http://schemas.openxmlformats.org/officeDocument/2006/relationships/hyperlink" Target="http://www.usharbormaster.com/secure/AuxAidReport_new.cfm?id=44666" TargetMode="External"/><Relationship Id="rId594" Type="http://schemas.openxmlformats.org/officeDocument/2006/relationships/hyperlink" Target="http://maps.google.com/?output=embed&amp;q=43.96401389,-69.20593333" TargetMode="External"/><Relationship Id="rId608" Type="http://schemas.openxmlformats.org/officeDocument/2006/relationships/hyperlink" Target="http://www.usharbormaster.com/secure/AuxAidReport_new.cfm?id=26705" TargetMode="External"/><Relationship Id="rId191" Type="http://schemas.openxmlformats.org/officeDocument/2006/relationships/hyperlink" Target="http://maps.google.com/?output=embed&amp;q=44.61516667,-67.32214444" TargetMode="External"/><Relationship Id="rId205" Type="http://schemas.openxmlformats.org/officeDocument/2006/relationships/hyperlink" Target="http://www.usharbormaster.com/secure/auxview.cfm?recordid=30370" TargetMode="External"/><Relationship Id="rId247" Type="http://schemas.openxmlformats.org/officeDocument/2006/relationships/hyperlink" Target="http://maps.google.com/?output=embed&amp;q=44.26053333,-68.24151667" TargetMode="External"/><Relationship Id="rId412" Type="http://schemas.openxmlformats.org/officeDocument/2006/relationships/hyperlink" Target="http://www.usharbormaster.com/secure/AuxAidReport_new.cfm?id=40147" TargetMode="External"/><Relationship Id="rId107" Type="http://schemas.openxmlformats.org/officeDocument/2006/relationships/hyperlink" Target="http://maps.google.com/?output=embed&amp;q=44.33413333,-68.73418333" TargetMode="External"/><Relationship Id="rId289" Type="http://schemas.openxmlformats.org/officeDocument/2006/relationships/hyperlink" Target="http://www.usharbormaster.com/secure/auxview.cfm?recordid=44663" TargetMode="External"/><Relationship Id="rId454" Type="http://schemas.openxmlformats.org/officeDocument/2006/relationships/hyperlink" Target="http://maps.google.com/?output=embed&amp;q=44.11938889,-68.43626944" TargetMode="External"/><Relationship Id="rId496" Type="http://schemas.openxmlformats.org/officeDocument/2006/relationships/hyperlink" Target="http://www.usharbormaster.com/secure/AuxAidReport_new.cfm?id=45120" TargetMode="External"/><Relationship Id="rId661" Type="http://schemas.openxmlformats.org/officeDocument/2006/relationships/hyperlink" Target="http://www.usharbormaster.com/secure/auxview.cfm?recordid=41523" TargetMode="External"/><Relationship Id="rId11" Type="http://schemas.openxmlformats.org/officeDocument/2006/relationships/hyperlink" Target="http://www.usharbormaster.com/secure/auxviewall.cfm" TargetMode="External"/><Relationship Id="rId53" Type="http://schemas.openxmlformats.org/officeDocument/2006/relationships/hyperlink" Target="http://www.usharbormaster.com/secure/auxview.cfm?recordid=38045" TargetMode="External"/><Relationship Id="rId149" Type="http://schemas.openxmlformats.org/officeDocument/2006/relationships/hyperlink" Target="http://www.usharbormaster.com/secure/auxview.cfm?recordid=30365" TargetMode="External"/><Relationship Id="rId314" Type="http://schemas.openxmlformats.org/officeDocument/2006/relationships/hyperlink" Target="http://maps.google.com/?output=embed&amp;q=44.28045000,-69.00531944" TargetMode="External"/><Relationship Id="rId356" Type="http://schemas.openxmlformats.org/officeDocument/2006/relationships/hyperlink" Target="http://www.usharbormaster.com/secure/AuxAidReport_new.cfm?id=42795" TargetMode="External"/><Relationship Id="rId398" Type="http://schemas.openxmlformats.org/officeDocument/2006/relationships/hyperlink" Target="http://maps.google.com/?output=embed&amp;q=44.10025000,-69.10441667" TargetMode="External"/><Relationship Id="rId521" Type="http://schemas.openxmlformats.org/officeDocument/2006/relationships/hyperlink" Target="http://www.usharbormaster.com/secure/auxview.cfm?recordid=45118" TargetMode="External"/><Relationship Id="rId563" Type="http://schemas.openxmlformats.org/officeDocument/2006/relationships/hyperlink" Target="http://maps.google.com/?output=embed&amp;q=43.96435000,-69.20591667" TargetMode="External"/><Relationship Id="rId619" Type="http://schemas.openxmlformats.org/officeDocument/2006/relationships/hyperlink" Target="http://maps.google.com/?output=embed&amp;q=44.56090694,-68.80290889" TargetMode="External"/><Relationship Id="rId95" Type="http://schemas.openxmlformats.org/officeDocument/2006/relationships/hyperlink" Target="http://maps.google.com/?output=embed&amp;q=44.89569722,-67.00648611" TargetMode="External"/><Relationship Id="rId160" Type="http://schemas.openxmlformats.org/officeDocument/2006/relationships/hyperlink" Target="http://www.usharbormaster.com/secure/AuxAidReport_new.cfm?id=36819" TargetMode="External"/><Relationship Id="rId216" Type="http://schemas.openxmlformats.org/officeDocument/2006/relationships/hyperlink" Target="http://www.usharbormaster.com/secure/AuxAidReport_new.cfm?id=27718" TargetMode="External"/><Relationship Id="rId423" Type="http://schemas.openxmlformats.org/officeDocument/2006/relationships/hyperlink" Target="http://maps.google.com/?output=embed&amp;q=44.10953333,-69.09500000" TargetMode="External"/><Relationship Id="rId258" Type="http://schemas.openxmlformats.org/officeDocument/2006/relationships/hyperlink" Target="http://maps.google.com/?output=embed&amp;q=44.53000000,-68.42388889" TargetMode="External"/><Relationship Id="rId465" Type="http://schemas.openxmlformats.org/officeDocument/2006/relationships/hyperlink" Target="http://www.usharbormaster.com/secure/auxview.cfm?recordid=27575" TargetMode="External"/><Relationship Id="rId630" Type="http://schemas.openxmlformats.org/officeDocument/2006/relationships/hyperlink" Target="http://maps.google.com/?output=embed&amp;q=44.41386111,-68.36656111" TargetMode="External"/><Relationship Id="rId22" Type="http://schemas.openxmlformats.org/officeDocument/2006/relationships/hyperlink" Target="http://maps.google.com/?output=embed&amp;q=44.39222222,-68.19916667" TargetMode="External"/><Relationship Id="rId64" Type="http://schemas.openxmlformats.org/officeDocument/2006/relationships/hyperlink" Target="http://www.usharbormaster.com/secure/AuxAidReport_new.cfm?id=31199" TargetMode="External"/><Relationship Id="rId118" Type="http://schemas.openxmlformats.org/officeDocument/2006/relationships/hyperlink" Target="http://maps.google.com/?output=embed&amp;q=44.38518333,-68.82510000" TargetMode="External"/><Relationship Id="rId325" Type="http://schemas.openxmlformats.org/officeDocument/2006/relationships/hyperlink" Target="http://www.usharbormaster.com/secure/auxview.cfm?recordid=44846" TargetMode="External"/><Relationship Id="rId367" Type="http://schemas.openxmlformats.org/officeDocument/2006/relationships/hyperlink" Target="http://maps.google.com/?output=embed&amp;q=44.64084000,-67.29740000" TargetMode="External"/><Relationship Id="rId532" Type="http://schemas.openxmlformats.org/officeDocument/2006/relationships/hyperlink" Target="http://www.usharbormaster.com/secure/AuxAidReport_new.cfm?id=28733" TargetMode="External"/><Relationship Id="rId574" Type="http://schemas.openxmlformats.org/officeDocument/2006/relationships/hyperlink" Target="http://maps.google.com/?output=embed&amp;q=43.96420000,-69.20136667" TargetMode="External"/><Relationship Id="rId171" Type="http://schemas.openxmlformats.org/officeDocument/2006/relationships/hyperlink" Target="http://maps.google.com/?output=embed&amp;q=44.49160278,-67.55321389" TargetMode="External"/><Relationship Id="rId227" Type="http://schemas.openxmlformats.org/officeDocument/2006/relationships/hyperlink" Target="http://maps.google.com/?output=embed&amp;q=44.90500000,-67.02166667" TargetMode="External"/><Relationship Id="rId269" Type="http://schemas.openxmlformats.org/officeDocument/2006/relationships/hyperlink" Target="http://www.usharbormaster.com/secure/auxview.cfm?recordid=43921" TargetMode="External"/><Relationship Id="rId434" Type="http://schemas.openxmlformats.org/officeDocument/2006/relationships/hyperlink" Target="http://maps.google.com/?output=embed&amp;q=44.49045000,-67.57890000" TargetMode="External"/><Relationship Id="rId476" Type="http://schemas.openxmlformats.org/officeDocument/2006/relationships/hyperlink" Target="http://www.usharbormaster.com/secure/AuxAidReport_new.cfm?id=27577" TargetMode="External"/><Relationship Id="rId641" Type="http://schemas.openxmlformats.org/officeDocument/2006/relationships/hyperlink" Target="http://www.usharbormaster.com/secure/auxview.cfm?recordid=36754" TargetMode="External"/><Relationship Id="rId33" Type="http://schemas.openxmlformats.org/officeDocument/2006/relationships/hyperlink" Target="http://www.usharbormaster.com/secure/auxview.cfm?recordid=38040" TargetMode="External"/><Relationship Id="rId129" Type="http://schemas.openxmlformats.org/officeDocument/2006/relationships/hyperlink" Target="http://www.usharbormaster.com/secure/auxview.cfm?recordid=44708" TargetMode="External"/><Relationship Id="rId280" Type="http://schemas.openxmlformats.org/officeDocument/2006/relationships/hyperlink" Target="http://www.usharbormaster.com/secure/AuxAidReport_new.cfm?id=23564" TargetMode="External"/><Relationship Id="rId336" Type="http://schemas.openxmlformats.org/officeDocument/2006/relationships/hyperlink" Target="http://www.usharbormaster.com/secure/AuxAidReport_new.cfm?id=44994" TargetMode="External"/><Relationship Id="rId501" Type="http://schemas.openxmlformats.org/officeDocument/2006/relationships/hyperlink" Target="http://www.usharbormaster.com/secure/auxview.cfm?recordid=45122" TargetMode="External"/><Relationship Id="rId543" Type="http://schemas.openxmlformats.org/officeDocument/2006/relationships/hyperlink" Target="http://maps.google.com/?output=embed&amp;q=44.43894000,-68.29052611" TargetMode="External"/><Relationship Id="rId75" Type="http://schemas.openxmlformats.org/officeDocument/2006/relationships/hyperlink" Target="http://maps.google.com/?output=embed&amp;q=44.18166667,-68.35472222" TargetMode="External"/><Relationship Id="rId140" Type="http://schemas.openxmlformats.org/officeDocument/2006/relationships/hyperlink" Target="http://www.usharbormaster.com/secure/AuxAidReport_new.cfm?id=29351" TargetMode="External"/><Relationship Id="rId182" Type="http://schemas.openxmlformats.org/officeDocument/2006/relationships/hyperlink" Target="http://maps.google.com/?output=embed&amp;q=44.61868333,-67.31773333" TargetMode="External"/><Relationship Id="rId378" Type="http://schemas.openxmlformats.org/officeDocument/2006/relationships/hyperlink" Target="http://maps.google.com/?output=embed&amp;q=44.90991583,-67.04585083" TargetMode="External"/><Relationship Id="rId403" Type="http://schemas.openxmlformats.org/officeDocument/2006/relationships/hyperlink" Target="http://maps.google.com/?output=embed&amp;q=44.10055000,-69.10495000" TargetMode="External"/><Relationship Id="rId585" Type="http://schemas.openxmlformats.org/officeDocument/2006/relationships/hyperlink" Target="http://www.usharbormaster.com/secure/auxview.cfm?recordid=40142" TargetMode="External"/><Relationship Id="rId6" Type="http://schemas.openxmlformats.org/officeDocument/2006/relationships/hyperlink" Target="http://www.usharbormaster.com/secure/auxviewall.cfm" TargetMode="External"/><Relationship Id="rId238" Type="http://schemas.openxmlformats.org/officeDocument/2006/relationships/hyperlink" Target="http://maps.google.com/?output=embed&amp;q=44.20224000,-68.61725000" TargetMode="External"/><Relationship Id="rId445" Type="http://schemas.openxmlformats.org/officeDocument/2006/relationships/hyperlink" Target="http://www.usharbormaster.com/secure/auxview.cfm?recordid=28757" TargetMode="External"/><Relationship Id="rId487" Type="http://schemas.openxmlformats.org/officeDocument/2006/relationships/hyperlink" Target="http://maps.google.com/?output=embed&amp;q=44.50208889,-67.57731111" TargetMode="External"/><Relationship Id="rId610" Type="http://schemas.openxmlformats.org/officeDocument/2006/relationships/hyperlink" Target="http://maps.google.com/?output=embed&amp;q=44.10283333,-68.11216667" TargetMode="External"/><Relationship Id="rId652" Type="http://schemas.openxmlformats.org/officeDocument/2006/relationships/hyperlink" Target="http://www.usharbormaster.com/secure/AuxAidReport_new.cfm?id=41521" TargetMode="External"/><Relationship Id="rId291" Type="http://schemas.openxmlformats.org/officeDocument/2006/relationships/hyperlink" Target="http://maps.google.com/?output=embed&amp;q=44.04350000,-68.89250000" TargetMode="External"/><Relationship Id="rId305" Type="http://schemas.openxmlformats.org/officeDocument/2006/relationships/hyperlink" Target="http://www.usharbormaster.com/secure/auxview.cfm?recordid=25683" TargetMode="External"/><Relationship Id="rId347" Type="http://schemas.openxmlformats.org/officeDocument/2006/relationships/hyperlink" Target="http://maps.google.com/?output=embed&amp;q=44.43804722,-68.34732778" TargetMode="External"/><Relationship Id="rId512" Type="http://schemas.openxmlformats.org/officeDocument/2006/relationships/hyperlink" Target="http://www.usharbormaster.com/secure/AuxAidReport_new.cfm?id=45116" TargetMode="External"/><Relationship Id="rId44" Type="http://schemas.openxmlformats.org/officeDocument/2006/relationships/hyperlink" Target="http://www.usharbormaster.com/secure/AuxAidReport_new.cfm?id=38042" TargetMode="External"/><Relationship Id="rId86" Type="http://schemas.openxmlformats.org/officeDocument/2006/relationships/hyperlink" Target="http://maps.google.com/?output=embed&amp;q=44.30607222,-68.44743333" TargetMode="External"/><Relationship Id="rId151" Type="http://schemas.openxmlformats.org/officeDocument/2006/relationships/hyperlink" Target="http://maps.google.com/?output=embed&amp;q=44.17687972,-68.35813139" TargetMode="External"/><Relationship Id="rId389" Type="http://schemas.openxmlformats.org/officeDocument/2006/relationships/hyperlink" Target="http://www.usharbormaster.com/secure/auxview.cfm?recordid=41463" TargetMode="External"/><Relationship Id="rId554" Type="http://schemas.openxmlformats.org/officeDocument/2006/relationships/hyperlink" Target="http://maps.google.com/?output=embed&amp;q=44.44047500,-68.29771194" TargetMode="External"/><Relationship Id="rId596" Type="http://schemas.openxmlformats.org/officeDocument/2006/relationships/hyperlink" Target="http://www.usharbormaster.com/secure/AuxAidReport_new.cfm?id=40144" TargetMode="External"/><Relationship Id="rId193" Type="http://schemas.openxmlformats.org/officeDocument/2006/relationships/hyperlink" Target="http://www.usharbormaster.com/secure/auxview.cfm?recordid=30367" TargetMode="External"/><Relationship Id="rId207" Type="http://schemas.openxmlformats.org/officeDocument/2006/relationships/hyperlink" Target="http://maps.google.com/?output=embed&amp;q=44.62173500,-67.31374333" TargetMode="External"/><Relationship Id="rId249" Type="http://schemas.openxmlformats.org/officeDocument/2006/relationships/hyperlink" Target="http://www.usharbormaster.com/secure/auxview.cfm?recordid=30580" TargetMode="External"/><Relationship Id="rId414" Type="http://schemas.openxmlformats.org/officeDocument/2006/relationships/hyperlink" Target="http://maps.google.com/?output=embed&amp;q=44.10191667,-69.10321667" TargetMode="External"/><Relationship Id="rId456" Type="http://schemas.openxmlformats.org/officeDocument/2006/relationships/hyperlink" Target="http://www.usharbormaster.com/secure/AuxAidReport_new.cfm?id=28759" TargetMode="External"/><Relationship Id="rId498" Type="http://schemas.openxmlformats.org/officeDocument/2006/relationships/hyperlink" Target="http://maps.google.com/?output=embed&amp;q=44.43571111,-68.15046111" TargetMode="External"/><Relationship Id="rId621" Type="http://schemas.openxmlformats.org/officeDocument/2006/relationships/hyperlink" Target="http://www.usharbormaster.com/secure/auxview.cfm?recordid=36749" TargetMode="External"/><Relationship Id="rId663" Type="http://schemas.openxmlformats.org/officeDocument/2006/relationships/hyperlink" Target="http://maps.google.com/?output=embed&amp;q=43.99545000,-69.16708333" TargetMode="External"/><Relationship Id="rId13" Type="http://schemas.openxmlformats.org/officeDocument/2006/relationships/hyperlink" Target="http://www.usharbormaster.com/secure/auxviewall.cfm" TargetMode="External"/><Relationship Id="rId109" Type="http://schemas.openxmlformats.org/officeDocument/2006/relationships/hyperlink" Target="http://www.usharbormaster.com/secure/auxview.cfm?recordid=29618" TargetMode="External"/><Relationship Id="rId260" Type="http://schemas.openxmlformats.org/officeDocument/2006/relationships/hyperlink" Target="http://www.usharbormaster.com/secure/AuxAidReport_new.cfm?id=30582" TargetMode="External"/><Relationship Id="rId316" Type="http://schemas.openxmlformats.org/officeDocument/2006/relationships/hyperlink" Target="http://www.usharbormaster.com/secure/AuxAidReport_new.cfm?id=25682" TargetMode="External"/><Relationship Id="rId523" Type="http://schemas.openxmlformats.org/officeDocument/2006/relationships/hyperlink" Target="http://maps.google.com/?output=embed&amp;q=44.45750000,-68.18027778" TargetMode="External"/><Relationship Id="rId55" Type="http://schemas.openxmlformats.org/officeDocument/2006/relationships/hyperlink" Target="http://maps.google.com/?output=embed&amp;q=44.42783333,-68.34693333" TargetMode="External"/><Relationship Id="rId97" Type="http://schemas.openxmlformats.org/officeDocument/2006/relationships/hyperlink" Target="http://www.usharbormaster.com/secure/auxview.cfm?recordid=27561" TargetMode="External"/><Relationship Id="rId120" Type="http://schemas.openxmlformats.org/officeDocument/2006/relationships/hyperlink" Target="http://www.usharbormaster.com/secure/AuxAidReport_new.cfm?id=44706" TargetMode="External"/><Relationship Id="rId358" Type="http://schemas.openxmlformats.org/officeDocument/2006/relationships/hyperlink" Target="http://maps.google.com/?output=embed&amp;q=44.43785000,-68.34786667" TargetMode="External"/><Relationship Id="rId565" Type="http://schemas.openxmlformats.org/officeDocument/2006/relationships/hyperlink" Target="http://www.usharbormaster.com/secure/auxview.cfm?recordid=40137" TargetMode="External"/><Relationship Id="rId162" Type="http://schemas.openxmlformats.org/officeDocument/2006/relationships/hyperlink" Target="http://maps.google.com/?output=embed&amp;q=44.49473333,-67.55660000" TargetMode="External"/><Relationship Id="rId218" Type="http://schemas.openxmlformats.org/officeDocument/2006/relationships/hyperlink" Target="http://maps.google.com/?output=embed&amp;q=44.63466944,-67.29808889" TargetMode="External"/><Relationship Id="rId425" Type="http://schemas.openxmlformats.org/officeDocument/2006/relationships/hyperlink" Target="http://www.usharbormaster.com/secure/auxview.cfm?recordid=24235" TargetMode="External"/><Relationship Id="rId467" Type="http://schemas.openxmlformats.org/officeDocument/2006/relationships/hyperlink" Target="http://maps.google.com/?output=embed&amp;q=44.89819444,-67.06300000" TargetMode="External"/><Relationship Id="rId632" Type="http://schemas.openxmlformats.org/officeDocument/2006/relationships/hyperlink" Target="http://www.usharbormaster.com/secure/AuxAidReport_new.cfm?id=36751" TargetMode="External"/><Relationship Id="rId271" Type="http://schemas.openxmlformats.org/officeDocument/2006/relationships/hyperlink" Target="http://maps.google.com/?output=embed&amp;q=44.34646111,-68.42118611" TargetMode="External"/><Relationship Id="rId24" Type="http://schemas.openxmlformats.org/officeDocument/2006/relationships/hyperlink" Target="http://www.usharbormaster.com/secure/AuxAidReport_new.cfm?id=36575" TargetMode="External"/><Relationship Id="rId66" Type="http://schemas.openxmlformats.org/officeDocument/2006/relationships/hyperlink" Target="http://maps.google.com/?output=embed&amp;q=44.28333333,-68.26972222" TargetMode="External"/><Relationship Id="rId131" Type="http://schemas.openxmlformats.org/officeDocument/2006/relationships/hyperlink" Target="http://maps.google.com/?output=embed&amp;q=44.38513333,-68.82888333" TargetMode="External"/><Relationship Id="rId327" Type="http://schemas.openxmlformats.org/officeDocument/2006/relationships/hyperlink" Target="http://maps.google.com/?output=embed&amp;q=44.65087000,-67.19232000" TargetMode="External"/><Relationship Id="rId369" Type="http://schemas.openxmlformats.org/officeDocument/2006/relationships/hyperlink" Target="http://www.usharbormaster.com/secure/auxview.cfm?recordid=44710" TargetMode="External"/><Relationship Id="rId534" Type="http://schemas.openxmlformats.org/officeDocument/2006/relationships/hyperlink" Target="http://maps.google.com/?output=embed&amp;q=44.60303889,-67.38027778" TargetMode="External"/><Relationship Id="rId576" Type="http://schemas.openxmlformats.org/officeDocument/2006/relationships/hyperlink" Target="http://www.usharbormaster.com/secure/AuxAidReport_new.cfm?id=40139" TargetMode="External"/><Relationship Id="rId173" Type="http://schemas.openxmlformats.org/officeDocument/2006/relationships/hyperlink" Target="http://www.usharbormaster.com/secure/auxview.cfm?recordid=23562" TargetMode="External"/><Relationship Id="rId229" Type="http://schemas.openxmlformats.org/officeDocument/2006/relationships/hyperlink" Target="http://www.usharbormaster.com/secure/auxview.cfm?recordid=44753" TargetMode="External"/><Relationship Id="rId380" Type="http://schemas.openxmlformats.org/officeDocument/2006/relationships/hyperlink" Target="http://www.usharbormaster.com/secure/AuxAidReport_new.cfm?id=30916" TargetMode="External"/><Relationship Id="rId436" Type="http://schemas.openxmlformats.org/officeDocument/2006/relationships/hyperlink" Target="http://www.usharbormaster.com/secure/AuxAidReport_new.cfm?id=27568" TargetMode="External"/><Relationship Id="rId601" Type="http://schemas.openxmlformats.org/officeDocument/2006/relationships/hyperlink" Target="http://www.usharbormaster.com/secure/auxview.cfm?recordid=26993" TargetMode="External"/><Relationship Id="rId643" Type="http://schemas.openxmlformats.org/officeDocument/2006/relationships/hyperlink" Target="http://maps.google.com/?output=embed&amp;q=44.41400000,-68.36733333" TargetMode="External"/><Relationship Id="rId240" Type="http://schemas.openxmlformats.org/officeDocument/2006/relationships/hyperlink" Target="http://www.usharbormaster.com/secure/AuxAidReport_new.cfm?id=44754" TargetMode="External"/><Relationship Id="rId478" Type="http://schemas.openxmlformats.org/officeDocument/2006/relationships/hyperlink" Target="http://maps.google.com/?output=embed&amp;q=44.50425000,-67.57443889" TargetMode="External"/><Relationship Id="rId35" Type="http://schemas.openxmlformats.org/officeDocument/2006/relationships/hyperlink" Target="http://maps.google.com/?output=embed&amp;q=44.43191944,-68.34758611" TargetMode="External"/><Relationship Id="rId77" Type="http://schemas.openxmlformats.org/officeDocument/2006/relationships/hyperlink" Target="http://www.usharbormaster.com/secure/auxview.cfm?recordid=28765" TargetMode="External"/><Relationship Id="rId100" Type="http://schemas.openxmlformats.org/officeDocument/2006/relationships/hyperlink" Target="http://www.usharbormaster.com/secure/AuxAidReport_new.cfm?id=27561" TargetMode="External"/><Relationship Id="rId282" Type="http://schemas.openxmlformats.org/officeDocument/2006/relationships/hyperlink" Target="http://maps.google.com/?output=embed&amp;q=44.33276667,-68.76886667" TargetMode="External"/><Relationship Id="rId338" Type="http://schemas.openxmlformats.org/officeDocument/2006/relationships/hyperlink" Target="http://maps.google.com/?output=embed&amp;q=44.09224000,-69.04408000" TargetMode="External"/><Relationship Id="rId503" Type="http://schemas.openxmlformats.org/officeDocument/2006/relationships/hyperlink" Target="http://maps.google.com/?output=embed&amp;q=44.43608889,-68.14666944" TargetMode="External"/><Relationship Id="rId545" Type="http://schemas.openxmlformats.org/officeDocument/2006/relationships/hyperlink" Target="http://www.usharbormaster.com/secure/auxview.cfm?recordid=44664" TargetMode="External"/><Relationship Id="rId587" Type="http://schemas.openxmlformats.org/officeDocument/2006/relationships/hyperlink" Target="http://maps.google.com/?output=embed&amp;q=43.96386667,-69.20426667" TargetMode="External"/><Relationship Id="rId8" Type="http://schemas.openxmlformats.org/officeDocument/2006/relationships/hyperlink" Target="http://www.usharbormaster.com/secure/auxviewall.cfm" TargetMode="External"/><Relationship Id="rId142" Type="http://schemas.openxmlformats.org/officeDocument/2006/relationships/hyperlink" Target="http://maps.google.com/?output=embed&amp;q=44.17901083,-68.35515083" TargetMode="External"/><Relationship Id="rId184" Type="http://schemas.openxmlformats.org/officeDocument/2006/relationships/hyperlink" Target="http://www.usharbormaster.com/secure/AuxAidReport_new.cfm?id=28721" TargetMode="External"/><Relationship Id="rId391" Type="http://schemas.openxmlformats.org/officeDocument/2006/relationships/hyperlink" Target="http://maps.google.com/?output=embed&amp;q=44.09996667,-69.10100000" TargetMode="External"/><Relationship Id="rId405" Type="http://schemas.openxmlformats.org/officeDocument/2006/relationships/hyperlink" Target="http://www.usharbormaster.com/secure/auxview.cfm?recordid=40146" TargetMode="External"/><Relationship Id="rId447" Type="http://schemas.openxmlformats.org/officeDocument/2006/relationships/hyperlink" Target="http://maps.google.com/?output=embed&amp;q=44.12175000,-68.44113056" TargetMode="External"/><Relationship Id="rId612" Type="http://schemas.openxmlformats.org/officeDocument/2006/relationships/hyperlink" Target="http://www.usharbormaster.com/secure/AuxAidReport_new.cfm?id=26994" TargetMode="External"/><Relationship Id="rId251" Type="http://schemas.openxmlformats.org/officeDocument/2006/relationships/hyperlink" Target="http://maps.google.com/?output=embed&amp;q=44.53250000,-68.42333333" TargetMode="External"/><Relationship Id="rId489" Type="http://schemas.openxmlformats.org/officeDocument/2006/relationships/hyperlink" Target="http://www.usharbormaster.com/secure/auxview.cfm?recordid=27578" TargetMode="External"/><Relationship Id="rId654" Type="http://schemas.openxmlformats.org/officeDocument/2006/relationships/hyperlink" Target="http://maps.google.com/?output=embed&amp;q=43.99683333,-69.16708333" TargetMode="External"/><Relationship Id="rId46" Type="http://schemas.openxmlformats.org/officeDocument/2006/relationships/hyperlink" Target="http://maps.google.com/?output=embed&amp;q=44.43098333,-68.34855000" TargetMode="External"/><Relationship Id="rId293" Type="http://schemas.openxmlformats.org/officeDocument/2006/relationships/hyperlink" Target="http://www.usharbormaster.com/secure/auxview.cfm?recordid=44862" TargetMode="External"/><Relationship Id="rId307" Type="http://schemas.openxmlformats.org/officeDocument/2006/relationships/hyperlink" Target="http://maps.google.com/?output=embed&amp;q=44.28047222,-68.94302778" TargetMode="External"/><Relationship Id="rId349" Type="http://schemas.openxmlformats.org/officeDocument/2006/relationships/hyperlink" Target="http://www.usharbormaster.com/secure/auxview.cfm?recordid=42796" TargetMode="External"/><Relationship Id="rId514" Type="http://schemas.openxmlformats.org/officeDocument/2006/relationships/hyperlink" Target="http://maps.google.com/?output=embed&amp;q=44.46138889,-68.17750000" TargetMode="External"/><Relationship Id="rId556" Type="http://schemas.openxmlformats.org/officeDocument/2006/relationships/hyperlink" Target="http://www.usharbormaster.com/secure/AuxAidReport_new.cfm?id=44667" TargetMode="External"/><Relationship Id="rId88" Type="http://schemas.openxmlformats.org/officeDocument/2006/relationships/hyperlink" Target="http://www.usharbormaster.com/secure/AuxAidReport_new.cfm?id=36756" TargetMode="External"/><Relationship Id="rId111" Type="http://schemas.openxmlformats.org/officeDocument/2006/relationships/hyperlink" Target="http://maps.google.com/?output=embed&amp;q=44.33408333,-68.73385000" TargetMode="External"/><Relationship Id="rId153" Type="http://schemas.openxmlformats.org/officeDocument/2006/relationships/hyperlink" Target="http://www.usharbormaster.com/secure/auxview.cfm?recordid=30366" TargetMode="External"/><Relationship Id="rId195" Type="http://schemas.openxmlformats.org/officeDocument/2006/relationships/hyperlink" Target="http://maps.google.com/?output=embed&amp;q=44.61827500,-67.31632833" TargetMode="External"/><Relationship Id="rId209" Type="http://schemas.openxmlformats.org/officeDocument/2006/relationships/hyperlink" Target="http://www.usharbormaster.com/secure/auxview.cfm?recordid=27719" TargetMode="External"/><Relationship Id="rId360" Type="http://schemas.openxmlformats.org/officeDocument/2006/relationships/hyperlink" Target="http://www.usharbormaster.com/secure/AuxAidReport_new.cfm?id=42797" TargetMode="External"/><Relationship Id="rId416" Type="http://schemas.openxmlformats.org/officeDocument/2006/relationships/hyperlink" Target="http://www.usharbormaster.com/secure/AuxAidReport_new.cfm?id=40148" TargetMode="External"/><Relationship Id="rId598" Type="http://schemas.openxmlformats.org/officeDocument/2006/relationships/hyperlink" Target="http://maps.google.com/?output=embed&amp;q=43.96452000,-69.19857889" TargetMode="External"/><Relationship Id="rId220" Type="http://schemas.openxmlformats.org/officeDocument/2006/relationships/hyperlink" Target="http://www.usharbormaster.com/secure/AuxAidReport_new.cfm?id=27717" TargetMode="External"/><Relationship Id="rId458" Type="http://schemas.openxmlformats.org/officeDocument/2006/relationships/hyperlink" Target="http://maps.google.com/?output=embed&amp;q=44.12021944,-68.43551944" TargetMode="External"/><Relationship Id="rId623" Type="http://schemas.openxmlformats.org/officeDocument/2006/relationships/hyperlink" Target="http://maps.google.com/?output=embed&amp;q=44.41483333,-68.36670833" TargetMode="External"/><Relationship Id="rId665" Type="http://schemas.openxmlformats.org/officeDocument/2006/relationships/printerSettings" Target="../printerSettings/printerSettings1.bin"/><Relationship Id="rId15" Type="http://schemas.openxmlformats.org/officeDocument/2006/relationships/hyperlink" Target="http://www.usharbormaster.com/secure/auxviewall.cfm" TargetMode="External"/><Relationship Id="rId57" Type="http://schemas.openxmlformats.org/officeDocument/2006/relationships/hyperlink" Target="http://www.usharbormaster.com/secure/auxview.cfm?recordid=31200" TargetMode="External"/><Relationship Id="rId262" Type="http://schemas.openxmlformats.org/officeDocument/2006/relationships/hyperlink" Target="http://maps.google.com/?output=embed&amp;q=44.34788611,-68.42233333" TargetMode="External"/><Relationship Id="rId318" Type="http://schemas.openxmlformats.org/officeDocument/2006/relationships/hyperlink" Target="http://maps.google.com/?output=embed&amp;q=43.35781000,-70.42509000" TargetMode="External"/><Relationship Id="rId525" Type="http://schemas.openxmlformats.org/officeDocument/2006/relationships/hyperlink" Target="http://www.usharbormaster.com/secure/auxview.cfm?recordid=28734" TargetMode="External"/><Relationship Id="rId567" Type="http://schemas.openxmlformats.org/officeDocument/2006/relationships/hyperlink" Target="http://maps.google.com/?output=embed&amp;q=43.96423333,-69.20011667" TargetMode="External"/><Relationship Id="rId99" Type="http://schemas.openxmlformats.org/officeDocument/2006/relationships/hyperlink" Target="http://maps.google.com/?output=embed&amp;q=44.89489444,-67.01009444" TargetMode="External"/><Relationship Id="rId122" Type="http://schemas.openxmlformats.org/officeDocument/2006/relationships/hyperlink" Target="http://maps.google.com/?output=embed&amp;q=44.38651667,-68.82698333" TargetMode="External"/><Relationship Id="rId164" Type="http://schemas.openxmlformats.org/officeDocument/2006/relationships/hyperlink" Target="http://www.usharbormaster.com/secure/AuxAidReport_new.cfm?id=36822" TargetMode="External"/><Relationship Id="rId371" Type="http://schemas.openxmlformats.org/officeDocument/2006/relationships/hyperlink" Target="http://maps.google.com/?output=embed&amp;q=44.42344000,-68.88271000" TargetMode="External"/><Relationship Id="rId427" Type="http://schemas.openxmlformats.org/officeDocument/2006/relationships/hyperlink" Target="http://maps.google.com/?output=embed&amp;q=44.08166667,-69.09777778" TargetMode="External"/><Relationship Id="rId469" Type="http://schemas.openxmlformats.org/officeDocument/2006/relationships/hyperlink" Target="http://www.usharbormaster.com/secure/auxview.cfm?recordid=27576" TargetMode="External"/><Relationship Id="rId634" Type="http://schemas.openxmlformats.org/officeDocument/2006/relationships/hyperlink" Target="http://maps.google.com/?output=embed&amp;q=44.41358333,-68.36633333" TargetMode="External"/><Relationship Id="rId26" Type="http://schemas.openxmlformats.org/officeDocument/2006/relationships/hyperlink" Target="http://maps.google.com/?output=embed&amp;q=44.43426944,-68.34795000" TargetMode="External"/><Relationship Id="rId231" Type="http://schemas.openxmlformats.org/officeDocument/2006/relationships/hyperlink" Target="http://maps.google.com/?output=embed&amp;q=44.20422500,-68.61804611" TargetMode="External"/><Relationship Id="rId273" Type="http://schemas.openxmlformats.org/officeDocument/2006/relationships/hyperlink" Target="http://www.usharbormaster.com/secure/auxview.cfm?recordid=43922" TargetMode="External"/><Relationship Id="rId329" Type="http://schemas.openxmlformats.org/officeDocument/2006/relationships/hyperlink" Target="http://www.usharbormaster.com/secure/auxview.cfm?recordid=45047" TargetMode="External"/><Relationship Id="rId480" Type="http://schemas.openxmlformats.org/officeDocument/2006/relationships/hyperlink" Target="http://www.usharbormaster.com/secure/AuxAidReport_new.cfm?id=27571" TargetMode="External"/><Relationship Id="rId536" Type="http://schemas.openxmlformats.org/officeDocument/2006/relationships/hyperlink" Target="http://www.usharbormaster.com/secure/AuxAidReport_new.cfm?id=28735" TargetMode="External"/><Relationship Id="rId68" Type="http://schemas.openxmlformats.org/officeDocument/2006/relationships/hyperlink" Target="http://www.usharbormaster.com/secure/AuxAidReport_new.cfm?id=25658" TargetMode="External"/><Relationship Id="rId133" Type="http://schemas.openxmlformats.org/officeDocument/2006/relationships/hyperlink" Target="http://www.usharbormaster.com/secure/auxview.cfm?recordid=29347" TargetMode="External"/><Relationship Id="rId175" Type="http://schemas.openxmlformats.org/officeDocument/2006/relationships/hyperlink" Target="http://maps.google.com/?output=embed&amp;q=44.33303333,-68.76845000" TargetMode="External"/><Relationship Id="rId340" Type="http://schemas.openxmlformats.org/officeDocument/2006/relationships/hyperlink" Target="http://www.usharbormaster.com/secure/AuxAidReport_new.cfm?id=44848" TargetMode="External"/><Relationship Id="rId578" Type="http://schemas.openxmlformats.org/officeDocument/2006/relationships/hyperlink" Target="http://maps.google.com/?output=embed&amp;q=43.96391667,-69.20275000" TargetMode="External"/><Relationship Id="rId200" Type="http://schemas.openxmlformats.org/officeDocument/2006/relationships/hyperlink" Target="http://www.usharbormaster.com/secure/AuxAidReport_new.cfm?id=30368" TargetMode="External"/><Relationship Id="rId382" Type="http://schemas.openxmlformats.org/officeDocument/2006/relationships/hyperlink" Target="http://maps.google.com/?output=embed&amp;q=44.09976667,-69.09641667" TargetMode="External"/><Relationship Id="rId438" Type="http://schemas.openxmlformats.org/officeDocument/2006/relationships/hyperlink" Target="http://maps.google.com/?output=embed&amp;q=44.49163889,-67.57793889" TargetMode="External"/><Relationship Id="rId603" Type="http://schemas.openxmlformats.org/officeDocument/2006/relationships/hyperlink" Target="http://maps.google.com/?output=embed&amp;q=43.49066667,-67.87983333" TargetMode="External"/><Relationship Id="rId645" Type="http://schemas.openxmlformats.org/officeDocument/2006/relationships/hyperlink" Target="http://www.usharbormaster.com/secure/auxview.cfm?recordid=36755" TargetMode="External"/><Relationship Id="rId242" Type="http://schemas.openxmlformats.org/officeDocument/2006/relationships/hyperlink" Target="http://maps.google.com/?output=embed&amp;q=44.15188000,-68.61819611" TargetMode="External"/><Relationship Id="rId284" Type="http://schemas.openxmlformats.org/officeDocument/2006/relationships/hyperlink" Target="http://www.usharbormaster.com/secure/AuxAidReport_new.cfm?id=23565" TargetMode="External"/><Relationship Id="rId491" Type="http://schemas.openxmlformats.org/officeDocument/2006/relationships/hyperlink" Target="http://maps.google.com/?output=embed&amp;q=44.50133056,-67.57621111" TargetMode="External"/><Relationship Id="rId505" Type="http://schemas.openxmlformats.org/officeDocument/2006/relationships/hyperlink" Target="http://www.usharbormaster.com/secure/auxview.cfm?recordid=45123" TargetMode="External"/><Relationship Id="rId37" Type="http://schemas.openxmlformats.org/officeDocument/2006/relationships/hyperlink" Target="http://www.usharbormaster.com/secure/auxview.cfm?recordid=38041" TargetMode="External"/><Relationship Id="rId79" Type="http://schemas.openxmlformats.org/officeDocument/2006/relationships/hyperlink" Target="http://maps.google.com/?output=embed&amp;q=44.18555556,-68.35277778" TargetMode="External"/><Relationship Id="rId102" Type="http://schemas.openxmlformats.org/officeDocument/2006/relationships/hyperlink" Target="http://maps.google.com/?output=embed&amp;q=44.90012778,-67.01240278" TargetMode="External"/><Relationship Id="rId144" Type="http://schemas.openxmlformats.org/officeDocument/2006/relationships/hyperlink" Target="http://www.usharbormaster.com/secure/AuxAidReport_new.cfm?id=30363" TargetMode="External"/><Relationship Id="rId547" Type="http://schemas.openxmlformats.org/officeDocument/2006/relationships/hyperlink" Target="http://maps.google.com/?output=embed&amp;q=44.44154611,-68.29684806" TargetMode="External"/><Relationship Id="rId589" Type="http://schemas.openxmlformats.org/officeDocument/2006/relationships/hyperlink" Target="http://www.usharbormaster.com/secure/auxview.cfm?recordid=40143" TargetMode="External"/><Relationship Id="rId90" Type="http://schemas.openxmlformats.org/officeDocument/2006/relationships/hyperlink" Target="http://maps.google.com/?output=embed&amp;q=44.90093333,-67.00879167" TargetMode="External"/><Relationship Id="rId186" Type="http://schemas.openxmlformats.org/officeDocument/2006/relationships/hyperlink" Target="http://maps.google.com/?output=embed&amp;q=44.61330000,-67.31748333" TargetMode="External"/><Relationship Id="rId351" Type="http://schemas.openxmlformats.org/officeDocument/2006/relationships/hyperlink" Target="http://maps.google.com/?output=embed&amp;q=44.43731111,-68.34681389" TargetMode="External"/><Relationship Id="rId393" Type="http://schemas.openxmlformats.org/officeDocument/2006/relationships/hyperlink" Target="http://www.usharbormaster.com/secure/auxview.cfm?recordid=41460" TargetMode="External"/><Relationship Id="rId407" Type="http://schemas.openxmlformats.org/officeDocument/2006/relationships/hyperlink" Target="http://maps.google.com/?output=embed&amp;q=44.10008333,-69.09720000" TargetMode="External"/><Relationship Id="rId449" Type="http://schemas.openxmlformats.org/officeDocument/2006/relationships/hyperlink" Target="http://www.usharbormaster.com/secure/auxview.cfm?recordid=28758" TargetMode="External"/><Relationship Id="rId614" Type="http://schemas.openxmlformats.org/officeDocument/2006/relationships/hyperlink" Target="http://maps.google.com/?output=embed&amp;q=44.55986611,-68.80020667" TargetMode="External"/><Relationship Id="rId656" Type="http://schemas.openxmlformats.org/officeDocument/2006/relationships/hyperlink" Target="http://www.usharbormaster.com/secure/AuxAidReport_new.cfm?id=41520" TargetMode="External"/><Relationship Id="rId211" Type="http://schemas.openxmlformats.org/officeDocument/2006/relationships/hyperlink" Target="http://maps.google.com/?output=embed&amp;q=44.63228056,-67.29513056" TargetMode="External"/><Relationship Id="rId253" Type="http://schemas.openxmlformats.org/officeDocument/2006/relationships/hyperlink" Target="http://www.usharbormaster.com/secure/auxview.cfm?recordid=30581" TargetMode="External"/><Relationship Id="rId295" Type="http://schemas.openxmlformats.org/officeDocument/2006/relationships/hyperlink" Target="http://maps.google.com/?output=embed&amp;q=44.31836889,-68.92695306" TargetMode="External"/><Relationship Id="rId309" Type="http://schemas.openxmlformats.org/officeDocument/2006/relationships/hyperlink" Target="http://www.usharbormaster.com/secure/auxview.cfm?recordid=25681" TargetMode="External"/><Relationship Id="rId460" Type="http://schemas.openxmlformats.org/officeDocument/2006/relationships/hyperlink" Target="http://www.usharbormaster.com/secure/AuxAidReport_new.cfm?id=28760" TargetMode="External"/><Relationship Id="rId516" Type="http://schemas.openxmlformats.org/officeDocument/2006/relationships/hyperlink" Target="http://www.usharbormaster.com/secure/AuxAidReport_new.cfm?id=45119" TargetMode="External"/><Relationship Id="rId48" Type="http://schemas.openxmlformats.org/officeDocument/2006/relationships/hyperlink" Target="http://www.usharbormaster.com/secure/AuxAidReport_new.cfm?id=38043" TargetMode="External"/><Relationship Id="rId113" Type="http://schemas.openxmlformats.org/officeDocument/2006/relationships/hyperlink" Target="http://www.usharbormaster.com/secure/auxview.cfm?recordid=44709" TargetMode="External"/><Relationship Id="rId320" Type="http://schemas.openxmlformats.org/officeDocument/2006/relationships/hyperlink" Target="http://www.usharbormaster.com/secure/AuxAidReport_new.cfm?id=45049" TargetMode="External"/><Relationship Id="rId558" Type="http://schemas.openxmlformats.org/officeDocument/2006/relationships/hyperlink" Target="http://maps.google.com/?output=embed&amp;q=43.96393333,-69.20018333" TargetMode="External"/><Relationship Id="rId155" Type="http://schemas.openxmlformats.org/officeDocument/2006/relationships/hyperlink" Target="http://maps.google.com/?output=embed&amp;q=44.17647222,-68.35568611" TargetMode="External"/><Relationship Id="rId197" Type="http://schemas.openxmlformats.org/officeDocument/2006/relationships/hyperlink" Target="http://www.usharbormaster.com/secure/auxview.cfm?recordid=30368" TargetMode="External"/><Relationship Id="rId362" Type="http://schemas.openxmlformats.org/officeDocument/2006/relationships/hyperlink" Target="http://maps.google.com/?output=embed&amp;q=44.64169000,-67.29738500" TargetMode="External"/><Relationship Id="rId418" Type="http://schemas.openxmlformats.org/officeDocument/2006/relationships/hyperlink" Target="http://maps.google.com/?output=embed&amp;q=44.10296667,-69.10065000" TargetMode="External"/><Relationship Id="rId625" Type="http://schemas.openxmlformats.org/officeDocument/2006/relationships/hyperlink" Target="http://www.usharbormaster.com/secure/auxview.cfm?recordid=36750" TargetMode="External"/><Relationship Id="rId222" Type="http://schemas.openxmlformats.org/officeDocument/2006/relationships/hyperlink" Target="http://maps.google.com/?output=embed&amp;q=44.63188889,-67.29628333" TargetMode="External"/><Relationship Id="rId264" Type="http://schemas.openxmlformats.org/officeDocument/2006/relationships/hyperlink" Target="http://www.usharbormaster.com/secure/AuxAidReport_new.cfm?id=43919" TargetMode="External"/><Relationship Id="rId471" Type="http://schemas.openxmlformats.org/officeDocument/2006/relationships/hyperlink" Target="http://maps.google.com/?output=embed&amp;q=44.89533333,-67.06572222" TargetMode="External"/><Relationship Id="rId17" Type="http://schemas.openxmlformats.org/officeDocument/2006/relationships/hyperlink" Target="http://www.usharbormaster.com/secure/auxview.cfm?recordid=36574" TargetMode="External"/><Relationship Id="rId59" Type="http://schemas.openxmlformats.org/officeDocument/2006/relationships/hyperlink" Target="http://maps.google.com/?output=embed&amp;q=44.40046944,-68.19894722" TargetMode="External"/><Relationship Id="rId124" Type="http://schemas.openxmlformats.org/officeDocument/2006/relationships/hyperlink" Target="http://www.usharbormaster.com/secure/AuxAidReport_new.cfm?id=44705" TargetMode="External"/><Relationship Id="rId527" Type="http://schemas.openxmlformats.org/officeDocument/2006/relationships/hyperlink" Target="http://maps.google.com/?output=embed&amp;q=44.60756944,-67.38348056" TargetMode="External"/><Relationship Id="rId569" Type="http://schemas.openxmlformats.org/officeDocument/2006/relationships/hyperlink" Target="http://www.usharbormaster.com/secure/auxview.cfm?recordid=40138" TargetMode="External"/><Relationship Id="rId70" Type="http://schemas.openxmlformats.org/officeDocument/2006/relationships/hyperlink" Target="http://maps.google.com/?output=embed&amp;q=44.18138889,-68.35305556" TargetMode="External"/><Relationship Id="rId166" Type="http://schemas.openxmlformats.org/officeDocument/2006/relationships/hyperlink" Target="http://maps.google.com/?output=embed&amp;q=44.49238333,-67.55076111" TargetMode="External"/><Relationship Id="rId331" Type="http://schemas.openxmlformats.org/officeDocument/2006/relationships/hyperlink" Target="http://maps.google.com/?output=embed&amp;q=43.78361111,-68.85500000" TargetMode="External"/><Relationship Id="rId373" Type="http://schemas.openxmlformats.org/officeDocument/2006/relationships/hyperlink" Target="http://www.usharbormaster.com/secure/auxview.cfm?recordid=44711" TargetMode="External"/><Relationship Id="rId429" Type="http://schemas.openxmlformats.org/officeDocument/2006/relationships/hyperlink" Target="http://www.usharbormaster.com/secure/auxview.cfm?recordid=27567" TargetMode="External"/><Relationship Id="rId580" Type="http://schemas.openxmlformats.org/officeDocument/2006/relationships/hyperlink" Target="http://www.usharbormaster.com/secure/AuxAidReport_new.cfm?id=40140" TargetMode="External"/><Relationship Id="rId636" Type="http://schemas.openxmlformats.org/officeDocument/2006/relationships/hyperlink" Target="http://www.usharbormaster.com/secure/AuxAidReport_new.cfm?id=36752" TargetMode="External"/><Relationship Id="rId1" Type="http://schemas.openxmlformats.org/officeDocument/2006/relationships/hyperlink" Target="http://www.usharbormaster.com/secure/auxviewall.cfm" TargetMode="External"/><Relationship Id="rId233" Type="http://schemas.openxmlformats.org/officeDocument/2006/relationships/hyperlink" Target="http://www.usharbormaster.com/secure/auxview.cfm?recordid=44752" TargetMode="External"/><Relationship Id="rId440" Type="http://schemas.openxmlformats.org/officeDocument/2006/relationships/hyperlink" Target="http://www.usharbormaster.com/secure/AuxAidReport_new.cfm?id=27569" TargetMode="External"/><Relationship Id="rId28" Type="http://schemas.openxmlformats.org/officeDocument/2006/relationships/hyperlink" Target="http://www.usharbormaster.com/secure/AuxAidReport_new.cfm?id=38038" TargetMode="External"/><Relationship Id="rId275" Type="http://schemas.openxmlformats.org/officeDocument/2006/relationships/hyperlink" Target="http://maps.google.com/?output=embed&amp;q=44.34788611,-68.42118611" TargetMode="External"/><Relationship Id="rId300" Type="http://schemas.openxmlformats.org/officeDocument/2006/relationships/hyperlink" Target="http://www.usharbormaster.com/secure/AuxAidReport_new.cfm?id=45105" TargetMode="External"/><Relationship Id="rId482" Type="http://schemas.openxmlformats.org/officeDocument/2006/relationships/hyperlink" Target="http://maps.google.com/?output=embed&amp;q=44.50348889,-67.57333056" TargetMode="External"/><Relationship Id="rId538" Type="http://schemas.openxmlformats.org/officeDocument/2006/relationships/hyperlink" Target="http://maps.google.com/?output=embed&amp;q=44.60166667,-67.38361111" TargetMode="External"/><Relationship Id="rId81" Type="http://schemas.openxmlformats.org/officeDocument/2006/relationships/hyperlink" Target="http://www.usharbormaster.com/secure/auxview.cfm?recordid=28766" TargetMode="External"/><Relationship Id="rId135" Type="http://schemas.openxmlformats.org/officeDocument/2006/relationships/hyperlink" Target="http://maps.google.com/?output=embed&amp;q=44.77129167,-68.78564722" TargetMode="External"/><Relationship Id="rId177" Type="http://schemas.openxmlformats.org/officeDocument/2006/relationships/hyperlink" Target="http://www.usharbormaster.com/secure/auxview.cfm?recordid=28724" TargetMode="External"/><Relationship Id="rId342" Type="http://schemas.openxmlformats.org/officeDocument/2006/relationships/hyperlink" Target="http://maps.google.com/?output=embed&amp;q=44.36761111,-67.86416667" TargetMode="External"/><Relationship Id="rId384" Type="http://schemas.openxmlformats.org/officeDocument/2006/relationships/hyperlink" Target="http://www.usharbormaster.com/secure/AuxAidReport_new.cfm?id=41462" TargetMode="External"/><Relationship Id="rId591" Type="http://schemas.openxmlformats.org/officeDocument/2006/relationships/hyperlink" Target="http://maps.google.com/?output=embed&amp;q=43.96418333,-69.20448333" TargetMode="External"/><Relationship Id="rId605" Type="http://schemas.openxmlformats.org/officeDocument/2006/relationships/hyperlink" Target="http://www.usharbormaster.com/secure/auxview.cfm?recordid=26705" TargetMode="External"/><Relationship Id="rId202" Type="http://schemas.openxmlformats.org/officeDocument/2006/relationships/hyperlink" Target="http://maps.google.com/?output=embed&amp;q=44.62357000,-67.31764000" TargetMode="External"/><Relationship Id="rId244" Type="http://schemas.openxmlformats.org/officeDocument/2006/relationships/hyperlink" Target="http://www.usharbormaster.com/secure/AuxAidReport_new.cfm?id=44698" TargetMode="External"/><Relationship Id="rId647" Type="http://schemas.openxmlformats.org/officeDocument/2006/relationships/hyperlink" Target="http://maps.google.com/?output=embed&amp;q=44.41483333,-68.36800000" TargetMode="External"/><Relationship Id="rId39" Type="http://schemas.openxmlformats.org/officeDocument/2006/relationships/hyperlink" Target="http://maps.google.com/?output=embed&amp;q=44.43233056,-68.34892222" TargetMode="External"/><Relationship Id="rId286" Type="http://schemas.openxmlformats.org/officeDocument/2006/relationships/hyperlink" Target="http://maps.google.com/?output=embed&amp;q=44.32285000,-68.76685000" TargetMode="External"/><Relationship Id="rId451" Type="http://schemas.openxmlformats.org/officeDocument/2006/relationships/hyperlink" Target="http://maps.google.com/?output=embed&amp;q=44.12075000,-68.44154722" TargetMode="External"/><Relationship Id="rId493" Type="http://schemas.openxmlformats.org/officeDocument/2006/relationships/hyperlink" Target="http://www.usharbormaster.com/secure/auxview.cfm?recordid=45120" TargetMode="External"/><Relationship Id="rId507" Type="http://schemas.openxmlformats.org/officeDocument/2006/relationships/hyperlink" Target="http://maps.google.com/?output=embed&amp;q=44.43373056,-68.14621111" TargetMode="External"/><Relationship Id="rId549" Type="http://schemas.openxmlformats.org/officeDocument/2006/relationships/hyperlink" Target="http://www.usharbormaster.com/secure/auxview.cfm?recordid=44666" TargetMode="External"/><Relationship Id="rId50" Type="http://schemas.openxmlformats.org/officeDocument/2006/relationships/hyperlink" Target="http://maps.google.com/?output=embed&amp;q=44.42783333,-68.34470000" TargetMode="External"/><Relationship Id="rId104" Type="http://schemas.openxmlformats.org/officeDocument/2006/relationships/hyperlink" Target="http://www.usharbormaster.com/secure/AuxAidReport_new.cfm?id=27562" TargetMode="External"/><Relationship Id="rId146" Type="http://schemas.openxmlformats.org/officeDocument/2006/relationships/hyperlink" Target="http://maps.google.com/?output=embed&amp;q=44.17901111,-68.35744444" TargetMode="External"/><Relationship Id="rId188" Type="http://schemas.openxmlformats.org/officeDocument/2006/relationships/hyperlink" Target="http://www.usharbormaster.com/secure/AuxAidReport_new.cfm?id=28722" TargetMode="External"/><Relationship Id="rId311" Type="http://schemas.openxmlformats.org/officeDocument/2006/relationships/hyperlink" Target="http://maps.google.com/?output=embed&amp;q=44.28066667,-69.00521944" TargetMode="External"/><Relationship Id="rId353" Type="http://schemas.openxmlformats.org/officeDocument/2006/relationships/hyperlink" Target="http://www.usharbormaster.com/secure/auxview.cfm?recordid=42795" TargetMode="External"/><Relationship Id="rId395" Type="http://schemas.openxmlformats.org/officeDocument/2006/relationships/hyperlink" Target="http://maps.google.com/?output=embed&amp;q=44.10031667,-69.10100000" TargetMode="External"/><Relationship Id="rId409" Type="http://schemas.openxmlformats.org/officeDocument/2006/relationships/hyperlink" Target="http://www.usharbormaster.com/secure/auxview.cfm?recordid=40147" TargetMode="External"/><Relationship Id="rId560" Type="http://schemas.openxmlformats.org/officeDocument/2006/relationships/hyperlink" Target="http://www.usharbormaster.com/secure/AuxAidReport_new.cfm?id=40136" TargetMode="External"/><Relationship Id="rId92" Type="http://schemas.openxmlformats.org/officeDocument/2006/relationships/hyperlink" Target="http://www.usharbormaster.com/secure/AuxAidReport_new.cfm?id=27559" TargetMode="External"/><Relationship Id="rId213" Type="http://schemas.openxmlformats.org/officeDocument/2006/relationships/hyperlink" Target="http://www.usharbormaster.com/secure/auxview.cfm?recordid=27718" TargetMode="External"/><Relationship Id="rId420" Type="http://schemas.openxmlformats.org/officeDocument/2006/relationships/hyperlink" Target="http://www.usharbormaster.com/secure/AuxAidReport_new.cfm?id=40149" TargetMode="External"/><Relationship Id="rId616" Type="http://schemas.openxmlformats.org/officeDocument/2006/relationships/hyperlink" Target="http://www.usharbormaster.com/secure/AuxAidReport_new.cfm?id=31213" TargetMode="External"/><Relationship Id="rId658" Type="http://schemas.openxmlformats.org/officeDocument/2006/relationships/hyperlink" Target="http://maps.google.com/?output=embed&amp;q=43.99545000,-69.16673333" TargetMode="External"/><Relationship Id="rId255" Type="http://schemas.openxmlformats.org/officeDocument/2006/relationships/hyperlink" Target="http://maps.google.com/?output=embed&amp;q=44.53472222,-68.42222222" TargetMode="External"/><Relationship Id="rId297" Type="http://schemas.openxmlformats.org/officeDocument/2006/relationships/hyperlink" Target="http://www.usharbormaster.com/secure/auxview.cfm?recordid=45105" TargetMode="External"/><Relationship Id="rId462" Type="http://schemas.openxmlformats.org/officeDocument/2006/relationships/hyperlink" Target="http://maps.google.com/?output=embed&amp;q=44.89637778,-67.05937500" TargetMode="External"/><Relationship Id="rId518" Type="http://schemas.openxmlformats.org/officeDocument/2006/relationships/hyperlink" Target="http://maps.google.com/?output=embed&amp;q=44.45638889,-68.17666667" TargetMode="External"/><Relationship Id="rId115" Type="http://schemas.openxmlformats.org/officeDocument/2006/relationships/hyperlink" Target="http://maps.google.com/?output=embed&amp;q=44.38496083,-68.82699806" TargetMode="External"/><Relationship Id="rId157" Type="http://schemas.openxmlformats.org/officeDocument/2006/relationships/hyperlink" Target="http://www.usharbormaster.com/secure/auxview.cfm?recordid=36819" TargetMode="External"/><Relationship Id="rId322" Type="http://schemas.openxmlformats.org/officeDocument/2006/relationships/hyperlink" Target="http://maps.google.com/?output=embed&amp;q=44.14223000,-68.24585000" TargetMode="External"/><Relationship Id="rId364" Type="http://schemas.openxmlformats.org/officeDocument/2006/relationships/hyperlink" Target="http://www.usharbormaster.com/secure/AuxAidReport_new.cfm?id=44424" TargetMode="External"/><Relationship Id="rId61" Type="http://schemas.openxmlformats.org/officeDocument/2006/relationships/hyperlink" Target="http://www.usharbormaster.com/secure/auxview.cfm?recordid=31199" TargetMode="External"/><Relationship Id="rId199" Type="http://schemas.openxmlformats.org/officeDocument/2006/relationships/hyperlink" Target="http://maps.google.com/?output=embed&amp;q=44.62050667,-67.32065667" TargetMode="External"/><Relationship Id="rId571" Type="http://schemas.openxmlformats.org/officeDocument/2006/relationships/hyperlink" Target="http://maps.google.com/?output=embed&amp;q=43.96393333,-69.20141667" TargetMode="External"/><Relationship Id="rId627" Type="http://schemas.openxmlformats.org/officeDocument/2006/relationships/hyperlink" Target="http://maps.google.com/?output=embed&amp;q=44.41403056,-68.36616111" TargetMode="External"/><Relationship Id="rId19" Type="http://schemas.openxmlformats.org/officeDocument/2006/relationships/hyperlink" Target="http://maps.google.com/?output=embed&amp;q=44.39301389,-68.19871111" TargetMode="External"/><Relationship Id="rId224" Type="http://schemas.openxmlformats.org/officeDocument/2006/relationships/hyperlink" Target="http://www.usharbormaster.com/secure/AuxAidReport_new.cfm?id=27716" TargetMode="External"/><Relationship Id="rId266" Type="http://schemas.openxmlformats.org/officeDocument/2006/relationships/hyperlink" Target="http://maps.google.com/?output=embed&amp;q=44.34646111,-68.42233333" TargetMode="External"/><Relationship Id="rId431" Type="http://schemas.openxmlformats.org/officeDocument/2006/relationships/hyperlink" Target="http://maps.google.com/?output=embed&amp;q=44.49283056,-67.58083056" TargetMode="External"/><Relationship Id="rId473" Type="http://schemas.openxmlformats.org/officeDocument/2006/relationships/hyperlink" Target="http://www.usharbormaster.com/secure/auxview.cfm?recordid=27577" TargetMode="External"/><Relationship Id="rId529" Type="http://schemas.openxmlformats.org/officeDocument/2006/relationships/hyperlink" Target="http://www.usharbormaster.com/secure/auxview.cfm?recordid=28733" TargetMode="External"/><Relationship Id="rId30" Type="http://schemas.openxmlformats.org/officeDocument/2006/relationships/hyperlink" Target="http://maps.google.com/?output=embed&amp;q=44.43385278,-68.34673611" TargetMode="External"/><Relationship Id="rId126" Type="http://schemas.openxmlformats.org/officeDocument/2006/relationships/hyperlink" Target="http://maps.google.com/?output=embed&amp;q=44.38388333,-68.82700000" TargetMode="External"/><Relationship Id="rId168" Type="http://schemas.openxmlformats.org/officeDocument/2006/relationships/hyperlink" Target="http://www.usharbormaster.com/secure/AuxAidReport_new.cfm?id=36820" TargetMode="External"/><Relationship Id="rId333" Type="http://schemas.openxmlformats.org/officeDocument/2006/relationships/hyperlink" Target="http://www.usharbormaster.com/secure/auxview.cfm?recordid=44994" TargetMode="External"/><Relationship Id="rId540" Type="http://schemas.openxmlformats.org/officeDocument/2006/relationships/hyperlink" Target="http://www.usharbormaster.com/secure/AuxAidReport_new.cfm?id=28730" TargetMode="External"/><Relationship Id="rId72" Type="http://schemas.openxmlformats.org/officeDocument/2006/relationships/hyperlink" Target="http://www.usharbormaster.com/secure/AuxAidReport_new.cfm?id=28763" TargetMode="External"/><Relationship Id="rId375" Type="http://schemas.openxmlformats.org/officeDocument/2006/relationships/hyperlink" Target="http://maps.google.com/?output=embed&amp;q=44.42461000,-68.87899000" TargetMode="External"/><Relationship Id="rId582" Type="http://schemas.openxmlformats.org/officeDocument/2006/relationships/hyperlink" Target="http://maps.google.com/?output=embed&amp;q=43.96418333,-69.20286667" TargetMode="External"/><Relationship Id="rId638" Type="http://schemas.openxmlformats.org/officeDocument/2006/relationships/hyperlink" Target="http://maps.google.com/?output=embed&amp;q=44.41350000,-68.36751667" TargetMode="External"/><Relationship Id="rId3" Type="http://schemas.openxmlformats.org/officeDocument/2006/relationships/hyperlink" Target="http://www.usharbormaster.com/secure/auxviewall.cfm" TargetMode="External"/><Relationship Id="rId235" Type="http://schemas.openxmlformats.org/officeDocument/2006/relationships/hyperlink" Target="http://maps.google.com/?output=embed&amp;q=44.20408611,-68.61913611" TargetMode="External"/><Relationship Id="rId277" Type="http://schemas.openxmlformats.org/officeDocument/2006/relationships/hyperlink" Target="http://www.usharbormaster.com/secure/auxview.cfm?recordid=23564" TargetMode="External"/><Relationship Id="rId400" Type="http://schemas.openxmlformats.org/officeDocument/2006/relationships/hyperlink" Target="http://www.usharbormaster.com/secure/AuxAidReport_new.cfm?id=41464" TargetMode="External"/><Relationship Id="rId442" Type="http://schemas.openxmlformats.org/officeDocument/2006/relationships/hyperlink" Target="http://maps.google.com/?output=embed&amp;q=44.49165000,-67.58178889" TargetMode="External"/><Relationship Id="rId484" Type="http://schemas.openxmlformats.org/officeDocument/2006/relationships/hyperlink" Target="http://www.usharbormaster.com/secure/AuxAidReport_new.cfm?id=27572" TargetMode="External"/><Relationship Id="rId137" Type="http://schemas.openxmlformats.org/officeDocument/2006/relationships/hyperlink" Target="http://www.usharbormaster.com/secure/auxview.cfm?recordid=29351" TargetMode="External"/><Relationship Id="rId302" Type="http://schemas.openxmlformats.org/officeDocument/2006/relationships/hyperlink" Target="http://maps.google.com/?output=embed&amp;q=44.28061389,-68.94317500" TargetMode="External"/><Relationship Id="rId344" Type="http://schemas.openxmlformats.org/officeDocument/2006/relationships/hyperlink" Target="http://www.usharbormaster.com/secure/AuxAidReport_new.cfm?id=45046" TargetMode="External"/><Relationship Id="rId41" Type="http://schemas.openxmlformats.org/officeDocument/2006/relationships/hyperlink" Target="http://www.usharbormaster.com/secure/auxview.cfm?recordid=38042" TargetMode="External"/><Relationship Id="rId83" Type="http://schemas.openxmlformats.org/officeDocument/2006/relationships/hyperlink" Target="http://maps.google.com/?output=embed&amp;q=44.18500000,-68.35111111" TargetMode="External"/><Relationship Id="rId179" Type="http://schemas.openxmlformats.org/officeDocument/2006/relationships/hyperlink" Target="http://maps.google.com/?output=embed&amp;q=44.61620000,-67.31353333" TargetMode="External"/><Relationship Id="rId386" Type="http://schemas.openxmlformats.org/officeDocument/2006/relationships/hyperlink" Target="http://maps.google.com/?output=embed&amp;q=44.10018333,-69.09641667" TargetMode="External"/><Relationship Id="rId551" Type="http://schemas.openxmlformats.org/officeDocument/2006/relationships/hyperlink" Target="http://maps.google.com/?output=embed&amp;q=44.43786889,-68.29139000" TargetMode="External"/><Relationship Id="rId593" Type="http://schemas.openxmlformats.org/officeDocument/2006/relationships/hyperlink" Target="http://www.usharbormaster.com/secure/auxview.cfm?recordid=40144" TargetMode="External"/><Relationship Id="rId607" Type="http://schemas.openxmlformats.org/officeDocument/2006/relationships/hyperlink" Target="http://maps.google.com/?output=embed&amp;q=44.05516667,-68.99683333" TargetMode="External"/><Relationship Id="rId649" Type="http://schemas.openxmlformats.org/officeDocument/2006/relationships/hyperlink" Target="http://www.usharbormaster.com/secure/auxview.cfm?recordid=41521" TargetMode="External"/><Relationship Id="rId190" Type="http://schemas.openxmlformats.org/officeDocument/2006/relationships/hyperlink" Target="http://maps.google.com/?output=embed&amp;q=44.61516667,-67.32214444" TargetMode="External"/><Relationship Id="rId204" Type="http://schemas.openxmlformats.org/officeDocument/2006/relationships/hyperlink" Target="http://www.usharbormaster.com/secure/AuxAidReport_new.cfm?id=30369" TargetMode="External"/><Relationship Id="rId246" Type="http://schemas.openxmlformats.org/officeDocument/2006/relationships/hyperlink" Target="http://maps.google.com/?output=embed&amp;q=44.26053333,-68.24151667" TargetMode="External"/><Relationship Id="rId288" Type="http://schemas.openxmlformats.org/officeDocument/2006/relationships/hyperlink" Target="http://www.usharbormaster.com/secure/AuxAidReport_new.cfm?id=23563" TargetMode="External"/><Relationship Id="rId411" Type="http://schemas.openxmlformats.org/officeDocument/2006/relationships/hyperlink" Target="http://maps.google.com/?output=embed&amp;q=44.10051667,-69.10460000" TargetMode="External"/><Relationship Id="rId453" Type="http://schemas.openxmlformats.org/officeDocument/2006/relationships/hyperlink" Target="http://www.usharbormaster.com/secure/auxview.cfm?recordid=28759" TargetMode="External"/><Relationship Id="rId509" Type="http://schemas.openxmlformats.org/officeDocument/2006/relationships/hyperlink" Target="http://www.usharbormaster.com/secure/auxview.cfm?recordid=45116" TargetMode="External"/><Relationship Id="rId660" Type="http://schemas.openxmlformats.org/officeDocument/2006/relationships/hyperlink" Target="http://www.usharbormaster.com/secure/AuxAidReport_new.cfm?id=41522" TargetMode="External"/><Relationship Id="rId106" Type="http://schemas.openxmlformats.org/officeDocument/2006/relationships/hyperlink" Target="http://maps.google.com/?output=embed&amp;q=44.33413333,-68.73418333" TargetMode="External"/><Relationship Id="rId313" Type="http://schemas.openxmlformats.org/officeDocument/2006/relationships/hyperlink" Target="http://www.usharbormaster.com/secure/auxview.cfm?recordid=25682" TargetMode="External"/><Relationship Id="rId495" Type="http://schemas.openxmlformats.org/officeDocument/2006/relationships/hyperlink" Target="http://maps.google.com/?output=embed&amp;q=44.43333056,-68.15000000" TargetMode="External"/><Relationship Id="rId10" Type="http://schemas.openxmlformats.org/officeDocument/2006/relationships/hyperlink" Target="http://www.usharbormaster.com/secure/auxviewall.cfm" TargetMode="External"/><Relationship Id="rId52" Type="http://schemas.openxmlformats.org/officeDocument/2006/relationships/hyperlink" Target="http://www.usharbormaster.com/secure/AuxAidReport_new.cfm?id=38044" TargetMode="External"/><Relationship Id="rId94" Type="http://schemas.openxmlformats.org/officeDocument/2006/relationships/hyperlink" Target="http://maps.google.com/?output=embed&amp;q=44.89569722,-67.00648611" TargetMode="External"/><Relationship Id="rId148" Type="http://schemas.openxmlformats.org/officeDocument/2006/relationships/hyperlink" Target="http://www.usharbormaster.com/secure/AuxAidReport_new.cfm?id=30364" TargetMode="External"/><Relationship Id="rId355" Type="http://schemas.openxmlformats.org/officeDocument/2006/relationships/hyperlink" Target="http://maps.google.com/?output=embed&amp;q=44.43705000,-68.34732778" TargetMode="External"/><Relationship Id="rId397" Type="http://schemas.openxmlformats.org/officeDocument/2006/relationships/hyperlink" Target="http://www.usharbormaster.com/secure/auxview.cfm?recordid=41464" TargetMode="External"/><Relationship Id="rId520" Type="http://schemas.openxmlformats.org/officeDocument/2006/relationships/hyperlink" Target="http://www.usharbormaster.com/secure/AuxAidReport_new.cfm?id=45117" TargetMode="External"/><Relationship Id="rId562" Type="http://schemas.openxmlformats.org/officeDocument/2006/relationships/hyperlink" Target="http://maps.google.com/?output=embed&amp;q=43.96435000,-69.20591667" TargetMode="External"/><Relationship Id="rId618" Type="http://schemas.openxmlformats.org/officeDocument/2006/relationships/hyperlink" Target="http://maps.google.com/?output=embed&amp;q=44.56090694,-68.80290889" TargetMode="External"/><Relationship Id="rId215" Type="http://schemas.openxmlformats.org/officeDocument/2006/relationships/hyperlink" Target="http://maps.google.com/?output=embed&amp;q=44.63506111,-67.29665000" TargetMode="External"/><Relationship Id="rId257" Type="http://schemas.openxmlformats.org/officeDocument/2006/relationships/hyperlink" Target="http://www.usharbormaster.com/secure/auxview.cfm?recordid=30582" TargetMode="External"/><Relationship Id="rId422" Type="http://schemas.openxmlformats.org/officeDocument/2006/relationships/hyperlink" Target="http://maps.google.com/?output=embed&amp;q=44.10953333,-69.09500000" TargetMode="External"/><Relationship Id="rId464" Type="http://schemas.openxmlformats.org/officeDocument/2006/relationships/hyperlink" Target="http://www.usharbormaster.com/secure/AuxAidReport_new.cfm?id=27574" TargetMode="External"/><Relationship Id="rId299" Type="http://schemas.openxmlformats.org/officeDocument/2006/relationships/hyperlink" Target="http://maps.google.com/?output=embed&amp;q=44.10900000,-69.07300000" TargetMode="External"/><Relationship Id="rId63" Type="http://schemas.openxmlformats.org/officeDocument/2006/relationships/hyperlink" Target="http://maps.google.com/?output=embed&amp;q=44.40046667,-68.19840556" TargetMode="External"/><Relationship Id="rId159" Type="http://schemas.openxmlformats.org/officeDocument/2006/relationships/hyperlink" Target="http://maps.google.com/?output=embed&amp;q=44.49589167,-67.55294444" TargetMode="External"/><Relationship Id="rId366" Type="http://schemas.openxmlformats.org/officeDocument/2006/relationships/hyperlink" Target="http://maps.google.com/?output=embed&amp;q=44.64084000,-67.29740000" TargetMode="External"/><Relationship Id="rId573" Type="http://schemas.openxmlformats.org/officeDocument/2006/relationships/hyperlink" Target="http://www.usharbormaster.com/secure/auxview.cfm?recordid=40139" TargetMode="External"/><Relationship Id="rId226" Type="http://schemas.openxmlformats.org/officeDocument/2006/relationships/hyperlink" Target="http://maps.google.com/?output=embed&amp;q=44.90500000,-67.02166667" TargetMode="External"/><Relationship Id="rId433" Type="http://schemas.openxmlformats.org/officeDocument/2006/relationships/hyperlink" Target="http://www.usharbormaster.com/secure/auxview.cfm?recordid=27568" TargetMode="External"/><Relationship Id="rId640" Type="http://schemas.openxmlformats.org/officeDocument/2006/relationships/hyperlink" Target="http://www.usharbormaster.com/secure/AuxAidReport_new.cfm?id=36753" TargetMode="External"/><Relationship Id="rId74" Type="http://schemas.openxmlformats.org/officeDocument/2006/relationships/hyperlink" Target="http://maps.google.com/?output=embed&amp;q=44.18166667,-68.35472222" TargetMode="External"/><Relationship Id="rId377" Type="http://schemas.openxmlformats.org/officeDocument/2006/relationships/hyperlink" Target="http://www.usharbormaster.com/secure/auxview.cfm?recordid=30916" TargetMode="External"/><Relationship Id="rId500" Type="http://schemas.openxmlformats.org/officeDocument/2006/relationships/hyperlink" Target="http://www.usharbormaster.com/secure/AuxAidReport_new.cfm?id=45121" TargetMode="External"/><Relationship Id="rId584" Type="http://schemas.openxmlformats.org/officeDocument/2006/relationships/hyperlink" Target="http://www.usharbormaster.com/secure/AuxAidReport_new.cfm?id=40141" TargetMode="External"/><Relationship Id="rId5" Type="http://schemas.openxmlformats.org/officeDocument/2006/relationships/hyperlink" Target="http://www.usharbormaster.com/secure/auxviewall.cfm" TargetMode="External"/><Relationship Id="rId237" Type="http://schemas.openxmlformats.org/officeDocument/2006/relationships/hyperlink" Target="http://www.usharbormaster.com/secure/auxview.cfm?recordid=44754" TargetMode="External"/><Relationship Id="rId444" Type="http://schemas.openxmlformats.org/officeDocument/2006/relationships/hyperlink" Target="http://www.usharbormaster.com/secure/AuxAidReport_new.cfm?id=27570" TargetMode="External"/><Relationship Id="rId651" Type="http://schemas.openxmlformats.org/officeDocument/2006/relationships/hyperlink" Target="http://maps.google.com/?output=embed&amp;q=43.99683333,-69.16673333" TargetMode="External"/><Relationship Id="rId290" Type="http://schemas.openxmlformats.org/officeDocument/2006/relationships/hyperlink" Target="http://maps.google.com/?output=embed&amp;q=44.04350000,-68.89250000" TargetMode="External"/><Relationship Id="rId304" Type="http://schemas.openxmlformats.org/officeDocument/2006/relationships/hyperlink" Target="http://www.usharbormaster.com/secure/AuxAidReport_new.cfm?id=25684" TargetMode="External"/><Relationship Id="rId388" Type="http://schemas.openxmlformats.org/officeDocument/2006/relationships/hyperlink" Target="http://www.usharbormaster.com/secure/AuxAidReport_new.cfm?id=41459" TargetMode="External"/><Relationship Id="rId511" Type="http://schemas.openxmlformats.org/officeDocument/2006/relationships/hyperlink" Target="http://maps.google.com/?output=embed&amp;q=44.46000000,-68.17416667" TargetMode="External"/><Relationship Id="rId609" Type="http://schemas.openxmlformats.org/officeDocument/2006/relationships/hyperlink" Target="http://www.usharbormaster.com/secure/auxview.cfm?recordid=26994" TargetMode="External"/><Relationship Id="rId85" Type="http://schemas.openxmlformats.org/officeDocument/2006/relationships/hyperlink" Target="http://www.usharbormaster.com/secure/auxview.cfm?recordid=36756" TargetMode="External"/><Relationship Id="rId150" Type="http://schemas.openxmlformats.org/officeDocument/2006/relationships/hyperlink" Target="http://maps.google.com/?output=embed&amp;q=44.17687972,-68.35813139" TargetMode="External"/><Relationship Id="rId595" Type="http://schemas.openxmlformats.org/officeDocument/2006/relationships/hyperlink" Target="http://maps.google.com/?output=embed&amp;q=43.96401389,-69.20593333" TargetMode="External"/><Relationship Id="rId248" Type="http://schemas.openxmlformats.org/officeDocument/2006/relationships/hyperlink" Target="http://www.usharbormaster.com/secure/AuxAidReport_new.cfm?id=30189" TargetMode="External"/><Relationship Id="rId455" Type="http://schemas.openxmlformats.org/officeDocument/2006/relationships/hyperlink" Target="http://maps.google.com/?output=embed&amp;q=44.11938889,-68.43626944" TargetMode="External"/><Relationship Id="rId662" Type="http://schemas.openxmlformats.org/officeDocument/2006/relationships/hyperlink" Target="http://maps.google.com/?output=embed&amp;q=43.99545000,-69.16708333" TargetMode="External"/><Relationship Id="rId12" Type="http://schemas.openxmlformats.org/officeDocument/2006/relationships/hyperlink" Target="http://www.usharbormaster.com/secure/auxviewall.cfm" TargetMode="External"/><Relationship Id="rId108" Type="http://schemas.openxmlformats.org/officeDocument/2006/relationships/hyperlink" Target="http://www.usharbormaster.com/secure/AuxAidReport_new.cfm?id=29617" TargetMode="External"/><Relationship Id="rId315" Type="http://schemas.openxmlformats.org/officeDocument/2006/relationships/hyperlink" Target="http://maps.google.com/?output=embed&amp;q=44.28045000,-69.00531944" TargetMode="External"/><Relationship Id="rId522" Type="http://schemas.openxmlformats.org/officeDocument/2006/relationships/hyperlink" Target="http://maps.google.com/?output=embed&amp;q=44.45750000,-68.18027778" TargetMode="External"/><Relationship Id="rId96" Type="http://schemas.openxmlformats.org/officeDocument/2006/relationships/hyperlink" Target="http://www.usharbormaster.com/secure/AuxAidReport_new.cfm?id=27560" TargetMode="External"/><Relationship Id="rId161" Type="http://schemas.openxmlformats.org/officeDocument/2006/relationships/hyperlink" Target="http://www.usharbormaster.com/secure/auxview.cfm?recordid=36822" TargetMode="External"/><Relationship Id="rId399" Type="http://schemas.openxmlformats.org/officeDocument/2006/relationships/hyperlink" Target="http://maps.google.com/?output=embed&amp;q=44.10025000,-69.10441667" TargetMode="External"/><Relationship Id="rId259" Type="http://schemas.openxmlformats.org/officeDocument/2006/relationships/hyperlink" Target="http://maps.google.com/?output=embed&amp;q=44.53000000,-68.42388889" TargetMode="External"/><Relationship Id="rId466" Type="http://schemas.openxmlformats.org/officeDocument/2006/relationships/hyperlink" Target="http://maps.google.com/?output=embed&amp;q=44.89819444,-67.06300000" TargetMode="External"/><Relationship Id="rId23" Type="http://schemas.openxmlformats.org/officeDocument/2006/relationships/hyperlink" Target="http://maps.google.com/?output=embed&amp;q=44.39222222,-68.19916667" TargetMode="External"/><Relationship Id="rId119" Type="http://schemas.openxmlformats.org/officeDocument/2006/relationships/hyperlink" Target="http://maps.google.com/?output=embed&amp;q=44.38518333,-68.82510000" TargetMode="External"/><Relationship Id="rId326" Type="http://schemas.openxmlformats.org/officeDocument/2006/relationships/hyperlink" Target="http://maps.google.com/?output=embed&amp;q=44.65087000,-67.19232000" TargetMode="External"/><Relationship Id="rId533" Type="http://schemas.openxmlformats.org/officeDocument/2006/relationships/hyperlink" Target="http://www.usharbormaster.com/secure/auxview.cfm?recordid=28735" TargetMode="External"/><Relationship Id="rId172" Type="http://schemas.openxmlformats.org/officeDocument/2006/relationships/hyperlink" Target="http://www.usharbormaster.com/secure/AuxAidReport_new.cfm?id=36821" TargetMode="External"/><Relationship Id="rId477" Type="http://schemas.openxmlformats.org/officeDocument/2006/relationships/hyperlink" Target="http://www.usharbormaster.com/secure/auxview.cfm?recordid=27571" TargetMode="External"/><Relationship Id="rId600" Type="http://schemas.openxmlformats.org/officeDocument/2006/relationships/hyperlink" Target="http://www.usharbormaster.com/secure/AuxAidReport_new.cfm?id=41363" TargetMode="External"/><Relationship Id="rId337" Type="http://schemas.openxmlformats.org/officeDocument/2006/relationships/hyperlink" Target="http://www.usharbormaster.com/secure/auxview.cfm?recordid=44848" TargetMode="External"/><Relationship Id="rId34" Type="http://schemas.openxmlformats.org/officeDocument/2006/relationships/hyperlink" Target="http://maps.google.com/?output=embed&amp;q=44.43191944,-68.34758611" TargetMode="External"/><Relationship Id="rId544" Type="http://schemas.openxmlformats.org/officeDocument/2006/relationships/hyperlink" Target="http://www.usharbormaster.com/secure/AuxAidReport_new.cfm?id=44665" TargetMode="External"/><Relationship Id="rId183" Type="http://schemas.openxmlformats.org/officeDocument/2006/relationships/hyperlink" Target="http://maps.google.com/?output=embed&amp;q=44.61868333,-67.31773333" TargetMode="External"/><Relationship Id="rId390" Type="http://schemas.openxmlformats.org/officeDocument/2006/relationships/hyperlink" Target="http://maps.google.com/?output=embed&amp;q=44.09996667,-69.10100000" TargetMode="External"/><Relationship Id="rId404" Type="http://schemas.openxmlformats.org/officeDocument/2006/relationships/hyperlink" Target="http://www.usharbormaster.com/secure/AuxAidReport_new.cfm?id=41461" TargetMode="External"/><Relationship Id="rId611" Type="http://schemas.openxmlformats.org/officeDocument/2006/relationships/hyperlink" Target="http://maps.google.com/?output=embed&amp;q=44.10283333,-68.11216667" TargetMode="External"/><Relationship Id="rId250" Type="http://schemas.openxmlformats.org/officeDocument/2006/relationships/hyperlink" Target="http://maps.google.com/?output=embed&amp;q=44.53250000,-68.42333333" TargetMode="External"/><Relationship Id="rId488" Type="http://schemas.openxmlformats.org/officeDocument/2006/relationships/hyperlink" Target="http://www.usharbormaster.com/secure/AuxAidReport_new.cfm?id=27573" TargetMode="External"/><Relationship Id="rId45" Type="http://schemas.openxmlformats.org/officeDocument/2006/relationships/hyperlink" Target="http://www.usharbormaster.com/secure/auxview.cfm?recordid=38043" TargetMode="External"/><Relationship Id="rId110" Type="http://schemas.openxmlformats.org/officeDocument/2006/relationships/hyperlink" Target="http://maps.google.com/?output=embed&amp;q=44.33408333,-68.73385000" TargetMode="External"/><Relationship Id="rId348" Type="http://schemas.openxmlformats.org/officeDocument/2006/relationships/hyperlink" Target="http://www.usharbormaster.com/secure/AuxAidReport_new.cfm?id=42794" TargetMode="External"/><Relationship Id="rId555" Type="http://schemas.openxmlformats.org/officeDocument/2006/relationships/hyperlink" Target="http://maps.google.com/?output=embed&amp;q=44.44047500,-68.29771194" TargetMode="External"/><Relationship Id="rId194" Type="http://schemas.openxmlformats.org/officeDocument/2006/relationships/hyperlink" Target="http://maps.google.com/?output=embed&amp;q=44.61827500,-67.31632833" TargetMode="External"/><Relationship Id="rId208" Type="http://schemas.openxmlformats.org/officeDocument/2006/relationships/hyperlink" Target="http://www.usharbormaster.com/secure/AuxAidReport_new.cfm?id=30370" TargetMode="External"/><Relationship Id="rId415" Type="http://schemas.openxmlformats.org/officeDocument/2006/relationships/hyperlink" Target="http://maps.google.com/?output=embed&amp;q=44.10191667,-69.10321667" TargetMode="External"/><Relationship Id="rId622" Type="http://schemas.openxmlformats.org/officeDocument/2006/relationships/hyperlink" Target="http://maps.google.com/?output=embed&amp;q=44.41483333,-68.36670833" TargetMode="External"/><Relationship Id="rId261" Type="http://schemas.openxmlformats.org/officeDocument/2006/relationships/hyperlink" Target="http://www.usharbormaster.com/secure/auxview.cfm?recordid=43919" TargetMode="External"/><Relationship Id="rId499" Type="http://schemas.openxmlformats.org/officeDocument/2006/relationships/hyperlink" Target="http://maps.google.com/?output=embed&amp;q=44.43571111,-68.15046111" TargetMode="External"/><Relationship Id="rId56" Type="http://schemas.openxmlformats.org/officeDocument/2006/relationships/hyperlink" Target="http://www.usharbormaster.com/secure/AuxAidReport_new.cfm?id=38045" TargetMode="External"/><Relationship Id="rId359" Type="http://schemas.openxmlformats.org/officeDocument/2006/relationships/hyperlink" Target="http://maps.google.com/?output=embed&amp;q=44.43785000,-68.34786667" TargetMode="External"/><Relationship Id="rId566" Type="http://schemas.openxmlformats.org/officeDocument/2006/relationships/hyperlink" Target="http://maps.google.com/?output=embed&amp;q=43.96423333,-69.20011667" TargetMode="External"/><Relationship Id="rId121" Type="http://schemas.openxmlformats.org/officeDocument/2006/relationships/hyperlink" Target="http://www.usharbormaster.com/secure/auxview.cfm?recordid=44705" TargetMode="External"/><Relationship Id="rId219" Type="http://schemas.openxmlformats.org/officeDocument/2006/relationships/hyperlink" Target="http://maps.google.com/?output=embed&amp;q=44.63466944,-67.29808889" TargetMode="External"/><Relationship Id="rId426" Type="http://schemas.openxmlformats.org/officeDocument/2006/relationships/hyperlink" Target="http://maps.google.com/?output=embed&amp;q=44.08166667,-69.09777778" TargetMode="External"/><Relationship Id="rId633" Type="http://schemas.openxmlformats.org/officeDocument/2006/relationships/hyperlink" Target="http://www.usharbormaster.com/secure/auxview.cfm?recordid=36752" TargetMode="External"/><Relationship Id="rId67" Type="http://schemas.openxmlformats.org/officeDocument/2006/relationships/hyperlink" Target="http://maps.google.com/?output=embed&amp;q=44.28333333,-68.26972222" TargetMode="External"/><Relationship Id="rId272" Type="http://schemas.openxmlformats.org/officeDocument/2006/relationships/hyperlink" Target="http://www.usharbormaster.com/secure/AuxAidReport_new.cfm?id=43921" TargetMode="External"/><Relationship Id="rId577" Type="http://schemas.openxmlformats.org/officeDocument/2006/relationships/hyperlink" Target="http://www.usharbormaster.com/secure/auxview.cfm?recordid=40140" TargetMode="External"/><Relationship Id="rId132" Type="http://schemas.openxmlformats.org/officeDocument/2006/relationships/hyperlink" Target="http://www.usharbormaster.com/secure/AuxAidReport_new.cfm?id=44708" TargetMode="External"/><Relationship Id="rId437" Type="http://schemas.openxmlformats.org/officeDocument/2006/relationships/hyperlink" Target="http://www.usharbormaster.com/secure/auxview.cfm?recordid=27569" TargetMode="External"/><Relationship Id="rId644" Type="http://schemas.openxmlformats.org/officeDocument/2006/relationships/hyperlink" Target="http://www.usharbormaster.com/secure/AuxAidReport_new.cfm?id=36754" TargetMode="External"/><Relationship Id="rId283" Type="http://schemas.openxmlformats.org/officeDocument/2006/relationships/hyperlink" Target="http://maps.google.com/?output=embed&amp;q=44.33276667,-68.76886667" TargetMode="External"/><Relationship Id="rId490" Type="http://schemas.openxmlformats.org/officeDocument/2006/relationships/hyperlink" Target="http://maps.google.com/?output=embed&amp;q=44.50133056,-67.57621111" TargetMode="External"/><Relationship Id="rId504" Type="http://schemas.openxmlformats.org/officeDocument/2006/relationships/hyperlink" Target="http://www.usharbormaster.com/secure/AuxAidReport_new.cfm?id=45122" TargetMode="External"/><Relationship Id="rId78" Type="http://schemas.openxmlformats.org/officeDocument/2006/relationships/hyperlink" Target="http://maps.google.com/?output=embed&amp;q=44.18555556,-68.35277778" TargetMode="External"/><Relationship Id="rId143" Type="http://schemas.openxmlformats.org/officeDocument/2006/relationships/hyperlink" Target="http://maps.google.com/?output=embed&amp;q=44.17901083,-68.35515083" TargetMode="External"/><Relationship Id="rId350" Type="http://schemas.openxmlformats.org/officeDocument/2006/relationships/hyperlink" Target="http://maps.google.com/?output=embed&amp;q=44.43731111,-68.34681389" TargetMode="External"/><Relationship Id="rId588" Type="http://schemas.openxmlformats.org/officeDocument/2006/relationships/hyperlink" Target="http://www.usharbormaster.com/secure/AuxAidReport_new.cfm?id=40142" TargetMode="External"/><Relationship Id="rId9" Type="http://schemas.openxmlformats.org/officeDocument/2006/relationships/hyperlink" Target="http://www.usharbormaster.com/secure/auxviewall.cfm" TargetMode="External"/><Relationship Id="rId210" Type="http://schemas.openxmlformats.org/officeDocument/2006/relationships/hyperlink" Target="http://maps.google.com/?output=embed&amp;q=44.63228056,-67.29513056" TargetMode="External"/><Relationship Id="rId448" Type="http://schemas.openxmlformats.org/officeDocument/2006/relationships/hyperlink" Target="http://www.usharbormaster.com/secure/AuxAidReport_new.cfm?id=28757" TargetMode="External"/><Relationship Id="rId655" Type="http://schemas.openxmlformats.org/officeDocument/2006/relationships/hyperlink" Target="http://maps.google.com/?output=embed&amp;q=43.99683333,-69.16708333" TargetMode="External"/><Relationship Id="rId294" Type="http://schemas.openxmlformats.org/officeDocument/2006/relationships/hyperlink" Target="http://maps.google.com/?output=embed&amp;q=44.31836889,-68.92695306" TargetMode="External"/><Relationship Id="rId308" Type="http://schemas.openxmlformats.org/officeDocument/2006/relationships/hyperlink" Target="http://www.usharbormaster.com/secure/AuxAidReport_new.cfm?id=25683" TargetMode="External"/><Relationship Id="rId515" Type="http://schemas.openxmlformats.org/officeDocument/2006/relationships/hyperlink" Target="http://maps.google.com/?output=embed&amp;q=44.46138889,-68.17750000" TargetMode="External"/><Relationship Id="rId89" Type="http://schemas.openxmlformats.org/officeDocument/2006/relationships/hyperlink" Target="http://www.usharbormaster.com/secure/auxview.cfm?recordid=27559" TargetMode="External"/><Relationship Id="rId154" Type="http://schemas.openxmlformats.org/officeDocument/2006/relationships/hyperlink" Target="http://maps.google.com/?output=embed&amp;q=44.17647222,-68.35568611" TargetMode="External"/><Relationship Id="rId361" Type="http://schemas.openxmlformats.org/officeDocument/2006/relationships/hyperlink" Target="http://www.usharbormaster.com/secure/auxview.cfm?recordid=44424" TargetMode="External"/><Relationship Id="rId599" Type="http://schemas.openxmlformats.org/officeDocument/2006/relationships/hyperlink" Target="http://maps.google.com/?output=embed&amp;q=43.96452000,-69.19857889" TargetMode="External"/><Relationship Id="rId459" Type="http://schemas.openxmlformats.org/officeDocument/2006/relationships/hyperlink" Target="http://maps.google.com/?output=embed&amp;q=44.12021944,-68.43551944" TargetMode="External"/><Relationship Id="rId666" Type="http://schemas.openxmlformats.org/officeDocument/2006/relationships/drawing" Target="../drawings/drawing2.xml"/><Relationship Id="rId16" Type="http://schemas.openxmlformats.org/officeDocument/2006/relationships/hyperlink" Target="http://www.usharbormaster.com/secure/auxviewall.cfm" TargetMode="External"/><Relationship Id="rId221" Type="http://schemas.openxmlformats.org/officeDocument/2006/relationships/hyperlink" Target="http://www.usharbormaster.com/secure/auxview.cfm?recordid=27716" TargetMode="External"/><Relationship Id="rId319" Type="http://schemas.openxmlformats.org/officeDocument/2006/relationships/hyperlink" Target="http://maps.google.com/?output=embed&amp;q=43.35781000,-70.42509000" TargetMode="External"/><Relationship Id="rId526" Type="http://schemas.openxmlformats.org/officeDocument/2006/relationships/hyperlink" Target="http://maps.google.com/?output=embed&amp;q=44.60756944,-67.38348056" TargetMode="External"/><Relationship Id="rId165" Type="http://schemas.openxmlformats.org/officeDocument/2006/relationships/hyperlink" Target="http://www.usharbormaster.com/secure/auxview.cfm?recordid=36820" TargetMode="External"/><Relationship Id="rId372" Type="http://schemas.openxmlformats.org/officeDocument/2006/relationships/hyperlink" Target="http://www.usharbormaster.com/secure/AuxAidReport_new.cfm?id=44710" TargetMode="External"/><Relationship Id="rId232" Type="http://schemas.openxmlformats.org/officeDocument/2006/relationships/hyperlink" Target="http://www.usharbormaster.com/secure/AuxAidReport_new.cfm?id=44753"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3DD88-0B39-4450-92A6-DF388BEFC672}">
  <dimension ref="A1:Q164"/>
  <sheetViews>
    <sheetView topLeftCell="A137" workbookViewId="0">
      <selection activeCell="F2" sqref="F2"/>
    </sheetView>
  </sheetViews>
  <sheetFormatPr defaultRowHeight="14.4" x14ac:dyDescent="0.3"/>
  <sheetData>
    <row r="1" spans="1:17" x14ac:dyDescent="0.3">
      <c r="E1">
        <f>COUNTA(E3:E1000)</f>
        <v>162</v>
      </c>
      <c r="F1">
        <f>E1/3</f>
        <v>54</v>
      </c>
    </row>
    <row r="2" spans="1:17" ht="28.8" x14ac:dyDescent="0.3">
      <c r="A2" s="295" t="s">
        <v>611</v>
      </c>
      <c r="B2" s="295" t="s">
        <v>612</v>
      </c>
      <c r="C2" s="295" t="s">
        <v>613</v>
      </c>
      <c r="D2" s="295" t="s">
        <v>614</v>
      </c>
      <c r="E2" s="295" t="s">
        <v>544</v>
      </c>
      <c r="F2" s="295" t="s">
        <v>615</v>
      </c>
      <c r="G2" s="295" t="s">
        <v>616</v>
      </c>
      <c r="H2" s="295" t="s">
        <v>617</v>
      </c>
      <c r="I2" s="295" t="s">
        <v>618</v>
      </c>
      <c r="J2" s="295" t="s">
        <v>619</v>
      </c>
      <c r="K2" s="295" t="s">
        <v>620</v>
      </c>
      <c r="L2" s="295" t="s">
        <v>545</v>
      </c>
      <c r="M2" s="295" t="s">
        <v>621</v>
      </c>
      <c r="N2" s="295" t="s">
        <v>622</v>
      </c>
      <c r="O2" s="295" t="s">
        <v>623</v>
      </c>
      <c r="P2" s="295" t="s">
        <v>624</v>
      </c>
      <c r="Q2" s="308"/>
    </row>
    <row r="3" spans="1:17" ht="57.6" x14ac:dyDescent="0.3">
      <c r="A3" s="296" t="s">
        <v>625</v>
      </c>
      <c r="B3" s="297">
        <v>45175</v>
      </c>
      <c r="C3" s="298" t="s">
        <v>626</v>
      </c>
      <c r="D3" s="298" t="s">
        <v>627</v>
      </c>
      <c r="E3" s="299" t="s">
        <v>24</v>
      </c>
      <c r="F3" s="299" t="s">
        <v>25</v>
      </c>
      <c r="G3" s="299" t="s">
        <v>26</v>
      </c>
      <c r="H3" s="300" t="s">
        <v>628</v>
      </c>
      <c r="I3" s="300" t="s">
        <v>11</v>
      </c>
      <c r="J3" s="300" t="s">
        <v>8</v>
      </c>
      <c r="K3" s="300" t="s">
        <v>629</v>
      </c>
      <c r="L3" s="300" t="s">
        <v>27</v>
      </c>
      <c r="M3" s="298" t="s">
        <v>630</v>
      </c>
      <c r="N3" s="298" t="s">
        <v>631</v>
      </c>
      <c r="O3" s="300" t="s">
        <v>13</v>
      </c>
      <c r="P3" s="299" t="s">
        <v>632</v>
      </c>
      <c r="Q3" s="301"/>
    </row>
    <row r="4" spans="1:17" ht="57.6" x14ac:dyDescent="0.3">
      <c r="A4" s="296" t="s">
        <v>625</v>
      </c>
      <c r="B4" s="302">
        <v>45175</v>
      </c>
      <c r="C4" s="304"/>
      <c r="D4" s="304" t="s">
        <v>633</v>
      </c>
      <c r="E4" s="305" t="s">
        <v>561</v>
      </c>
      <c r="F4" s="305" t="s">
        <v>28</v>
      </c>
      <c r="G4" s="305" t="s">
        <v>29</v>
      </c>
      <c r="H4" s="306" t="s">
        <v>628</v>
      </c>
      <c r="I4" s="306" t="s">
        <v>7</v>
      </c>
      <c r="J4" s="306" t="s">
        <v>8</v>
      </c>
      <c r="K4" s="306" t="s">
        <v>629</v>
      </c>
      <c r="L4" s="306" t="s">
        <v>27</v>
      </c>
      <c r="M4" s="304" t="s">
        <v>630</v>
      </c>
      <c r="N4" s="304" t="s">
        <v>631</v>
      </c>
      <c r="O4" s="306" t="s">
        <v>13</v>
      </c>
      <c r="P4" s="305" t="s">
        <v>632</v>
      </c>
      <c r="Q4" s="303"/>
    </row>
    <row r="5" spans="1:17" ht="86.4" x14ac:dyDescent="0.3">
      <c r="A5" s="296" t="s">
        <v>625</v>
      </c>
      <c r="B5" s="297">
        <v>45135</v>
      </c>
      <c r="C5" s="298"/>
      <c r="D5" s="298" t="s">
        <v>634</v>
      </c>
      <c r="E5" s="299" t="s">
        <v>30</v>
      </c>
      <c r="F5" s="299" t="s">
        <v>31</v>
      </c>
      <c r="G5" s="299" t="s">
        <v>32</v>
      </c>
      <c r="H5" s="300" t="s">
        <v>628</v>
      </c>
      <c r="I5" s="300" t="s">
        <v>7</v>
      </c>
      <c r="J5" s="300" t="s">
        <v>8</v>
      </c>
      <c r="K5" s="300" t="s">
        <v>629</v>
      </c>
      <c r="L5" s="300" t="s">
        <v>33</v>
      </c>
      <c r="M5" s="298" t="s">
        <v>635</v>
      </c>
      <c r="N5" s="298" t="s">
        <v>636</v>
      </c>
      <c r="O5" s="300"/>
      <c r="P5" s="299" t="s">
        <v>632</v>
      </c>
      <c r="Q5" s="301"/>
    </row>
    <row r="6" spans="1:17" ht="86.4" x14ac:dyDescent="0.3">
      <c r="A6" s="296" t="s">
        <v>625</v>
      </c>
      <c r="B6" s="302">
        <v>45135</v>
      </c>
      <c r="C6" s="304"/>
      <c r="D6" s="304" t="s">
        <v>637</v>
      </c>
      <c r="E6" s="305" t="s">
        <v>34</v>
      </c>
      <c r="F6" s="305" t="s">
        <v>35</v>
      </c>
      <c r="G6" s="305" t="s">
        <v>36</v>
      </c>
      <c r="H6" s="306" t="s">
        <v>628</v>
      </c>
      <c r="I6" s="306" t="s">
        <v>7</v>
      </c>
      <c r="J6" s="306" t="s">
        <v>8</v>
      </c>
      <c r="K6" s="306" t="s">
        <v>629</v>
      </c>
      <c r="L6" s="306" t="s">
        <v>33</v>
      </c>
      <c r="M6" s="304" t="s">
        <v>635</v>
      </c>
      <c r="N6" s="304" t="s">
        <v>636</v>
      </c>
      <c r="O6" s="306"/>
      <c r="P6" s="305" t="s">
        <v>632</v>
      </c>
      <c r="Q6" s="303"/>
    </row>
    <row r="7" spans="1:17" ht="86.4" x14ac:dyDescent="0.3">
      <c r="A7" s="296" t="s">
        <v>625</v>
      </c>
      <c r="B7" s="297">
        <v>45135</v>
      </c>
      <c r="C7" s="298"/>
      <c r="D7" s="298" t="s">
        <v>638</v>
      </c>
      <c r="E7" s="299" t="s">
        <v>37</v>
      </c>
      <c r="F7" s="299" t="s">
        <v>38</v>
      </c>
      <c r="G7" s="299" t="s">
        <v>39</v>
      </c>
      <c r="H7" s="300" t="s">
        <v>628</v>
      </c>
      <c r="I7" s="300" t="s">
        <v>7</v>
      </c>
      <c r="J7" s="300" t="s">
        <v>8</v>
      </c>
      <c r="K7" s="300" t="s">
        <v>629</v>
      </c>
      <c r="L7" s="300" t="s">
        <v>33</v>
      </c>
      <c r="M7" s="298" t="s">
        <v>635</v>
      </c>
      <c r="N7" s="298" t="s">
        <v>636</v>
      </c>
      <c r="O7" s="300"/>
      <c r="P7" s="299" t="s">
        <v>632</v>
      </c>
      <c r="Q7" s="301"/>
    </row>
    <row r="8" spans="1:17" ht="86.4" x14ac:dyDescent="0.3">
      <c r="A8" s="296" t="s">
        <v>625</v>
      </c>
      <c r="B8" s="302">
        <v>45135</v>
      </c>
      <c r="C8" s="304"/>
      <c r="D8" s="304" t="s">
        <v>639</v>
      </c>
      <c r="E8" s="305" t="s">
        <v>40</v>
      </c>
      <c r="F8" s="305" t="s">
        <v>41</v>
      </c>
      <c r="G8" s="305" t="s">
        <v>42</v>
      </c>
      <c r="H8" s="306" t="s">
        <v>628</v>
      </c>
      <c r="I8" s="306" t="s">
        <v>7</v>
      </c>
      <c r="J8" s="306" t="s">
        <v>8</v>
      </c>
      <c r="K8" s="306" t="s">
        <v>629</v>
      </c>
      <c r="L8" s="306" t="s">
        <v>33</v>
      </c>
      <c r="M8" s="304" t="s">
        <v>635</v>
      </c>
      <c r="N8" s="304" t="s">
        <v>636</v>
      </c>
      <c r="O8" s="306"/>
      <c r="P8" s="305" t="s">
        <v>632</v>
      </c>
      <c r="Q8" s="303"/>
    </row>
    <row r="9" spans="1:17" ht="86.4" x14ac:dyDescent="0.3">
      <c r="A9" s="296" t="s">
        <v>625</v>
      </c>
      <c r="B9" s="297">
        <v>45135</v>
      </c>
      <c r="C9" s="298"/>
      <c r="D9" s="298" t="s">
        <v>640</v>
      </c>
      <c r="E9" s="299" t="s">
        <v>43</v>
      </c>
      <c r="F9" s="299" t="s">
        <v>44</v>
      </c>
      <c r="G9" s="299" t="s">
        <v>45</v>
      </c>
      <c r="H9" s="300" t="s">
        <v>628</v>
      </c>
      <c r="I9" s="300" t="s">
        <v>7</v>
      </c>
      <c r="J9" s="300" t="s">
        <v>8</v>
      </c>
      <c r="K9" s="300" t="s">
        <v>629</v>
      </c>
      <c r="L9" s="300" t="s">
        <v>33</v>
      </c>
      <c r="M9" s="298" t="s">
        <v>635</v>
      </c>
      <c r="N9" s="298" t="s">
        <v>636</v>
      </c>
      <c r="O9" s="300"/>
      <c r="P9" s="299" t="s">
        <v>632</v>
      </c>
      <c r="Q9" s="301"/>
    </row>
    <row r="10" spans="1:17" ht="86.4" x14ac:dyDescent="0.3">
      <c r="A10" s="296" t="s">
        <v>625</v>
      </c>
      <c r="B10" s="302">
        <v>45135</v>
      </c>
      <c r="C10" s="304"/>
      <c r="D10" s="304" t="s">
        <v>641</v>
      </c>
      <c r="E10" s="305" t="s">
        <v>46</v>
      </c>
      <c r="F10" s="305" t="s">
        <v>44</v>
      </c>
      <c r="G10" s="305" t="s">
        <v>47</v>
      </c>
      <c r="H10" s="306" t="s">
        <v>628</v>
      </c>
      <c r="I10" s="306" t="s">
        <v>7</v>
      </c>
      <c r="J10" s="306" t="s">
        <v>8</v>
      </c>
      <c r="K10" s="306" t="s">
        <v>629</v>
      </c>
      <c r="L10" s="306" t="s">
        <v>33</v>
      </c>
      <c r="M10" s="304" t="s">
        <v>635</v>
      </c>
      <c r="N10" s="304" t="s">
        <v>636</v>
      </c>
      <c r="O10" s="306"/>
      <c r="P10" s="305" t="s">
        <v>632</v>
      </c>
      <c r="Q10" s="303"/>
    </row>
    <row r="11" spans="1:17" ht="86.4" x14ac:dyDescent="0.3">
      <c r="A11" s="296" t="s">
        <v>625</v>
      </c>
      <c r="B11" s="297">
        <v>45135</v>
      </c>
      <c r="C11" s="298"/>
      <c r="D11" s="298" t="s">
        <v>642</v>
      </c>
      <c r="E11" s="299" t="s">
        <v>48</v>
      </c>
      <c r="F11" s="299" t="s">
        <v>49</v>
      </c>
      <c r="G11" s="299" t="s">
        <v>50</v>
      </c>
      <c r="H11" s="300" t="s">
        <v>628</v>
      </c>
      <c r="I11" s="300" t="s">
        <v>7</v>
      </c>
      <c r="J11" s="300" t="s">
        <v>8</v>
      </c>
      <c r="K11" s="300" t="s">
        <v>629</v>
      </c>
      <c r="L11" s="300" t="s">
        <v>33</v>
      </c>
      <c r="M11" s="298" t="s">
        <v>635</v>
      </c>
      <c r="N11" s="298" t="s">
        <v>636</v>
      </c>
      <c r="O11" s="300"/>
      <c r="P11" s="299" t="s">
        <v>632</v>
      </c>
      <c r="Q11" s="301"/>
    </row>
    <row r="12" spans="1:17" ht="86.4" x14ac:dyDescent="0.3">
      <c r="A12" s="296" t="s">
        <v>625</v>
      </c>
      <c r="B12" s="302">
        <v>45135</v>
      </c>
      <c r="C12" s="304"/>
      <c r="D12" s="304" t="s">
        <v>643</v>
      </c>
      <c r="E12" s="305" t="s">
        <v>51</v>
      </c>
      <c r="F12" s="305" t="s">
        <v>49</v>
      </c>
      <c r="G12" s="305" t="s">
        <v>52</v>
      </c>
      <c r="H12" s="306" t="s">
        <v>628</v>
      </c>
      <c r="I12" s="306" t="s">
        <v>7</v>
      </c>
      <c r="J12" s="306" t="s">
        <v>8</v>
      </c>
      <c r="K12" s="306" t="s">
        <v>629</v>
      </c>
      <c r="L12" s="306" t="s">
        <v>33</v>
      </c>
      <c r="M12" s="304" t="s">
        <v>635</v>
      </c>
      <c r="N12" s="304" t="s">
        <v>636</v>
      </c>
      <c r="O12" s="306"/>
      <c r="P12" s="305" t="s">
        <v>632</v>
      </c>
      <c r="Q12" s="303"/>
    </row>
    <row r="13" spans="1:17" ht="43.2" x14ac:dyDescent="0.3">
      <c r="A13" s="296" t="s">
        <v>625</v>
      </c>
      <c r="B13" s="297">
        <v>45175</v>
      </c>
      <c r="C13" s="298" t="s">
        <v>644</v>
      </c>
      <c r="D13" s="298" t="s">
        <v>645</v>
      </c>
      <c r="E13" s="299" t="s">
        <v>53</v>
      </c>
      <c r="F13" s="299" t="s">
        <v>54</v>
      </c>
      <c r="G13" s="299" t="s">
        <v>55</v>
      </c>
      <c r="H13" s="300" t="s">
        <v>628</v>
      </c>
      <c r="I13" s="300" t="s">
        <v>11</v>
      </c>
      <c r="J13" s="300" t="s">
        <v>8</v>
      </c>
      <c r="K13" s="300" t="s">
        <v>629</v>
      </c>
      <c r="L13" s="300" t="s">
        <v>27</v>
      </c>
      <c r="M13" s="298" t="s">
        <v>630</v>
      </c>
      <c r="N13" s="298" t="s">
        <v>631</v>
      </c>
      <c r="O13" s="300" t="s">
        <v>10</v>
      </c>
      <c r="P13" s="299" t="s">
        <v>632</v>
      </c>
      <c r="Q13" s="301"/>
    </row>
    <row r="14" spans="1:17" ht="57.6" x14ac:dyDescent="0.3">
      <c r="A14" s="296" t="s">
        <v>625</v>
      </c>
      <c r="B14" s="302">
        <v>45175</v>
      </c>
      <c r="C14" s="304" t="s">
        <v>646</v>
      </c>
      <c r="D14" s="304" t="s">
        <v>647</v>
      </c>
      <c r="E14" s="305" t="s">
        <v>56</v>
      </c>
      <c r="F14" s="305" t="s">
        <v>57</v>
      </c>
      <c r="G14" s="305" t="s">
        <v>58</v>
      </c>
      <c r="H14" s="306" t="s">
        <v>648</v>
      </c>
      <c r="I14" s="306" t="s">
        <v>11</v>
      </c>
      <c r="J14" s="306" t="s">
        <v>8</v>
      </c>
      <c r="K14" s="306" t="s">
        <v>629</v>
      </c>
      <c r="L14" s="306" t="s">
        <v>27</v>
      </c>
      <c r="M14" s="304" t="s">
        <v>630</v>
      </c>
      <c r="N14" s="304" t="s">
        <v>631</v>
      </c>
      <c r="O14" s="306" t="s">
        <v>10</v>
      </c>
      <c r="P14" s="305" t="s">
        <v>632</v>
      </c>
      <c r="Q14" s="303"/>
    </row>
    <row r="15" spans="1:17" ht="43.2" x14ac:dyDescent="0.3">
      <c r="A15" s="296" t="s">
        <v>625</v>
      </c>
      <c r="B15" s="298" t="s">
        <v>649</v>
      </c>
      <c r="C15" s="298" t="s">
        <v>650</v>
      </c>
      <c r="D15" s="298" t="s">
        <v>651</v>
      </c>
      <c r="E15" s="299" t="s">
        <v>59</v>
      </c>
      <c r="F15" s="299" t="s">
        <v>60</v>
      </c>
      <c r="G15" s="299" t="s">
        <v>61</v>
      </c>
      <c r="H15" s="300" t="s">
        <v>652</v>
      </c>
      <c r="I15" s="300" t="s">
        <v>11</v>
      </c>
      <c r="J15" s="300" t="s">
        <v>8</v>
      </c>
      <c r="K15" s="300" t="s">
        <v>629</v>
      </c>
      <c r="L15" s="300" t="s">
        <v>27</v>
      </c>
      <c r="M15" s="298" t="s">
        <v>653</v>
      </c>
      <c r="N15" s="298" t="s">
        <v>636</v>
      </c>
      <c r="O15" s="300"/>
      <c r="P15" s="299" t="s">
        <v>632</v>
      </c>
      <c r="Q15" s="301"/>
    </row>
    <row r="16" spans="1:17" ht="72" x14ac:dyDescent="0.3">
      <c r="A16" s="296" t="s">
        <v>625</v>
      </c>
      <c r="B16" s="304" t="s">
        <v>649</v>
      </c>
      <c r="C16" s="304" t="s">
        <v>654</v>
      </c>
      <c r="D16" s="304" t="s">
        <v>655</v>
      </c>
      <c r="E16" s="305" t="s">
        <v>62</v>
      </c>
      <c r="F16" s="305" t="s">
        <v>63</v>
      </c>
      <c r="G16" s="305" t="s">
        <v>64</v>
      </c>
      <c r="H16" s="306" t="s">
        <v>648</v>
      </c>
      <c r="I16" s="306" t="s">
        <v>11</v>
      </c>
      <c r="J16" s="306" t="s">
        <v>8</v>
      </c>
      <c r="K16" s="306" t="s">
        <v>656</v>
      </c>
      <c r="L16" s="306" t="s">
        <v>65</v>
      </c>
      <c r="M16" s="304" t="s">
        <v>657</v>
      </c>
      <c r="N16" s="304" t="s">
        <v>636</v>
      </c>
      <c r="O16" s="306"/>
      <c r="P16" s="305" t="s">
        <v>632</v>
      </c>
      <c r="Q16" s="303"/>
    </row>
    <row r="17" spans="1:17" ht="72" x14ac:dyDescent="0.3">
      <c r="A17" s="296" t="s">
        <v>625</v>
      </c>
      <c r="B17" s="298" t="s">
        <v>649</v>
      </c>
      <c r="C17" s="298" t="s">
        <v>658</v>
      </c>
      <c r="D17" s="298" t="s">
        <v>659</v>
      </c>
      <c r="E17" s="299" t="s">
        <v>66</v>
      </c>
      <c r="F17" s="299" t="s">
        <v>67</v>
      </c>
      <c r="G17" s="299" t="s">
        <v>68</v>
      </c>
      <c r="H17" s="300" t="s">
        <v>648</v>
      </c>
      <c r="I17" s="300" t="s">
        <v>11</v>
      </c>
      <c r="J17" s="300" t="s">
        <v>8</v>
      </c>
      <c r="K17" s="300" t="s">
        <v>656</v>
      </c>
      <c r="L17" s="300" t="s">
        <v>65</v>
      </c>
      <c r="M17" s="298" t="s">
        <v>657</v>
      </c>
      <c r="N17" s="298" t="s">
        <v>636</v>
      </c>
      <c r="O17" s="300"/>
      <c r="P17" s="299" t="s">
        <v>632</v>
      </c>
      <c r="Q17" s="301"/>
    </row>
    <row r="18" spans="1:17" ht="72" x14ac:dyDescent="0.3">
      <c r="A18" s="296" t="s">
        <v>625</v>
      </c>
      <c r="B18" s="304" t="s">
        <v>649</v>
      </c>
      <c r="C18" s="304" t="s">
        <v>660</v>
      </c>
      <c r="D18" s="304" t="s">
        <v>661</v>
      </c>
      <c r="E18" s="305" t="s">
        <v>69</v>
      </c>
      <c r="F18" s="305" t="s">
        <v>70</v>
      </c>
      <c r="G18" s="305" t="s">
        <v>71</v>
      </c>
      <c r="H18" s="306" t="s">
        <v>648</v>
      </c>
      <c r="I18" s="306" t="s">
        <v>11</v>
      </c>
      <c r="J18" s="306" t="s">
        <v>8</v>
      </c>
      <c r="K18" s="306" t="s">
        <v>656</v>
      </c>
      <c r="L18" s="306" t="s">
        <v>65</v>
      </c>
      <c r="M18" s="304" t="s">
        <v>657</v>
      </c>
      <c r="N18" s="304" t="s">
        <v>636</v>
      </c>
      <c r="O18" s="306"/>
      <c r="P18" s="305" t="s">
        <v>632</v>
      </c>
      <c r="Q18" s="303"/>
    </row>
    <row r="19" spans="1:17" ht="72" x14ac:dyDescent="0.3">
      <c r="A19" s="296" t="s">
        <v>625</v>
      </c>
      <c r="B19" s="298" t="s">
        <v>649</v>
      </c>
      <c r="C19" s="298" t="s">
        <v>662</v>
      </c>
      <c r="D19" s="298" t="s">
        <v>663</v>
      </c>
      <c r="E19" s="299" t="s">
        <v>72</v>
      </c>
      <c r="F19" s="299" t="s">
        <v>73</v>
      </c>
      <c r="G19" s="299" t="s">
        <v>74</v>
      </c>
      <c r="H19" s="300" t="s">
        <v>648</v>
      </c>
      <c r="I19" s="300" t="s">
        <v>11</v>
      </c>
      <c r="J19" s="300" t="s">
        <v>8</v>
      </c>
      <c r="K19" s="300" t="s">
        <v>656</v>
      </c>
      <c r="L19" s="300" t="s">
        <v>65</v>
      </c>
      <c r="M19" s="298" t="s">
        <v>657</v>
      </c>
      <c r="N19" s="298" t="s">
        <v>636</v>
      </c>
      <c r="O19" s="300"/>
      <c r="P19" s="299" t="s">
        <v>632</v>
      </c>
      <c r="Q19" s="301"/>
    </row>
    <row r="20" spans="1:17" ht="72" x14ac:dyDescent="0.3">
      <c r="A20" s="296" t="s">
        <v>625</v>
      </c>
      <c r="B20" s="302">
        <v>45132</v>
      </c>
      <c r="C20" s="304"/>
      <c r="D20" s="304" t="s">
        <v>664</v>
      </c>
      <c r="E20" s="305" t="s">
        <v>75</v>
      </c>
      <c r="F20" s="305" t="s">
        <v>76</v>
      </c>
      <c r="G20" s="305" t="s">
        <v>77</v>
      </c>
      <c r="H20" s="306" t="s">
        <v>648</v>
      </c>
      <c r="I20" s="306" t="s">
        <v>7</v>
      </c>
      <c r="J20" s="306" t="s">
        <v>8</v>
      </c>
      <c r="K20" s="306" t="s">
        <v>629</v>
      </c>
      <c r="L20" s="306" t="s">
        <v>33</v>
      </c>
      <c r="M20" s="304" t="s">
        <v>665</v>
      </c>
      <c r="N20" s="304"/>
      <c r="O20" s="306"/>
      <c r="P20" s="305" t="s">
        <v>632</v>
      </c>
      <c r="Q20" s="303"/>
    </row>
    <row r="21" spans="1:17" ht="72" x14ac:dyDescent="0.3">
      <c r="A21" s="296" t="s">
        <v>625</v>
      </c>
      <c r="B21" s="298" t="s">
        <v>649</v>
      </c>
      <c r="C21" s="298"/>
      <c r="D21" s="298" t="s">
        <v>666</v>
      </c>
      <c r="E21" s="299" t="s">
        <v>78</v>
      </c>
      <c r="F21" s="299" t="s">
        <v>79</v>
      </c>
      <c r="G21" s="299" t="s">
        <v>80</v>
      </c>
      <c r="H21" s="300" t="s">
        <v>648</v>
      </c>
      <c r="I21" s="300" t="s">
        <v>7</v>
      </c>
      <c r="J21" s="300" t="s">
        <v>8</v>
      </c>
      <c r="K21" s="300" t="s">
        <v>629</v>
      </c>
      <c r="L21" s="300" t="s">
        <v>81</v>
      </c>
      <c r="M21" s="298" t="s">
        <v>657</v>
      </c>
      <c r="N21" s="298" t="s">
        <v>636</v>
      </c>
      <c r="O21" s="300"/>
      <c r="P21" s="299" t="s">
        <v>632</v>
      </c>
      <c r="Q21" s="301"/>
    </row>
    <row r="22" spans="1:17" ht="72" x14ac:dyDescent="0.3">
      <c r="A22" s="296" t="s">
        <v>625</v>
      </c>
      <c r="B22" s="304" t="s">
        <v>649</v>
      </c>
      <c r="C22" s="304"/>
      <c r="D22" s="304" t="s">
        <v>667</v>
      </c>
      <c r="E22" s="305" t="s">
        <v>82</v>
      </c>
      <c r="F22" s="305" t="s">
        <v>83</v>
      </c>
      <c r="G22" s="305" t="s">
        <v>84</v>
      </c>
      <c r="H22" s="306" t="s">
        <v>648</v>
      </c>
      <c r="I22" s="306" t="s">
        <v>7</v>
      </c>
      <c r="J22" s="306" t="s">
        <v>8</v>
      </c>
      <c r="K22" s="306" t="s">
        <v>629</v>
      </c>
      <c r="L22" s="306" t="s">
        <v>81</v>
      </c>
      <c r="M22" s="304" t="s">
        <v>657</v>
      </c>
      <c r="N22" s="304" t="s">
        <v>636</v>
      </c>
      <c r="O22" s="306"/>
      <c r="P22" s="305" t="s">
        <v>632</v>
      </c>
      <c r="Q22" s="303"/>
    </row>
    <row r="23" spans="1:17" ht="72" x14ac:dyDescent="0.3">
      <c r="A23" s="296" t="s">
        <v>625</v>
      </c>
      <c r="B23" s="298" t="s">
        <v>649</v>
      </c>
      <c r="C23" s="298"/>
      <c r="D23" s="298" t="s">
        <v>668</v>
      </c>
      <c r="E23" s="299" t="s">
        <v>85</v>
      </c>
      <c r="F23" s="299" t="s">
        <v>86</v>
      </c>
      <c r="G23" s="299" t="s">
        <v>87</v>
      </c>
      <c r="H23" s="300" t="s">
        <v>648</v>
      </c>
      <c r="I23" s="300" t="s">
        <v>7</v>
      </c>
      <c r="J23" s="300" t="s">
        <v>8</v>
      </c>
      <c r="K23" s="300" t="s">
        <v>629</v>
      </c>
      <c r="L23" s="300" t="s">
        <v>81</v>
      </c>
      <c r="M23" s="298" t="s">
        <v>657</v>
      </c>
      <c r="N23" s="298" t="s">
        <v>636</v>
      </c>
      <c r="O23" s="300"/>
      <c r="P23" s="299" t="s">
        <v>632</v>
      </c>
      <c r="Q23" s="301"/>
    </row>
    <row r="24" spans="1:17" ht="72" x14ac:dyDescent="0.3">
      <c r="A24" s="296" t="s">
        <v>625</v>
      </c>
      <c r="B24" s="304" t="s">
        <v>649</v>
      </c>
      <c r="C24" s="304"/>
      <c r="D24" s="304" t="s">
        <v>669</v>
      </c>
      <c r="E24" s="305" t="s">
        <v>88</v>
      </c>
      <c r="F24" s="305" t="s">
        <v>89</v>
      </c>
      <c r="G24" s="305" t="s">
        <v>90</v>
      </c>
      <c r="H24" s="306" t="s">
        <v>628</v>
      </c>
      <c r="I24" s="306" t="s">
        <v>7</v>
      </c>
      <c r="J24" s="306" t="s">
        <v>8</v>
      </c>
      <c r="K24" s="306" t="s">
        <v>629</v>
      </c>
      <c r="L24" s="306" t="s">
        <v>81</v>
      </c>
      <c r="M24" s="304" t="s">
        <v>657</v>
      </c>
      <c r="N24" s="304" t="s">
        <v>636</v>
      </c>
      <c r="O24" s="306"/>
      <c r="P24" s="305" t="s">
        <v>632</v>
      </c>
      <c r="Q24" s="303"/>
    </row>
    <row r="25" spans="1:17" ht="72" x14ac:dyDescent="0.3">
      <c r="A25" s="296" t="s">
        <v>625</v>
      </c>
      <c r="B25" s="297">
        <v>45160</v>
      </c>
      <c r="C25" s="298" t="s">
        <v>670</v>
      </c>
      <c r="D25" s="298" t="s">
        <v>671</v>
      </c>
      <c r="E25" s="299" t="s">
        <v>91</v>
      </c>
      <c r="F25" s="299" t="s">
        <v>92</v>
      </c>
      <c r="G25" s="299" t="s">
        <v>93</v>
      </c>
      <c r="H25" s="300" t="s">
        <v>628</v>
      </c>
      <c r="I25" s="300" t="s">
        <v>11</v>
      </c>
      <c r="J25" s="300" t="s">
        <v>8</v>
      </c>
      <c r="K25" s="300" t="s">
        <v>672</v>
      </c>
      <c r="L25" s="300" t="s">
        <v>94</v>
      </c>
      <c r="M25" s="298" t="s">
        <v>673</v>
      </c>
      <c r="N25" s="298" t="s">
        <v>636</v>
      </c>
      <c r="O25" s="300"/>
      <c r="P25" s="299" t="s">
        <v>632</v>
      </c>
      <c r="Q25" s="301"/>
    </row>
    <row r="26" spans="1:17" ht="72" x14ac:dyDescent="0.3">
      <c r="A26" s="296" t="s">
        <v>625</v>
      </c>
      <c r="B26" s="302">
        <v>45160</v>
      </c>
      <c r="C26" s="304" t="s">
        <v>674</v>
      </c>
      <c r="D26" s="304" t="s">
        <v>675</v>
      </c>
      <c r="E26" s="305" t="s">
        <v>95</v>
      </c>
      <c r="F26" s="305" t="s">
        <v>96</v>
      </c>
      <c r="G26" s="305" t="s">
        <v>97</v>
      </c>
      <c r="H26" s="306" t="s">
        <v>628</v>
      </c>
      <c r="I26" s="306" t="s">
        <v>11</v>
      </c>
      <c r="J26" s="306" t="s">
        <v>8</v>
      </c>
      <c r="K26" s="306" t="s">
        <v>672</v>
      </c>
      <c r="L26" s="306" t="s">
        <v>94</v>
      </c>
      <c r="M26" s="304" t="s">
        <v>673</v>
      </c>
      <c r="N26" s="304" t="s">
        <v>631</v>
      </c>
      <c r="O26" s="306" t="s">
        <v>14</v>
      </c>
      <c r="P26" s="305" t="s">
        <v>632</v>
      </c>
      <c r="Q26" s="303"/>
    </row>
    <row r="27" spans="1:17" ht="86.4" x14ac:dyDescent="0.3">
      <c r="A27" s="296" t="s">
        <v>625</v>
      </c>
      <c r="B27" s="301"/>
      <c r="C27" s="298" t="s">
        <v>676</v>
      </c>
      <c r="D27" s="298" t="s">
        <v>677</v>
      </c>
      <c r="E27" s="299" t="s">
        <v>579</v>
      </c>
      <c r="F27" s="299" t="s">
        <v>678</v>
      </c>
      <c r="G27" s="299" t="s">
        <v>679</v>
      </c>
      <c r="H27" s="300" t="s">
        <v>648</v>
      </c>
      <c r="I27" s="300" t="s">
        <v>580</v>
      </c>
      <c r="J27" s="300" t="s">
        <v>8</v>
      </c>
      <c r="K27" s="300" t="s">
        <v>672</v>
      </c>
      <c r="L27" s="300" t="s">
        <v>101</v>
      </c>
      <c r="M27" s="298" t="s">
        <v>680</v>
      </c>
      <c r="N27" s="298" t="s">
        <v>636</v>
      </c>
      <c r="O27" s="300"/>
      <c r="P27" s="299" t="s">
        <v>632</v>
      </c>
      <c r="Q27" s="301"/>
    </row>
    <row r="28" spans="1:17" ht="100.8" x14ac:dyDescent="0.3">
      <c r="A28" s="296" t="s">
        <v>625</v>
      </c>
      <c r="B28" s="303"/>
      <c r="C28" s="304" t="s">
        <v>681</v>
      </c>
      <c r="D28" s="304" t="s">
        <v>682</v>
      </c>
      <c r="E28" s="305" t="s">
        <v>581</v>
      </c>
      <c r="F28" s="305" t="s">
        <v>585</v>
      </c>
      <c r="G28" s="305" t="s">
        <v>683</v>
      </c>
      <c r="H28" s="306" t="s">
        <v>648</v>
      </c>
      <c r="I28" s="306" t="s">
        <v>11</v>
      </c>
      <c r="J28" s="306" t="s">
        <v>8</v>
      </c>
      <c r="K28" s="306" t="s">
        <v>672</v>
      </c>
      <c r="L28" s="306" t="s">
        <v>101</v>
      </c>
      <c r="M28" s="304" t="s">
        <v>680</v>
      </c>
      <c r="N28" s="304" t="s">
        <v>636</v>
      </c>
      <c r="O28" s="306"/>
      <c r="P28" s="305" t="s">
        <v>632</v>
      </c>
      <c r="Q28" s="303"/>
    </row>
    <row r="29" spans="1:17" ht="100.8" x14ac:dyDescent="0.3">
      <c r="A29" s="296" t="s">
        <v>625</v>
      </c>
      <c r="B29" s="301"/>
      <c r="C29" s="298" t="s">
        <v>684</v>
      </c>
      <c r="D29" s="298" t="s">
        <v>685</v>
      </c>
      <c r="E29" s="299" t="s">
        <v>582</v>
      </c>
      <c r="F29" s="299" t="s">
        <v>686</v>
      </c>
      <c r="G29" s="299" t="s">
        <v>687</v>
      </c>
      <c r="H29" s="300" t="s">
        <v>648</v>
      </c>
      <c r="I29" s="300" t="s">
        <v>11</v>
      </c>
      <c r="J29" s="300" t="s">
        <v>8</v>
      </c>
      <c r="K29" s="300" t="s">
        <v>672</v>
      </c>
      <c r="L29" s="300" t="s">
        <v>101</v>
      </c>
      <c r="M29" s="298" t="s">
        <v>680</v>
      </c>
      <c r="N29" s="298" t="s">
        <v>636</v>
      </c>
      <c r="O29" s="300"/>
      <c r="P29" s="299" t="s">
        <v>632</v>
      </c>
      <c r="Q29" s="301"/>
    </row>
    <row r="30" spans="1:17" ht="100.8" x14ac:dyDescent="0.3">
      <c r="A30" s="296" t="s">
        <v>625</v>
      </c>
      <c r="B30" s="303"/>
      <c r="C30" s="304" t="s">
        <v>688</v>
      </c>
      <c r="D30" s="304" t="s">
        <v>689</v>
      </c>
      <c r="E30" s="305" t="s">
        <v>583</v>
      </c>
      <c r="F30" s="305" t="s">
        <v>690</v>
      </c>
      <c r="G30" s="305" t="s">
        <v>691</v>
      </c>
      <c r="H30" s="306" t="s">
        <v>648</v>
      </c>
      <c r="I30" s="306" t="s">
        <v>11</v>
      </c>
      <c r="J30" s="306" t="s">
        <v>8</v>
      </c>
      <c r="K30" s="306" t="s">
        <v>672</v>
      </c>
      <c r="L30" s="306" t="s">
        <v>101</v>
      </c>
      <c r="M30" s="304" t="s">
        <v>680</v>
      </c>
      <c r="N30" s="304" t="s">
        <v>636</v>
      </c>
      <c r="O30" s="306"/>
      <c r="P30" s="305" t="s">
        <v>632</v>
      </c>
      <c r="Q30" s="303"/>
    </row>
    <row r="31" spans="1:17" ht="100.8" x14ac:dyDescent="0.3">
      <c r="A31" s="296" t="s">
        <v>625</v>
      </c>
      <c r="B31" s="301"/>
      <c r="C31" s="298" t="s">
        <v>692</v>
      </c>
      <c r="D31" s="298" t="s">
        <v>693</v>
      </c>
      <c r="E31" s="299" t="s">
        <v>584</v>
      </c>
      <c r="F31" s="299" t="s">
        <v>694</v>
      </c>
      <c r="G31" s="299" t="s">
        <v>695</v>
      </c>
      <c r="H31" s="300" t="s">
        <v>648</v>
      </c>
      <c r="I31" s="300" t="s">
        <v>11</v>
      </c>
      <c r="J31" s="300" t="s">
        <v>8</v>
      </c>
      <c r="K31" s="300" t="s">
        <v>672</v>
      </c>
      <c r="L31" s="300" t="s">
        <v>101</v>
      </c>
      <c r="M31" s="298" t="s">
        <v>680</v>
      </c>
      <c r="N31" s="298" t="s">
        <v>636</v>
      </c>
      <c r="O31" s="300"/>
      <c r="P31" s="299" t="s">
        <v>632</v>
      </c>
      <c r="Q31" s="301"/>
    </row>
    <row r="32" spans="1:17" ht="43.2" x14ac:dyDescent="0.3">
      <c r="A32" s="296" t="s">
        <v>625</v>
      </c>
      <c r="B32" s="302">
        <v>45135</v>
      </c>
      <c r="C32" s="304" t="s">
        <v>696</v>
      </c>
      <c r="D32" s="304" t="s">
        <v>697</v>
      </c>
      <c r="E32" s="305" t="s">
        <v>108</v>
      </c>
      <c r="F32" s="305" t="s">
        <v>109</v>
      </c>
      <c r="G32" s="305" t="s">
        <v>110</v>
      </c>
      <c r="H32" s="306" t="s">
        <v>652</v>
      </c>
      <c r="I32" s="306" t="s">
        <v>11</v>
      </c>
      <c r="J32" s="306" t="s">
        <v>8</v>
      </c>
      <c r="K32" s="306" t="s">
        <v>672</v>
      </c>
      <c r="L32" s="306" t="s">
        <v>111</v>
      </c>
      <c r="M32" s="304" t="s">
        <v>698</v>
      </c>
      <c r="N32" s="304" t="s">
        <v>636</v>
      </c>
      <c r="O32" s="306"/>
      <c r="P32" s="305" t="s">
        <v>632</v>
      </c>
      <c r="Q32" s="303"/>
    </row>
    <row r="33" spans="1:17" ht="43.2" x14ac:dyDescent="0.3">
      <c r="A33" s="296" t="s">
        <v>625</v>
      </c>
      <c r="B33" s="297">
        <v>45149</v>
      </c>
      <c r="C33" s="298" t="s">
        <v>699</v>
      </c>
      <c r="D33" s="298" t="s">
        <v>700</v>
      </c>
      <c r="E33" s="299" t="s">
        <v>112</v>
      </c>
      <c r="F33" s="299" t="s">
        <v>113</v>
      </c>
      <c r="G33" s="299" t="s">
        <v>114</v>
      </c>
      <c r="H33" s="300" t="s">
        <v>652</v>
      </c>
      <c r="I33" s="300" t="s">
        <v>11</v>
      </c>
      <c r="J33" s="300" t="s">
        <v>8</v>
      </c>
      <c r="K33" s="300" t="s">
        <v>672</v>
      </c>
      <c r="L33" s="300" t="s">
        <v>111</v>
      </c>
      <c r="M33" s="298" t="s">
        <v>701</v>
      </c>
      <c r="N33" s="298" t="s">
        <v>636</v>
      </c>
      <c r="O33" s="300"/>
      <c r="P33" s="299" t="s">
        <v>632</v>
      </c>
      <c r="Q33" s="301"/>
    </row>
    <row r="34" spans="1:17" ht="86.4" x14ac:dyDescent="0.3">
      <c r="A34" s="296" t="s">
        <v>625</v>
      </c>
      <c r="B34" s="302">
        <v>45149</v>
      </c>
      <c r="C34" s="304" t="s">
        <v>702</v>
      </c>
      <c r="D34" s="304" t="s">
        <v>703</v>
      </c>
      <c r="E34" s="305" t="s">
        <v>115</v>
      </c>
      <c r="F34" s="305" t="s">
        <v>116</v>
      </c>
      <c r="G34" s="305" t="s">
        <v>117</v>
      </c>
      <c r="H34" s="306" t="s">
        <v>648</v>
      </c>
      <c r="I34" s="306" t="s">
        <v>11</v>
      </c>
      <c r="J34" s="306" t="s">
        <v>8</v>
      </c>
      <c r="K34" s="306" t="s">
        <v>629</v>
      </c>
      <c r="L34" s="306" t="s">
        <v>65</v>
      </c>
      <c r="M34" s="304" t="s">
        <v>657</v>
      </c>
      <c r="N34" s="304" t="s">
        <v>636</v>
      </c>
      <c r="O34" s="306"/>
      <c r="P34" s="305" t="s">
        <v>632</v>
      </c>
      <c r="Q34" s="303"/>
    </row>
    <row r="35" spans="1:17" ht="86.4" x14ac:dyDescent="0.3">
      <c r="A35" s="296" t="s">
        <v>625</v>
      </c>
      <c r="B35" s="297">
        <v>45149</v>
      </c>
      <c r="C35" s="298" t="s">
        <v>704</v>
      </c>
      <c r="D35" s="298" t="s">
        <v>705</v>
      </c>
      <c r="E35" s="299" t="s">
        <v>118</v>
      </c>
      <c r="F35" s="299" t="s">
        <v>116</v>
      </c>
      <c r="G35" s="299" t="s">
        <v>119</v>
      </c>
      <c r="H35" s="300" t="s">
        <v>648</v>
      </c>
      <c r="I35" s="300" t="s">
        <v>11</v>
      </c>
      <c r="J35" s="300" t="s">
        <v>8</v>
      </c>
      <c r="K35" s="300" t="s">
        <v>629</v>
      </c>
      <c r="L35" s="300" t="s">
        <v>65</v>
      </c>
      <c r="M35" s="298" t="s">
        <v>657</v>
      </c>
      <c r="N35" s="298" t="s">
        <v>636</v>
      </c>
      <c r="O35" s="300"/>
      <c r="P35" s="299" t="s">
        <v>632</v>
      </c>
      <c r="Q35" s="301"/>
    </row>
    <row r="36" spans="1:17" ht="86.4" x14ac:dyDescent="0.3">
      <c r="A36" s="296" t="s">
        <v>625</v>
      </c>
      <c r="B36" s="302">
        <v>45149</v>
      </c>
      <c r="C36" s="304" t="s">
        <v>706</v>
      </c>
      <c r="D36" s="304" t="s">
        <v>707</v>
      </c>
      <c r="E36" s="305" t="s">
        <v>120</v>
      </c>
      <c r="F36" s="305" t="s">
        <v>121</v>
      </c>
      <c r="G36" s="305" t="s">
        <v>122</v>
      </c>
      <c r="H36" s="306" t="s">
        <v>648</v>
      </c>
      <c r="I36" s="306" t="s">
        <v>11</v>
      </c>
      <c r="J36" s="306" t="s">
        <v>8</v>
      </c>
      <c r="K36" s="306" t="s">
        <v>629</v>
      </c>
      <c r="L36" s="306" t="s">
        <v>65</v>
      </c>
      <c r="M36" s="304" t="s">
        <v>657</v>
      </c>
      <c r="N36" s="304" t="s">
        <v>636</v>
      </c>
      <c r="O36" s="306"/>
      <c r="P36" s="305" t="s">
        <v>632</v>
      </c>
      <c r="Q36" s="303"/>
    </row>
    <row r="37" spans="1:17" ht="86.4" x14ac:dyDescent="0.3">
      <c r="A37" s="296" t="s">
        <v>625</v>
      </c>
      <c r="B37" s="297">
        <v>45149</v>
      </c>
      <c r="C37" s="298" t="s">
        <v>708</v>
      </c>
      <c r="D37" s="298" t="s">
        <v>709</v>
      </c>
      <c r="E37" s="299" t="s">
        <v>123</v>
      </c>
      <c r="F37" s="299" t="s">
        <v>124</v>
      </c>
      <c r="G37" s="299" t="s">
        <v>125</v>
      </c>
      <c r="H37" s="300" t="s">
        <v>648</v>
      </c>
      <c r="I37" s="300" t="s">
        <v>11</v>
      </c>
      <c r="J37" s="300" t="s">
        <v>8</v>
      </c>
      <c r="K37" s="300" t="s">
        <v>629</v>
      </c>
      <c r="L37" s="300" t="s">
        <v>65</v>
      </c>
      <c r="M37" s="298" t="s">
        <v>657</v>
      </c>
      <c r="N37" s="298" t="s">
        <v>636</v>
      </c>
      <c r="O37" s="300"/>
      <c r="P37" s="299" t="s">
        <v>632</v>
      </c>
      <c r="Q37" s="301"/>
    </row>
    <row r="38" spans="1:17" ht="72" x14ac:dyDescent="0.3">
      <c r="A38" s="296" t="s">
        <v>625</v>
      </c>
      <c r="B38" s="302">
        <v>45149</v>
      </c>
      <c r="C38" s="304" t="s">
        <v>710</v>
      </c>
      <c r="D38" s="304" t="s">
        <v>711</v>
      </c>
      <c r="E38" s="305" t="s">
        <v>126</v>
      </c>
      <c r="F38" s="305" t="s">
        <v>127</v>
      </c>
      <c r="G38" s="305" t="s">
        <v>128</v>
      </c>
      <c r="H38" s="306" t="s">
        <v>648</v>
      </c>
      <c r="I38" s="306" t="s">
        <v>11</v>
      </c>
      <c r="J38" s="306" t="s">
        <v>8</v>
      </c>
      <c r="K38" s="306" t="s">
        <v>629</v>
      </c>
      <c r="L38" s="306" t="s">
        <v>129</v>
      </c>
      <c r="M38" s="304" t="s">
        <v>657</v>
      </c>
      <c r="N38" s="304" t="s">
        <v>636</v>
      </c>
      <c r="O38" s="306"/>
      <c r="P38" s="305" t="s">
        <v>632</v>
      </c>
      <c r="Q38" s="303"/>
    </row>
    <row r="39" spans="1:17" ht="86.4" x14ac:dyDescent="0.3">
      <c r="A39" s="296" t="s">
        <v>625</v>
      </c>
      <c r="B39" s="297">
        <v>45149</v>
      </c>
      <c r="C39" s="298" t="s">
        <v>712</v>
      </c>
      <c r="D39" s="298" t="s">
        <v>713</v>
      </c>
      <c r="E39" s="299" t="s">
        <v>130</v>
      </c>
      <c r="F39" s="299" t="s">
        <v>131</v>
      </c>
      <c r="G39" s="299" t="s">
        <v>132</v>
      </c>
      <c r="H39" s="300" t="s">
        <v>648</v>
      </c>
      <c r="I39" s="300" t="s">
        <v>11</v>
      </c>
      <c r="J39" s="300" t="s">
        <v>8</v>
      </c>
      <c r="K39" s="300" t="s">
        <v>629</v>
      </c>
      <c r="L39" s="300" t="s">
        <v>129</v>
      </c>
      <c r="M39" s="298" t="s">
        <v>657</v>
      </c>
      <c r="N39" s="298" t="s">
        <v>636</v>
      </c>
      <c r="O39" s="300"/>
      <c r="P39" s="299" t="s">
        <v>632</v>
      </c>
      <c r="Q39" s="301"/>
    </row>
    <row r="40" spans="1:17" ht="72" x14ac:dyDescent="0.3">
      <c r="A40" s="296" t="s">
        <v>625</v>
      </c>
      <c r="B40" s="302">
        <v>45149</v>
      </c>
      <c r="C40" s="304" t="s">
        <v>714</v>
      </c>
      <c r="D40" s="304" t="s">
        <v>715</v>
      </c>
      <c r="E40" s="305" t="s">
        <v>133</v>
      </c>
      <c r="F40" s="305" t="s">
        <v>134</v>
      </c>
      <c r="G40" s="305" t="s">
        <v>135</v>
      </c>
      <c r="H40" s="306" t="s">
        <v>648</v>
      </c>
      <c r="I40" s="306" t="s">
        <v>11</v>
      </c>
      <c r="J40" s="306" t="s">
        <v>8</v>
      </c>
      <c r="K40" s="306" t="s">
        <v>629</v>
      </c>
      <c r="L40" s="306" t="s">
        <v>129</v>
      </c>
      <c r="M40" s="304" t="s">
        <v>657</v>
      </c>
      <c r="N40" s="304" t="s">
        <v>636</v>
      </c>
      <c r="O40" s="306"/>
      <c r="P40" s="305" t="s">
        <v>632</v>
      </c>
      <c r="Q40" s="303"/>
    </row>
    <row r="41" spans="1:17" ht="86.4" x14ac:dyDescent="0.3">
      <c r="A41" s="296" t="s">
        <v>625</v>
      </c>
      <c r="B41" s="297">
        <v>45149</v>
      </c>
      <c r="C41" s="298" t="s">
        <v>716</v>
      </c>
      <c r="D41" s="298" t="s">
        <v>717</v>
      </c>
      <c r="E41" s="299" t="s">
        <v>136</v>
      </c>
      <c r="F41" s="299" t="s">
        <v>137</v>
      </c>
      <c r="G41" s="299" t="s">
        <v>138</v>
      </c>
      <c r="H41" s="300" t="s">
        <v>648</v>
      </c>
      <c r="I41" s="300" t="s">
        <v>11</v>
      </c>
      <c r="J41" s="300" t="s">
        <v>8</v>
      </c>
      <c r="K41" s="300" t="s">
        <v>629</v>
      </c>
      <c r="L41" s="300" t="s">
        <v>129</v>
      </c>
      <c r="M41" s="298" t="s">
        <v>657</v>
      </c>
      <c r="N41" s="298" t="s">
        <v>636</v>
      </c>
      <c r="O41" s="300"/>
      <c r="P41" s="299" t="s">
        <v>632</v>
      </c>
      <c r="Q41" s="301"/>
    </row>
    <row r="42" spans="1:17" ht="57.6" x14ac:dyDescent="0.3">
      <c r="A42" s="296" t="s">
        <v>625</v>
      </c>
      <c r="B42" s="302">
        <v>45160</v>
      </c>
      <c r="C42" s="304" t="s">
        <v>718</v>
      </c>
      <c r="D42" s="304" t="s">
        <v>719</v>
      </c>
      <c r="E42" s="305" t="s">
        <v>139</v>
      </c>
      <c r="F42" s="305" t="s">
        <v>140</v>
      </c>
      <c r="G42" s="305" t="s">
        <v>141</v>
      </c>
      <c r="H42" s="306" t="s">
        <v>720</v>
      </c>
      <c r="I42" s="306" t="s">
        <v>11</v>
      </c>
      <c r="J42" s="306" t="s">
        <v>8</v>
      </c>
      <c r="K42" s="306" t="s">
        <v>672</v>
      </c>
      <c r="L42" s="306" t="s">
        <v>94</v>
      </c>
      <c r="M42" s="304" t="s">
        <v>721</v>
      </c>
      <c r="N42" s="304" t="s">
        <v>636</v>
      </c>
      <c r="O42" s="306"/>
      <c r="P42" s="305" t="s">
        <v>632</v>
      </c>
      <c r="Q42" s="303"/>
    </row>
    <row r="43" spans="1:17" ht="115.2" x14ac:dyDescent="0.3">
      <c r="A43" s="296" t="s">
        <v>625</v>
      </c>
      <c r="B43" s="298" t="s">
        <v>649</v>
      </c>
      <c r="C43" s="298" t="s">
        <v>722</v>
      </c>
      <c r="D43" s="298" t="s">
        <v>723</v>
      </c>
      <c r="E43" s="299" t="s">
        <v>142</v>
      </c>
      <c r="F43" s="299" t="s">
        <v>143</v>
      </c>
      <c r="G43" s="299" t="s">
        <v>144</v>
      </c>
      <c r="H43" s="300" t="s">
        <v>628</v>
      </c>
      <c r="I43" s="300" t="s">
        <v>11</v>
      </c>
      <c r="J43" s="300" t="s">
        <v>8</v>
      </c>
      <c r="K43" s="300" t="s">
        <v>629</v>
      </c>
      <c r="L43" s="300" t="s">
        <v>145</v>
      </c>
      <c r="M43" s="298" t="s">
        <v>657</v>
      </c>
      <c r="N43" s="298" t="s">
        <v>636</v>
      </c>
      <c r="O43" s="300"/>
      <c r="P43" s="299" t="s">
        <v>632</v>
      </c>
      <c r="Q43" s="301"/>
    </row>
    <row r="44" spans="1:17" ht="115.2" x14ac:dyDescent="0.3">
      <c r="A44" s="296" t="s">
        <v>625</v>
      </c>
      <c r="B44" s="304" t="s">
        <v>649</v>
      </c>
      <c r="C44" s="304" t="s">
        <v>724</v>
      </c>
      <c r="D44" s="304" t="s">
        <v>725</v>
      </c>
      <c r="E44" s="305" t="s">
        <v>146</v>
      </c>
      <c r="F44" s="305" t="s">
        <v>147</v>
      </c>
      <c r="G44" s="305" t="s">
        <v>148</v>
      </c>
      <c r="H44" s="306" t="s">
        <v>648</v>
      </c>
      <c r="I44" s="306" t="s">
        <v>11</v>
      </c>
      <c r="J44" s="306" t="s">
        <v>8</v>
      </c>
      <c r="K44" s="306" t="s">
        <v>629</v>
      </c>
      <c r="L44" s="306" t="s">
        <v>145</v>
      </c>
      <c r="M44" s="304" t="s">
        <v>657</v>
      </c>
      <c r="N44" s="304" t="s">
        <v>636</v>
      </c>
      <c r="O44" s="306"/>
      <c r="P44" s="305" t="s">
        <v>632</v>
      </c>
      <c r="Q44" s="303"/>
    </row>
    <row r="45" spans="1:17" ht="115.2" x14ac:dyDescent="0.3">
      <c r="A45" s="296" t="s">
        <v>625</v>
      </c>
      <c r="B45" s="298" t="s">
        <v>649</v>
      </c>
      <c r="C45" s="298" t="s">
        <v>726</v>
      </c>
      <c r="D45" s="298" t="s">
        <v>727</v>
      </c>
      <c r="E45" s="299" t="s">
        <v>149</v>
      </c>
      <c r="F45" s="299" t="s">
        <v>150</v>
      </c>
      <c r="G45" s="299" t="s">
        <v>151</v>
      </c>
      <c r="H45" s="300" t="s">
        <v>648</v>
      </c>
      <c r="I45" s="300" t="s">
        <v>11</v>
      </c>
      <c r="J45" s="300" t="s">
        <v>8</v>
      </c>
      <c r="K45" s="300" t="s">
        <v>629</v>
      </c>
      <c r="L45" s="300" t="s">
        <v>145</v>
      </c>
      <c r="M45" s="298" t="s">
        <v>657</v>
      </c>
      <c r="N45" s="298" t="s">
        <v>636</v>
      </c>
      <c r="O45" s="300"/>
      <c r="P45" s="299" t="s">
        <v>632</v>
      </c>
      <c r="Q45" s="301"/>
    </row>
    <row r="46" spans="1:17" ht="115.2" x14ac:dyDescent="0.3">
      <c r="A46" s="296" t="s">
        <v>625</v>
      </c>
      <c r="B46" s="304" t="s">
        <v>649</v>
      </c>
      <c r="C46" s="304" t="s">
        <v>728</v>
      </c>
      <c r="D46" s="304" t="s">
        <v>729</v>
      </c>
      <c r="E46" s="305" t="s">
        <v>152</v>
      </c>
      <c r="F46" s="305" t="s">
        <v>153</v>
      </c>
      <c r="G46" s="305" t="s">
        <v>154</v>
      </c>
      <c r="H46" s="306" t="s">
        <v>648</v>
      </c>
      <c r="I46" s="306" t="s">
        <v>11</v>
      </c>
      <c r="J46" s="306" t="s">
        <v>8</v>
      </c>
      <c r="K46" s="306" t="s">
        <v>629</v>
      </c>
      <c r="L46" s="306" t="s">
        <v>145</v>
      </c>
      <c r="M46" s="304" t="s">
        <v>657</v>
      </c>
      <c r="N46" s="304" t="s">
        <v>636</v>
      </c>
      <c r="O46" s="306"/>
      <c r="P46" s="305" t="s">
        <v>632</v>
      </c>
      <c r="Q46" s="303"/>
    </row>
    <row r="47" spans="1:17" ht="100.8" x14ac:dyDescent="0.3">
      <c r="A47" s="296" t="s">
        <v>625</v>
      </c>
      <c r="B47" s="298" t="s">
        <v>649</v>
      </c>
      <c r="C47" s="298" t="s">
        <v>730</v>
      </c>
      <c r="D47" s="298" t="s">
        <v>731</v>
      </c>
      <c r="E47" s="299" t="s">
        <v>155</v>
      </c>
      <c r="F47" s="299" t="s">
        <v>156</v>
      </c>
      <c r="G47" s="299" t="s">
        <v>157</v>
      </c>
      <c r="H47" s="300" t="s">
        <v>648</v>
      </c>
      <c r="I47" s="300" t="s">
        <v>11</v>
      </c>
      <c r="J47" s="300" t="s">
        <v>8</v>
      </c>
      <c r="K47" s="300" t="s">
        <v>629</v>
      </c>
      <c r="L47" s="300" t="s">
        <v>145</v>
      </c>
      <c r="M47" s="298" t="s">
        <v>657</v>
      </c>
      <c r="N47" s="298" t="s">
        <v>636</v>
      </c>
      <c r="O47" s="300"/>
      <c r="P47" s="299" t="s">
        <v>632</v>
      </c>
      <c r="Q47" s="301"/>
    </row>
    <row r="48" spans="1:17" ht="100.8" x14ac:dyDescent="0.3">
      <c r="A48" s="296" t="s">
        <v>625</v>
      </c>
      <c r="B48" s="302">
        <v>45546</v>
      </c>
      <c r="C48" s="304" t="s">
        <v>732</v>
      </c>
      <c r="D48" s="304" t="s">
        <v>733</v>
      </c>
      <c r="E48" s="305" t="s">
        <v>158</v>
      </c>
      <c r="F48" s="305" t="s">
        <v>159</v>
      </c>
      <c r="G48" s="305" t="s">
        <v>160</v>
      </c>
      <c r="H48" s="306" t="s">
        <v>648</v>
      </c>
      <c r="I48" s="306" t="s">
        <v>11</v>
      </c>
      <c r="J48" s="306" t="s">
        <v>8</v>
      </c>
      <c r="K48" s="306" t="s">
        <v>629</v>
      </c>
      <c r="L48" s="306" t="s">
        <v>145</v>
      </c>
      <c r="M48" s="304" t="s">
        <v>657</v>
      </c>
      <c r="N48" s="304" t="s">
        <v>636</v>
      </c>
      <c r="O48" s="306"/>
      <c r="P48" s="305" t="s">
        <v>632</v>
      </c>
      <c r="Q48" s="303"/>
    </row>
    <row r="49" spans="1:17" ht="100.8" x14ac:dyDescent="0.3">
      <c r="A49" s="296" t="s">
        <v>625</v>
      </c>
      <c r="B49" s="298" t="s">
        <v>649</v>
      </c>
      <c r="C49" s="298" t="s">
        <v>734</v>
      </c>
      <c r="D49" s="298" t="s">
        <v>735</v>
      </c>
      <c r="E49" s="299" t="s">
        <v>161</v>
      </c>
      <c r="F49" s="299" t="s">
        <v>162</v>
      </c>
      <c r="G49" s="299" t="s">
        <v>163</v>
      </c>
      <c r="H49" s="300" t="s">
        <v>648</v>
      </c>
      <c r="I49" s="300" t="s">
        <v>11</v>
      </c>
      <c r="J49" s="300" t="s">
        <v>8</v>
      </c>
      <c r="K49" s="300" t="s">
        <v>629</v>
      </c>
      <c r="L49" s="300" t="s">
        <v>145</v>
      </c>
      <c r="M49" s="298" t="s">
        <v>657</v>
      </c>
      <c r="N49" s="298" t="s">
        <v>636</v>
      </c>
      <c r="O49" s="300"/>
      <c r="P49" s="299" t="s">
        <v>632</v>
      </c>
      <c r="Q49" s="301"/>
    </row>
    <row r="50" spans="1:17" ht="100.8" x14ac:dyDescent="0.3">
      <c r="A50" s="296" t="s">
        <v>625</v>
      </c>
      <c r="B50" s="302">
        <v>45546</v>
      </c>
      <c r="C50" s="304" t="s">
        <v>736</v>
      </c>
      <c r="D50" s="304" t="s">
        <v>737</v>
      </c>
      <c r="E50" s="305" t="s">
        <v>164</v>
      </c>
      <c r="F50" s="305" t="s">
        <v>165</v>
      </c>
      <c r="G50" s="305" t="s">
        <v>166</v>
      </c>
      <c r="H50" s="306" t="s">
        <v>648</v>
      </c>
      <c r="I50" s="306" t="s">
        <v>11</v>
      </c>
      <c r="J50" s="306" t="s">
        <v>8</v>
      </c>
      <c r="K50" s="306" t="s">
        <v>629</v>
      </c>
      <c r="L50" s="306" t="s">
        <v>145</v>
      </c>
      <c r="M50" s="304" t="s">
        <v>657</v>
      </c>
      <c r="N50" s="304" t="s">
        <v>636</v>
      </c>
      <c r="O50" s="306"/>
      <c r="P50" s="305" t="s">
        <v>632</v>
      </c>
      <c r="Q50" s="303"/>
    </row>
    <row r="51" spans="1:17" ht="86.4" x14ac:dyDescent="0.3">
      <c r="A51" s="296" t="s">
        <v>625</v>
      </c>
      <c r="B51" s="297">
        <v>45546</v>
      </c>
      <c r="C51" s="298"/>
      <c r="D51" s="298" t="s">
        <v>738</v>
      </c>
      <c r="E51" s="299" t="s">
        <v>167</v>
      </c>
      <c r="F51" s="299" t="s">
        <v>168</v>
      </c>
      <c r="G51" s="299" t="s">
        <v>169</v>
      </c>
      <c r="H51" s="300" t="s">
        <v>648</v>
      </c>
      <c r="I51" s="300" t="s">
        <v>7</v>
      </c>
      <c r="J51" s="300" t="s">
        <v>8</v>
      </c>
      <c r="K51" s="300" t="s">
        <v>629</v>
      </c>
      <c r="L51" s="300" t="s">
        <v>145</v>
      </c>
      <c r="M51" s="298" t="s">
        <v>657</v>
      </c>
      <c r="N51" s="298" t="s">
        <v>636</v>
      </c>
      <c r="O51" s="300"/>
      <c r="P51" s="299" t="s">
        <v>632</v>
      </c>
      <c r="Q51" s="301"/>
    </row>
    <row r="52" spans="1:17" ht="86.4" x14ac:dyDescent="0.3">
      <c r="A52" s="296" t="s">
        <v>625</v>
      </c>
      <c r="B52" s="302">
        <v>45546</v>
      </c>
      <c r="C52" s="304"/>
      <c r="D52" s="304" t="s">
        <v>739</v>
      </c>
      <c r="E52" s="305" t="s">
        <v>170</v>
      </c>
      <c r="F52" s="305" t="s">
        <v>171</v>
      </c>
      <c r="G52" s="305" t="s">
        <v>172</v>
      </c>
      <c r="H52" s="306" t="s">
        <v>648</v>
      </c>
      <c r="I52" s="306" t="s">
        <v>7</v>
      </c>
      <c r="J52" s="306" t="s">
        <v>8</v>
      </c>
      <c r="K52" s="306" t="s">
        <v>629</v>
      </c>
      <c r="L52" s="306" t="s">
        <v>145</v>
      </c>
      <c r="M52" s="304" t="s">
        <v>657</v>
      </c>
      <c r="N52" s="304" t="s">
        <v>636</v>
      </c>
      <c r="O52" s="306"/>
      <c r="P52" s="305" t="s">
        <v>632</v>
      </c>
      <c r="Q52" s="303"/>
    </row>
    <row r="53" spans="1:17" ht="86.4" x14ac:dyDescent="0.3">
      <c r="A53" s="296" t="s">
        <v>625</v>
      </c>
      <c r="B53" s="297">
        <v>45546</v>
      </c>
      <c r="C53" s="298"/>
      <c r="D53" s="298" t="s">
        <v>740</v>
      </c>
      <c r="E53" s="299" t="s">
        <v>173</v>
      </c>
      <c r="F53" s="299" t="s">
        <v>174</v>
      </c>
      <c r="G53" s="299" t="s">
        <v>175</v>
      </c>
      <c r="H53" s="300" t="s">
        <v>648</v>
      </c>
      <c r="I53" s="300" t="s">
        <v>7</v>
      </c>
      <c r="J53" s="300" t="s">
        <v>8</v>
      </c>
      <c r="K53" s="300" t="s">
        <v>629</v>
      </c>
      <c r="L53" s="300" t="s">
        <v>145</v>
      </c>
      <c r="M53" s="298" t="s">
        <v>657</v>
      </c>
      <c r="N53" s="298" t="s">
        <v>636</v>
      </c>
      <c r="O53" s="300"/>
      <c r="P53" s="299" t="s">
        <v>632</v>
      </c>
      <c r="Q53" s="301"/>
    </row>
    <row r="54" spans="1:17" ht="86.4" x14ac:dyDescent="0.3">
      <c r="A54" s="296" t="s">
        <v>625</v>
      </c>
      <c r="B54" s="302">
        <v>45546</v>
      </c>
      <c r="C54" s="304"/>
      <c r="D54" s="304" t="s">
        <v>741</v>
      </c>
      <c r="E54" s="305" t="s">
        <v>176</v>
      </c>
      <c r="F54" s="305" t="s">
        <v>177</v>
      </c>
      <c r="G54" s="305" t="s">
        <v>178</v>
      </c>
      <c r="H54" s="306" t="s">
        <v>648</v>
      </c>
      <c r="I54" s="306" t="s">
        <v>7</v>
      </c>
      <c r="J54" s="306" t="s">
        <v>8</v>
      </c>
      <c r="K54" s="306" t="s">
        <v>629</v>
      </c>
      <c r="L54" s="306" t="s">
        <v>145</v>
      </c>
      <c r="M54" s="304" t="s">
        <v>657</v>
      </c>
      <c r="N54" s="304" t="s">
        <v>636</v>
      </c>
      <c r="O54" s="306"/>
      <c r="P54" s="305" t="s">
        <v>632</v>
      </c>
      <c r="Q54" s="303"/>
    </row>
    <row r="55" spans="1:17" ht="72" x14ac:dyDescent="0.3">
      <c r="A55" s="296" t="s">
        <v>625</v>
      </c>
      <c r="B55" s="298" t="s">
        <v>649</v>
      </c>
      <c r="C55" s="298" t="s">
        <v>742</v>
      </c>
      <c r="D55" s="298" t="s">
        <v>743</v>
      </c>
      <c r="E55" s="299" t="s">
        <v>179</v>
      </c>
      <c r="F55" s="299" t="s">
        <v>180</v>
      </c>
      <c r="G55" s="299" t="s">
        <v>181</v>
      </c>
      <c r="H55" s="300" t="s">
        <v>648</v>
      </c>
      <c r="I55" s="300" t="s">
        <v>11</v>
      </c>
      <c r="J55" s="300" t="s">
        <v>8</v>
      </c>
      <c r="K55" s="300" t="s">
        <v>629</v>
      </c>
      <c r="L55" s="300" t="s">
        <v>81</v>
      </c>
      <c r="M55" s="298" t="s">
        <v>657</v>
      </c>
      <c r="N55" s="298" t="s">
        <v>636</v>
      </c>
      <c r="O55" s="300"/>
      <c r="P55" s="299" t="s">
        <v>632</v>
      </c>
      <c r="Q55" s="301"/>
    </row>
    <row r="56" spans="1:17" ht="86.4" x14ac:dyDescent="0.3">
      <c r="A56" s="296" t="s">
        <v>625</v>
      </c>
      <c r="B56" s="303"/>
      <c r="C56" s="304"/>
      <c r="D56" s="304" t="s">
        <v>744</v>
      </c>
      <c r="E56" s="305" t="s">
        <v>745</v>
      </c>
      <c r="F56" s="305" t="s">
        <v>746</v>
      </c>
      <c r="G56" s="305" t="s">
        <v>747</v>
      </c>
      <c r="H56" s="306" t="s">
        <v>628</v>
      </c>
      <c r="I56" s="306" t="s">
        <v>7</v>
      </c>
      <c r="J56" s="306" t="s">
        <v>8</v>
      </c>
      <c r="K56" s="306" t="s">
        <v>748</v>
      </c>
      <c r="L56" s="306" t="s">
        <v>65</v>
      </c>
      <c r="M56" s="304" t="s">
        <v>749</v>
      </c>
      <c r="N56" s="304" t="s">
        <v>631</v>
      </c>
      <c r="O56" s="306"/>
      <c r="P56" s="305" t="s">
        <v>632</v>
      </c>
      <c r="Q56" s="303"/>
    </row>
    <row r="57" spans="1:17" ht="86.4" x14ac:dyDescent="0.3">
      <c r="A57" s="296" t="s">
        <v>625</v>
      </c>
      <c r="B57" s="301"/>
      <c r="C57" s="298"/>
      <c r="D57" s="298" t="s">
        <v>750</v>
      </c>
      <c r="E57" s="299" t="s">
        <v>751</v>
      </c>
      <c r="F57" s="299" t="s">
        <v>752</v>
      </c>
      <c r="G57" s="299" t="s">
        <v>753</v>
      </c>
      <c r="H57" s="300" t="s">
        <v>628</v>
      </c>
      <c r="I57" s="300" t="s">
        <v>7</v>
      </c>
      <c r="J57" s="300" t="s">
        <v>8</v>
      </c>
      <c r="K57" s="300" t="s">
        <v>748</v>
      </c>
      <c r="L57" s="300" t="s">
        <v>65</v>
      </c>
      <c r="M57" s="298" t="s">
        <v>749</v>
      </c>
      <c r="N57" s="298" t="s">
        <v>631</v>
      </c>
      <c r="O57" s="300"/>
      <c r="P57" s="299" t="s">
        <v>632</v>
      </c>
      <c r="Q57" s="301"/>
    </row>
    <row r="58" spans="1:17" ht="86.4" x14ac:dyDescent="0.3">
      <c r="A58" s="296" t="s">
        <v>625</v>
      </c>
      <c r="B58" s="303"/>
      <c r="C58" s="304"/>
      <c r="D58" s="304" t="s">
        <v>754</v>
      </c>
      <c r="E58" s="305" t="s">
        <v>755</v>
      </c>
      <c r="F58" s="305" t="s">
        <v>756</v>
      </c>
      <c r="G58" s="305" t="s">
        <v>757</v>
      </c>
      <c r="H58" s="306" t="s">
        <v>628</v>
      </c>
      <c r="I58" s="306" t="s">
        <v>7</v>
      </c>
      <c r="J58" s="306" t="s">
        <v>8</v>
      </c>
      <c r="K58" s="306" t="s">
        <v>748</v>
      </c>
      <c r="L58" s="306" t="s">
        <v>65</v>
      </c>
      <c r="M58" s="304" t="s">
        <v>749</v>
      </c>
      <c r="N58" s="304" t="s">
        <v>631</v>
      </c>
      <c r="O58" s="306"/>
      <c r="P58" s="305" t="s">
        <v>632</v>
      </c>
      <c r="Q58" s="303"/>
    </row>
    <row r="59" spans="1:17" ht="86.4" x14ac:dyDescent="0.3">
      <c r="A59" s="296" t="s">
        <v>625</v>
      </c>
      <c r="B59" s="298" t="s">
        <v>758</v>
      </c>
      <c r="C59" s="298"/>
      <c r="D59" s="298" t="s">
        <v>759</v>
      </c>
      <c r="E59" s="299" t="s">
        <v>760</v>
      </c>
      <c r="F59" s="299" t="s">
        <v>586</v>
      </c>
      <c r="G59" s="299" t="s">
        <v>587</v>
      </c>
      <c r="H59" s="300" t="s">
        <v>628</v>
      </c>
      <c r="I59" s="300" t="s">
        <v>7</v>
      </c>
      <c r="J59" s="300" t="s">
        <v>8</v>
      </c>
      <c r="K59" s="300" t="s">
        <v>748</v>
      </c>
      <c r="L59" s="300" t="s">
        <v>65</v>
      </c>
      <c r="M59" s="298" t="s">
        <v>761</v>
      </c>
      <c r="N59" s="298" t="s">
        <v>636</v>
      </c>
      <c r="O59" s="300"/>
      <c r="P59" s="299" t="s">
        <v>632</v>
      </c>
      <c r="Q59" s="301"/>
    </row>
    <row r="60" spans="1:17" ht="57.6" x14ac:dyDescent="0.3">
      <c r="A60" s="296" t="s">
        <v>625</v>
      </c>
      <c r="B60" s="304" t="s">
        <v>762</v>
      </c>
      <c r="C60" s="304" t="s">
        <v>763</v>
      </c>
      <c r="D60" s="304" t="s">
        <v>764</v>
      </c>
      <c r="E60" s="305" t="s">
        <v>182</v>
      </c>
      <c r="F60" s="305" t="s">
        <v>183</v>
      </c>
      <c r="G60" s="305" t="s">
        <v>184</v>
      </c>
      <c r="H60" s="306" t="s">
        <v>628</v>
      </c>
      <c r="I60" s="306" t="s">
        <v>7</v>
      </c>
      <c r="J60" s="306" t="s">
        <v>8</v>
      </c>
      <c r="K60" s="306" t="s">
        <v>629</v>
      </c>
      <c r="L60" s="306" t="s">
        <v>33</v>
      </c>
      <c r="M60" s="304" t="s">
        <v>765</v>
      </c>
      <c r="N60" s="304" t="s">
        <v>636</v>
      </c>
      <c r="O60" s="306"/>
      <c r="P60" s="305" t="s">
        <v>632</v>
      </c>
      <c r="Q60" s="303"/>
    </row>
    <row r="61" spans="1:17" ht="57.6" x14ac:dyDescent="0.3">
      <c r="A61" s="296" t="s">
        <v>625</v>
      </c>
      <c r="B61" s="297">
        <v>45135</v>
      </c>
      <c r="C61" s="298"/>
      <c r="D61" s="298" t="s">
        <v>766</v>
      </c>
      <c r="E61" s="299" t="s">
        <v>185</v>
      </c>
      <c r="F61" s="299" t="s">
        <v>186</v>
      </c>
      <c r="G61" s="299" t="s">
        <v>187</v>
      </c>
      <c r="H61" s="300" t="s">
        <v>628</v>
      </c>
      <c r="I61" s="300" t="s">
        <v>7</v>
      </c>
      <c r="J61" s="300" t="s">
        <v>8</v>
      </c>
      <c r="K61" s="300" t="s">
        <v>656</v>
      </c>
      <c r="L61" s="300" t="s">
        <v>33</v>
      </c>
      <c r="M61" s="298" t="s">
        <v>767</v>
      </c>
      <c r="N61" s="298" t="s">
        <v>631</v>
      </c>
      <c r="O61" s="300" t="s">
        <v>12</v>
      </c>
      <c r="P61" s="299" t="s">
        <v>632</v>
      </c>
      <c r="Q61" s="301"/>
    </row>
    <row r="62" spans="1:17" ht="57.6" x14ac:dyDescent="0.3">
      <c r="A62" s="296" t="s">
        <v>625</v>
      </c>
      <c r="B62" s="302">
        <v>45135</v>
      </c>
      <c r="C62" s="304"/>
      <c r="D62" s="304" t="s">
        <v>768</v>
      </c>
      <c r="E62" s="305" t="s">
        <v>188</v>
      </c>
      <c r="F62" s="305" t="s">
        <v>189</v>
      </c>
      <c r="G62" s="305" t="s">
        <v>190</v>
      </c>
      <c r="H62" s="306" t="s">
        <v>628</v>
      </c>
      <c r="I62" s="306" t="s">
        <v>7</v>
      </c>
      <c r="J62" s="306" t="s">
        <v>8</v>
      </c>
      <c r="K62" s="306" t="s">
        <v>629</v>
      </c>
      <c r="L62" s="306" t="s">
        <v>33</v>
      </c>
      <c r="M62" s="304" t="s">
        <v>767</v>
      </c>
      <c r="N62" s="304" t="s">
        <v>631</v>
      </c>
      <c r="O62" s="306" t="s">
        <v>12</v>
      </c>
      <c r="P62" s="305" t="s">
        <v>632</v>
      </c>
      <c r="Q62" s="303"/>
    </row>
    <row r="63" spans="1:17" ht="57.6" x14ac:dyDescent="0.3">
      <c r="A63" s="296" t="s">
        <v>625</v>
      </c>
      <c r="B63" s="297">
        <v>45135</v>
      </c>
      <c r="C63" s="298"/>
      <c r="D63" s="298" t="s">
        <v>769</v>
      </c>
      <c r="E63" s="299" t="s">
        <v>191</v>
      </c>
      <c r="F63" s="299" t="s">
        <v>192</v>
      </c>
      <c r="G63" s="299" t="s">
        <v>193</v>
      </c>
      <c r="H63" s="300" t="s">
        <v>628</v>
      </c>
      <c r="I63" s="300" t="s">
        <v>7</v>
      </c>
      <c r="J63" s="300" t="s">
        <v>8</v>
      </c>
      <c r="K63" s="300" t="s">
        <v>656</v>
      </c>
      <c r="L63" s="300" t="s">
        <v>33</v>
      </c>
      <c r="M63" s="298" t="s">
        <v>767</v>
      </c>
      <c r="N63" s="298" t="s">
        <v>631</v>
      </c>
      <c r="O63" s="300" t="s">
        <v>12</v>
      </c>
      <c r="P63" s="299" t="s">
        <v>632</v>
      </c>
      <c r="Q63" s="301"/>
    </row>
    <row r="64" spans="1:17" ht="72" x14ac:dyDescent="0.3">
      <c r="A64" s="296" t="s">
        <v>625</v>
      </c>
      <c r="B64" s="304" t="s">
        <v>770</v>
      </c>
      <c r="C64" s="304"/>
      <c r="D64" s="304" t="s">
        <v>771</v>
      </c>
      <c r="E64" s="305" t="s">
        <v>533</v>
      </c>
      <c r="F64" s="305" t="s">
        <v>534</v>
      </c>
      <c r="G64" s="305" t="s">
        <v>535</v>
      </c>
      <c r="H64" s="306" t="s">
        <v>628</v>
      </c>
      <c r="I64" s="306" t="s">
        <v>7</v>
      </c>
      <c r="J64" s="306" t="s">
        <v>8</v>
      </c>
      <c r="K64" s="306" t="s">
        <v>656</v>
      </c>
      <c r="L64" s="306" t="s">
        <v>33</v>
      </c>
      <c r="M64" s="304" t="s">
        <v>772</v>
      </c>
      <c r="N64" s="304" t="s">
        <v>636</v>
      </c>
      <c r="O64" s="306"/>
      <c r="P64" s="305" t="s">
        <v>632</v>
      </c>
      <c r="Q64" s="303"/>
    </row>
    <row r="65" spans="1:17" ht="72" x14ac:dyDescent="0.3">
      <c r="A65" s="296" t="s">
        <v>625</v>
      </c>
      <c r="B65" s="298" t="s">
        <v>770</v>
      </c>
      <c r="C65" s="298"/>
      <c r="D65" s="298" t="s">
        <v>773</v>
      </c>
      <c r="E65" s="299" t="s">
        <v>536</v>
      </c>
      <c r="F65" s="299" t="s">
        <v>537</v>
      </c>
      <c r="G65" s="299" t="s">
        <v>535</v>
      </c>
      <c r="H65" s="300" t="s">
        <v>628</v>
      </c>
      <c r="I65" s="300" t="s">
        <v>7</v>
      </c>
      <c r="J65" s="300" t="s">
        <v>8</v>
      </c>
      <c r="K65" s="300" t="s">
        <v>656</v>
      </c>
      <c r="L65" s="300" t="s">
        <v>33</v>
      </c>
      <c r="M65" s="298" t="s">
        <v>772</v>
      </c>
      <c r="N65" s="298" t="s">
        <v>636</v>
      </c>
      <c r="O65" s="300"/>
      <c r="P65" s="299" t="s">
        <v>632</v>
      </c>
      <c r="Q65" s="301"/>
    </row>
    <row r="66" spans="1:17" ht="72" x14ac:dyDescent="0.3">
      <c r="A66" s="296" t="s">
        <v>625</v>
      </c>
      <c r="B66" s="304" t="s">
        <v>770</v>
      </c>
      <c r="C66" s="304"/>
      <c r="D66" s="304" t="s">
        <v>774</v>
      </c>
      <c r="E66" s="305" t="s">
        <v>538</v>
      </c>
      <c r="F66" s="305" t="s">
        <v>537</v>
      </c>
      <c r="G66" s="305" t="s">
        <v>539</v>
      </c>
      <c r="H66" s="306" t="s">
        <v>628</v>
      </c>
      <c r="I66" s="306" t="s">
        <v>7</v>
      </c>
      <c r="J66" s="306" t="s">
        <v>8</v>
      </c>
      <c r="K66" s="306" t="s">
        <v>656</v>
      </c>
      <c r="L66" s="306" t="s">
        <v>33</v>
      </c>
      <c r="M66" s="304" t="s">
        <v>772</v>
      </c>
      <c r="N66" s="304" t="s">
        <v>636</v>
      </c>
      <c r="O66" s="306"/>
      <c r="P66" s="305" t="s">
        <v>632</v>
      </c>
      <c r="Q66" s="303"/>
    </row>
    <row r="67" spans="1:17" ht="72" x14ac:dyDescent="0.3">
      <c r="A67" s="296" t="s">
        <v>625</v>
      </c>
      <c r="B67" s="298" t="s">
        <v>770</v>
      </c>
      <c r="C67" s="298"/>
      <c r="D67" s="298" t="s">
        <v>775</v>
      </c>
      <c r="E67" s="299" t="s">
        <v>540</v>
      </c>
      <c r="F67" s="299" t="s">
        <v>534</v>
      </c>
      <c r="G67" s="299" t="s">
        <v>539</v>
      </c>
      <c r="H67" s="300" t="s">
        <v>628</v>
      </c>
      <c r="I67" s="300" t="s">
        <v>7</v>
      </c>
      <c r="J67" s="300" t="s">
        <v>8</v>
      </c>
      <c r="K67" s="300" t="s">
        <v>656</v>
      </c>
      <c r="L67" s="300" t="s">
        <v>33</v>
      </c>
      <c r="M67" s="298" t="s">
        <v>772</v>
      </c>
      <c r="N67" s="298" t="s">
        <v>636</v>
      </c>
      <c r="O67" s="300"/>
      <c r="P67" s="299" t="s">
        <v>632</v>
      </c>
      <c r="Q67" s="301"/>
    </row>
    <row r="68" spans="1:17" ht="43.2" x14ac:dyDescent="0.3">
      <c r="A68" s="296" t="s">
        <v>625</v>
      </c>
      <c r="B68" s="304" t="s">
        <v>762</v>
      </c>
      <c r="C68" s="304" t="s">
        <v>776</v>
      </c>
      <c r="D68" s="304" t="s">
        <v>777</v>
      </c>
      <c r="E68" s="305" t="s">
        <v>206</v>
      </c>
      <c r="F68" s="305" t="s">
        <v>207</v>
      </c>
      <c r="G68" s="305" t="s">
        <v>208</v>
      </c>
      <c r="H68" s="306" t="s">
        <v>628</v>
      </c>
      <c r="I68" s="306" t="s">
        <v>11</v>
      </c>
      <c r="J68" s="306" t="s">
        <v>8</v>
      </c>
      <c r="K68" s="306" t="s">
        <v>672</v>
      </c>
      <c r="L68" s="306" t="s">
        <v>94</v>
      </c>
      <c r="M68" s="304" t="s">
        <v>721</v>
      </c>
      <c r="N68" s="304" t="s">
        <v>631</v>
      </c>
      <c r="O68" s="306" t="s">
        <v>14</v>
      </c>
      <c r="P68" s="305" t="s">
        <v>632</v>
      </c>
      <c r="Q68" s="303"/>
    </row>
    <row r="69" spans="1:17" ht="57.6" x14ac:dyDescent="0.3">
      <c r="A69" s="296" t="s">
        <v>625</v>
      </c>
      <c r="B69" s="298" t="s">
        <v>762</v>
      </c>
      <c r="C69" s="298" t="s">
        <v>778</v>
      </c>
      <c r="D69" s="298" t="s">
        <v>779</v>
      </c>
      <c r="E69" s="299" t="s">
        <v>209</v>
      </c>
      <c r="F69" s="299" t="s">
        <v>210</v>
      </c>
      <c r="G69" s="299" t="s">
        <v>211</v>
      </c>
      <c r="H69" s="300" t="s">
        <v>720</v>
      </c>
      <c r="I69" s="300" t="s">
        <v>11</v>
      </c>
      <c r="J69" s="300" t="s">
        <v>8</v>
      </c>
      <c r="K69" s="300" t="s">
        <v>672</v>
      </c>
      <c r="L69" s="300" t="s">
        <v>94</v>
      </c>
      <c r="M69" s="298" t="s">
        <v>721</v>
      </c>
      <c r="N69" s="298" t="s">
        <v>631</v>
      </c>
      <c r="O69" s="300" t="s">
        <v>14</v>
      </c>
      <c r="P69" s="299" t="s">
        <v>632</v>
      </c>
      <c r="Q69" s="301"/>
    </row>
    <row r="70" spans="1:17" ht="57.6" x14ac:dyDescent="0.3">
      <c r="A70" s="296" t="s">
        <v>625</v>
      </c>
      <c r="B70" s="302">
        <v>45160</v>
      </c>
      <c r="C70" s="304" t="s">
        <v>780</v>
      </c>
      <c r="D70" s="304" t="s">
        <v>781</v>
      </c>
      <c r="E70" s="305" t="s">
        <v>212</v>
      </c>
      <c r="F70" s="305" t="s">
        <v>213</v>
      </c>
      <c r="G70" s="305" t="s">
        <v>214</v>
      </c>
      <c r="H70" s="306" t="s">
        <v>720</v>
      </c>
      <c r="I70" s="306" t="s">
        <v>11</v>
      </c>
      <c r="J70" s="306" t="s">
        <v>8</v>
      </c>
      <c r="K70" s="306" t="s">
        <v>672</v>
      </c>
      <c r="L70" s="306" t="s">
        <v>94</v>
      </c>
      <c r="M70" s="304" t="s">
        <v>721</v>
      </c>
      <c r="N70" s="304" t="s">
        <v>631</v>
      </c>
      <c r="O70" s="306" t="s">
        <v>14</v>
      </c>
      <c r="P70" s="305" t="s">
        <v>632</v>
      </c>
      <c r="Q70" s="303"/>
    </row>
    <row r="71" spans="1:17" ht="57.6" x14ac:dyDescent="0.3">
      <c r="A71" s="296" t="s">
        <v>625</v>
      </c>
      <c r="B71" s="298" t="s">
        <v>782</v>
      </c>
      <c r="C71" s="298" t="s">
        <v>783</v>
      </c>
      <c r="D71" s="298" t="s">
        <v>784</v>
      </c>
      <c r="E71" s="299" t="s">
        <v>588</v>
      </c>
      <c r="F71" s="299" t="s">
        <v>785</v>
      </c>
      <c r="G71" s="299" t="s">
        <v>786</v>
      </c>
      <c r="H71" s="300" t="s">
        <v>648</v>
      </c>
      <c r="I71" s="300" t="s">
        <v>11</v>
      </c>
      <c r="J71" s="300" t="s">
        <v>8</v>
      </c>
      <c r="K71" s="300" t="s">
        <v>629</v>
      </c>
      <c r="L71" s="300" t="s">
        <v>101</v>
      </c>
      <c r="M71" s="298" t="s">
        <v>787</v>
      </c>
      <c r="N71" s="298" t="s">
        <v>636</v>
      </c>
      <c r="O71" s="300" t="s">
        <v>589</v>
      </c>
      <c r="P71" s="299" t="s">
        <v>632</v>
      </c>
      <c r="Q71" s="301"/>
    </row>
    <row r="72" spans="1:17" ht="72" x14ac:dyDescent="0.3">
      <c r="A72" s="296" t="s">
        <v>625</v>
      </c>
      <c r="B72" s="303"/>
      <c r="C72" s="304" t="s">
        <v>788</v>
      </c>
      <c r="D72" s="304" t="s">
        <v>789</v>
      </c>
      <c r="E72" s="305" t="s">
        <v>790</v>
      </c>
      <c r="F72" s="305" t="s">
        <v>791</v>
      </c>
      <c r="G72" s="305" t="s">
        <v>792</v>
      </c>
      <c r="H72" s="306" t="s">
        <v>648</v>
      </c>
      <c r="I72" s="306" t="s">
        <v>11</v>
      </c>
      <c r="J72" s="306" t="s">
        <v>8</v>
      </c>
      <c r="K72" s="306" t="s">
        <v>672</v>
      </c>
      <c r="L72" s="306" t="s">
        <v>94</v>
      </c>
      <c r="M72" s="304" t="s">
        <v>787</v>
      </c>
      <c r="N72" s="304" t="s">
        <v>636</v>
      </c>
      <c r="O72" s="306" t="s">
        <v>793</v>
      </c>
      <c r="P72" s="305" t="s">
        <v>632</v>
      </c>
      <c r="Q72" s="303"/>
    </row>
    <row r="73" spans="1:17" ht="72" x14ac:dyDescent="0.3">
      <c r="A73" s="296" t="s">
        <v>625</v>
      </c>
      <c r="B73" s="301"/>
      <c r="C73" s="298" t="s">
        <v>794</v>
      </c>
      <c r="D73" s="298" t="s">
        <v>795</v>
      </c>
      <c r="E73" s="299" t="s">
        <v>796</v>
      </c>
      <c r="F73" s="299" t="s">
        <v>797</v>
      </c>
      <c r="G73" s="299" t="s">
        <v>798</v>
      </c>
      <c r="H73" s="300" t="s">
        <v>648</v>
      </c>
      <c r="I73" s="300" t="s">
        <v>11</v>
      </c>
      <c r="J73" s="300" t="s">
        <v>8</v>
      </c>
      <c r="K73" s="300" t="s">
        <v>799</v>
      </c>
      <c r="L73" s="300" t="s">
        <v>254</v>
      </c>
      <c r="M73" s="298" t="s">
        <v>787</v>
      </c>
      <c r="N73" s="298" t="s">
        <v>636</v>
      </c>
      <c r="O73" s="300" t="s">
        <v>800</v>
      </c>
      <c r="P73" s="299" t="s">
        <v>632</v>
      </c>
      <c r="Q73" s="301"/>
    </row>
    <row r="74" spans="1:17" ht="72" x14ac:dyDescent="0.3">
      <c r="A74" s="296" t="s">
        <v>625</v>
      </c>
      <c r="B74" s="302">
        <v>45183</v>
      </c>
      <c r="C74" s="304" t="s">
        <v>801</v>
      </c>
      <c r="D74" s="304" t="s">
        <v>802</v>
      </c>
      <c r="E74" s="305" t="s">
        <v>215</v>
      </c>
      <c r="F74" s="305" t="s">
        <v>216</v>
      </c>
      <c r="G74" s="305" t="s">
        <v>217</v>
      </c>
      <c r="H74" s="306" t="s">
        <v>652</v>
      </c>
      <c r="I74" s="306" t="s">
        <v>11</v>
      </c>
      <c r="J74" s="306" t="s">
        <v>8</v>
      </c>
      <c r="K74" s="306" t="s">
        <v>672</v>
      </c>
      <c r="L74" s="306" t="s">
        <v>101</v>
      </c>
      <c r="M74" s="304" t="s">
        <v>803</v>
      </c>
      <c r="N74" s="304" t="s">
        <v>636</v>
      </c>
      <c r="O74" s="306"/>
      <c r="P74" s="305" t="s">
        <v>632</v>
      </c>
      <c r="Q74" s="303"/>
    </row>
    <row r="75" spans="1:17" ht="72" x14ac:dyDescent="0.3">
      <c r="A75" s="296" t="s">
        <v>625</v>
      </c>
      <c r="B75" s="297">
        <v>45183</v>
      </c>
      <c r="C75" s="298" t="s">
        <v>804</v>
      </c>
      <c r="D75" s="298" t="s">
        <v>805</v>
      </c>
      <c r="E75" s="299" t="s">
        <v>218</v>
      </c>
      <c r="F75" s="299" t="s">
        <v>219</v>
      </c>
      <c r="G75" s="299" t="s">
        <v>220</v>
      </c>
      <c r="H75" s="300" t="s">
        <v>652</v>
      </c>
      <c r="I75" s="300" t="s">
        <v>11</v>
      </c>
      <c r="J75" s="300" t="s">
        <v>8</v>
      </c>
      <c r="K75" s="300" t="s">
        <v>672</v>
      </c>
      <c r="L75" s="300" t="s">
        <v>101</v>
      </c>
      <c r="M75" s="298" t="s">
        <v>803</v>
      </c>
      <c r="N75" s="298"/>
      <c r="O75" s="300"/>
      <c r="P75" s="299" t="s">
        <v>632</v>
      </c>
      <c r="Q75" s="301"/>
    </row>
    <row r="76" spans="1:17" ht="57.6" x14ac:dyDescent="0.3">
      <c r="A76" s="296" t="s">
        <v>625</v>
      </c>
      <c r="B76" s="304" t="s">
        <v>806</v>
      </c>
      <c r="C76" s="304" t="s">
        <v>807</v>
      </c>
      <c r="D76" s="304" t="s">
        <v>808</v>
      </c>
      <c r="E76" s="305" t="s">
        <v>221</v>
      </c>
      <c r="F76" s="305" t="s">
        <v>222</v>
      </c>
      <c r="G76" s="305" t="s">
        <v>223</v>
      </c>
      <c r="H76" s="306" t="s">
        <v>652</v>
      </c>
      <c r="I76" s="306" t="s">
        <v>11</v>
      </c>
      <c r="J76" s="306" t="s">
        <v>8</v>
      </c>
      <c r="K76" s="306" t="s">
        <v>672</v>
      </c>
      <c r="L76" s="306" t="s">
        <v>101</v>
      </c>
      <c r="M76" s="304" t="s">
        <v>809</v>
      </c>
      <c r="N76" s="304" t="s">
        <v>636</v>
      </c>
      <c r="O76" s="306"/>
      <c r="P76" s="305" t="s">
        <v>632</v>
      </c>
      <c r="Q76" s="303"/>
    </row>
    <row r="77" spans="1:17" ht="57.6" x14ac:dyDescent="0.3">
      <c r="A77" s="296" t="s">
        <v>625</v>
      </c>
      <c r="B77" s="298" t="s">
        <v>806</v>
      </c>
      <c r="C77" s="298" t="s">
        <v>810</v>
      </c>
      <c r="D77" s="298" t="s">
        <v>811</v>
      </c>
      <c r="E77" s="299" t="s">
        <v>224</v>
      </c>
      <c r="F77" s="299" t="s">
        <v>225</v>
      </c>
      <c r="G77" s="299" t="s">
        <v>226</v>
      </c>
      <c r="H77" s="300" t="s">
        <v>652</v>
      </c>
      <c r="I77" s="300" t="s">
        <v>11</v>
      </c>
      <c r="J77" s="300" t="s">
        <v>8</v>
      </c>
      <c r="K77" s="300" t="s">
        <v>672</v>
      </c>
      <c r="L77" s="300" t="s">
        <v>101</v>
      </c>
      <c r="M77" s="298" t="s">
        <v>812</v>
      </c>
      <c r="N77" s="298" t="s">
        <v>636</v>
      </c>
      <c r="O77" s="300"/>
      <c r="P77" s="299" t="s">
        <v>632</v>
      </c>
      <c r="Q77" s="301"/>
    </row>
    <row r="78" spans="1:17" ht="43.2" x14ac:dyDescent="0.3">
      <c r="A78" s="296" t="s">
        <v>625</v>
      </c>
      <c r="B78" s="303"/>
      <c r="C78" s="304" t="s">
        <v>813</v>
      </c>
      <c r="D78" s="304"/>
      <c r="E78" s="305" t="s">
        <v>814</v>
      </c>
      <c r="F78" s="305" t="s">
        <v>815</v>
      </c>
      <c r="G78" s="305" t="s">
        <v>816</v>
      </c>
      <c r="H78" s="306" t="s">
        <v>720</v>
      </c>
      <c r="I78" s="306" t="s">
        <v>11</v>
      </c>
      <c r="J78" s="306" t="s">
        <v>8</v>
      </c>
      <c r="K78" s="306" t="s">
        <v>817</v>
      </c>
      <c r="L78" s="306" t="s">
        <v>818</v>
      </c>
      <c r="M78" s="304" t="s">
        <v>819</v>
      </c>
      <c r="N78" s="304" t="s">
        <v>636</v>
      </c>
      <c r="O78" s="306"/>
      <c r="P78" s="305" t="s">
        <v>632</v>
      </c>
      <c r="Q78" s="303"/>
    </row>
    <row r="79" spans="1:17" ht="72" x14ac:dyDescent="0.3">
      <c r="A79" s="296" t="s">
        <v>625</v>
      </c>
      <c r="B79" s="301"/>
      <c r="C79" s="298" t="s">
        <v>820</v>
      </c>
      <c r="D79" s="298"/>
      <c r="E79" s="299" t="s">
        <v>821</v>
      </c>
      <c r="F79" s="299" t="s">
        <v>822</v>
      </c>
      <c r="G79" s="299" t="s">
        <v>823</v>
      </c>
      <c r="H79" s="300" t="s">
        <v>720</v>
      </c>
      <c r="I79" s="300" t="s">
        <v>11</v>
      </c>
      <c r="J79" s="300" t="s">
        <v>8</v>
      </c>
      <c r="K79" s="300" t="s">
        <v>748</v>
      </c>
      <c r="L79" s="300" t="s">
        <v>65</v>
      </c>
      <c r="M79" s="298" t="s">
        <v>819</v>
      </c>
      <c r="N79" s="298" t="s">
        <v>636</v>
      </c>
      <c r="O79" s="300" t="s">
        <v>824</v>
      </c>
      <c r="P79" s="299" t="s">
        <v>632</v>
      </c>
      <c r="Q79" s="301"/>
    </row>
    <row r="80" spans="1:17" ht="43.2" x14ac:dyDescent="0.3">
      <c r="A80" s="296" t="s">
        <v>625</v>
      </c>
      <c r="B80" s="303"/>
      <c r="C80" s="304" t="s">
        <v>825</v>
      </c>
      <c r="D80" s="304"/>
      <c r="E80" s="305" t="s">
        <v>826</v>
      </c>
      <c r="F80" s="305" t="s">
        <v>827</v>
      </c>
      <c r="G80" s="305" t="s">
        <v>828</v>
      </c>
      <c r="H80" s="306" t="s">
        <v>720</v>
      </c>
      <c r="I80" s="306" t="s">
        <v>11</v>
      </c>
      <c r="J80" s="306" t="s">
        <v>8</v>
      </c>
      <c r="K80" s="306" t="s">
        <v>629</v>
      </c>
      <c r="L80" s="306" t="s">
        <v>145</v>
      </c>
      <c r="M80" s="304" t="s">
        <v>819</v>
      </c>
      <c r="N80" s="304" t="s">
        <v>636</v>
      </c>
      <c r="O80" s="306" t="s">
        <v>824</v>
      </c>
      <c r="P80" s="305" t="s">
        <v>632</v>
      </c>
      <c r="Q80" s="303"/>
    </row>
    <row r="81" spans="1:17" ht="57.6" x14ac:dyDescent="0.3">
      <c r="A81" s="296" t="s">
        <v>625</v>
      </c>
      <c r="B81" s="301"/>
      <c r="C81" s="298" t="s">
        <v>829</v>
      </c>
      <c r="D81" s="298"/>
      <c r="E81" s="299" t="s">
        <v>830</v>
      </c>
      <c r="F81" s="299" t="s">
        <v>831</v>
      </c>
      <c r="G81" s="299" t="s">
        <v>832</v>
      </c>
      <c r="H81" s="300" t="s">
        <v>720</v>
      </c>
      <c r="I81" s="300" t="s">
        <v>11</v>
      </c>
      <c r="J81" s="300" t="s">
        <v>8</v>
      </c>
      <c r="K81" s="300" t="s">
        <v>833</v>
      </c>
      <c r="L81" s="300" t="s">
        <v>101</v>
      </c>
      <c r="M81" s="298" t="s">
        <v>819</v>
      </c>
      <c r="N81" s="298" t="s">
        <v>636</v>
      </c>
      <c r="O81" s="300"/>
      <c r="P81" s="299" t="s">
        <v>632</v>
      </c>
      <c r="Q81" s="301"/>
    </row>
    <row r="82" spans="1:17" ht="57.6" x14ac:dyDescent="0.3">
      <c r="A82" s="296" t="s">
        <v>625</v>
      </c>
      <c r="B82" s="303"/>
      <c r="C82" s="304" t="s">
        <v>834</v>
      </c>
      <c r="D82" s="304"/>
      <c r="E82" s="305" t="s">
        <v>835</v>
      </c>
      <c r="F82" s="305" t="s">
        <v>836</v>
      </c>
      <c r="G82" s="305" t="s">
        <v>837</v>
      </c>
      <c r="H82" s="306" t="s">
        <v>720</v>
      </c>
      <c r="I82" s="306" t="s">
        <v>11</v>
      </c>
      <c r="J82" s="306" t="s">
        <v>8</v>
      </c>
      <c r="K82" s="306" t="s">
        <v>748</v>
      </c>
      <c r="L82" s="306" t="s">
        <v>65</v>
      </c>
      <c r="M82" s="304" t="s">
        <v>819</v>
      </c>
      <c r="N82" s="304" t="s">
        <v>636</v>
      </c>
      <c r="O82" s="306"/>
      <c r="P82" s="305" t="s">
        <v>632</v>
      </c>
      <c r="Q82" s="303"/>
    </row>
    <row r="83" spans="1:17" ht="43.2" x14ac:dyDescent="0.3">
      <c r="A83" s="296" t="s">
        <v>625</v>
      </c>
      <c r="B83" s="301"/>
      <c r="C83" s="298" t="s">
        <v>838</v>
      </c>
      <c r="D83" s="298"/>
      <c r="E83" s="299" t="s">
        <v>839</v>
      </c>
      <c r="F83" s="299" t="s">
        <v>840</v>
      </c>
      <c r="G83" s="299" t="s">
        <v>841</v>
      </c>
      <c r="H83" s="300" t="s">
        <v>720</v>
      </c>
      <c r="I83" s="300" t="s">
        <v>11</v>
      </c>
      <c r="J83" s="300" t="s">
        <v>8</v>
      </c>
      <c r="K83" s="300" t="s">
        <v>833</v>
      </c>
      <c r="L83" s="300" t="s">
        <v>254</v>
      </c>
      <c r="M83" s="298" t="s">
        <v>819</v>
      </c>
      <c r="N83" s="298" t="s">
        <v>636</v>
      </c>
      <c r="O83" s="300" t="s">
        <v>824</v>
      </c>
      <c r="P83" s="299" t="s">
        <v>632</v>
      </c>
      <c r="Q83" s="301"/>
    </row>
    <row r="84" spans="1:17" ht="43.2" x14ac:dyDescent="0.3">
      <c r="A84" s="296" t="s">
        <v>625</v>
      </c>
      <c r="B84" s="303"/>
      <c r="C84" s="304" t="s">
        <v>842</v>
      </c>
      <c r="D84" s="304"/>
      <c r="E84" s="305" t="s">
        <v>843</v>
      </c>
      <c r="F84" s="305" t="s">
        <v>844</v>
      </c>
      <c r="G84" s="305" t="s">
        <v>845</v>
      </c>
      <c r="H84" s="306" t="s">
        <v>720</v>
      </c>
      <c r="I84" s="306" t="s">
        <v>11</v>
      </c>
      <c r="J84" s="306" t="s">
        <v>8</v>
      </c>
      <c r="K84" s="306" t="s">
        <v>656</v>
      </c>
      <c r="L84" s="306" t="s">
        <v>33</v>
      </c>
      <c r="M84" s="304" t="s">
        <v>819</v>
      </c>
      <c r="N84" s="304" t="s">
        <v>636</v>
      </c>
      <c r="O84" s="306"/>
      <c r="P84" s="305" t="s">
        <v>632</v>
      </c>
      <c r="Q84" s="303"/>
    </row>
    <row r="85" spans="1:17" ht="86.4" x14ac:dyDescent="0.3">
      <c r="A85" s="296" t="s">
        <v>625</v>
      </c>
      <c r="B85" s="298" t="s">
        <v>649</v>
      </c>
      <c r="C85" s="298"/>
      <c r="D85" s="298" t="s">
        <v>846</v>
      </c>
      <c r="E85" s="299" t="s">
        <v>435</v>
      </c>
      <c r="F85" s="299" t="s">
        <v>436</v>
      </c>
      <c r="G85" s="299" t="s">
        <v>437</v>
      </c>
      <c r="H85" s="300" t="s">
        <v>628</v>
      </c>
      <c r="I85" s="300" t="s">
        <v>7</v>
      </c>
      <c r="J85" s="300" t="s">
        <v>8</v>
      </c>
      <c r="K85" s="300" t="s">
        <v>629</v>
      </c>
      <c r="L85" s="300" t="s">
        <v>33</v>
      </c>
      <c r="M85" s="298" t="s">
        <v>772</v>
      </c>
      <c r="N85" s="298" t="s">
        <v>636</v>
      </c>
      <c r="O85" s="300" t="s">
        <v>438</v>
      </c>
      <c r="P85" s="299" t="s">
        <v>632</v>
      </c>
      <c r="Q85" s="301"/>
    </row>
    <row r="86" spans="1:17" ht="86.4" x14ac:dyDescent="0.3">
      <c r="A86" s="296" t="s">
        <v>625</v>
      </c>
      <c r="B86" s="304" t="s">
        <v>649</v>
      </c>
      <c r="C86" s="304"/>
      <c r="D86" s="304" t="s">
        <v>847</v>
      </c>
      <c r="E86" s="305" t="s">
        <v>439</v>
      </c>
      <c r="F86" s="305" t="s">
        <v>440</v>
      </c>
      <c r="G86" s="305" t="s">
        <v>441</v>
      </c>
      <c r="H86" s="306" t="s">
        <v>628</v>
      </c>
      <c r="I86" s="306" t="s">
        <v>7</v>
      </c>
      <c r="J86" s="306" t="s">
        <v>8</v>
      </c>
      <c r="K86" s="306" t="s">
        <v>629</v>
      </c>
      <c r="L86" s="306" t="s">
        <v>33</v>
      </c>
      <c r="M86" s="304" t="s">
        <v>772</v>
      </c>
      <c r="N86" s="304" t="s">
        <v>636</v>
      </c>
      <c r="O86" s="306" t="s">
        <v>438</v>
      </c>
      <c r="P86" s="305" t="s">
        <v>632</v>
      </c>
      <c r="Q86" s="303"/>
    </row>
    <row r="87" spans="1:17" ht="86.4" x14ac:dyDescent="0.3">
      <c r="A87" s="296" t="s">
        <v>625</v>
      </c>
      <c r="B87" s="298" t="s">
        <v>649</v>
      </c>
      <c r="C87" s="298"/>
      <c r="D87" s="298" t="s">
        <v>848</v>
      </c>
      <c r="E87" s="299" t="s">
        <v>442</v>
      </c>
      <c r="F87" s="299" t="s">
        <v>443</v>
      </c>
      <c r="G87" s="299" t="s">
        <v>437</v>
      </c>
      <c r="H87" s="300" t="s">
        <v>628</v>
      </c>
      <c r="I87" s="300" t="s">
        <v>7</v>
      </c>
      <c r="J87" s="300" t="s">
        <v>8</v>
      </c>
      <c r="K87" s="300" t="s">
        <v>629</v>
      </c>
      <c r="L87" s="300" t="s">
        <v>33</v>
      </c>
      <c r="M87" s="298" t="s">
        <v>772</v>
      </c>
      <c r="N87" s="298" t="s">
        <v>636</v>
      </c>
      <c r="O87" s="300" t="s">
        <v>438</v>
      </c>
      <c r="P87" s="299" t="s">
        <v>632</v>
      </c>
      <c r="Q87" s="301"/>
    </row>
    <row r="88" spans="1:17" ht="86.4" x14ac:dyDescent="0.3">
      <c r="A88" s="296" t="s">
        <v>625</v>
      </c>
      <c r="B88" s="304" t="s">
        <v>649</v>
      </c>
      <c r="C88" s="304"/>
      <c r="D88" s="304" t="s">
        <v>849</v>
      </c>
      <c r="E88" s="305" t="s">
        <v>444</v>
      </c>
      <c r="F88" s="305" t="s">
        <v>445</v>
      </c>
      <c r="G88" s="305" t="s">
        <v>446</v>
      </c>
      <c r="H88" s="306" t="s">
        <v>628</v>
      </c>
      <c r="I88" s="306" t="s">
        <v>7</v>
      </c>
      <c r="J88" s="306" t="s">
        <v>8</v>
      </c>
      <c r="K88" s="306" t="s">
        <v>629</v>
      </c>
      <c r="L88" s="306" t="s">
        <v>33</v>
      </c>
      <c r="M88" s="304" t="s">
        <v>772</v>
      </c>
      <c r="N88" s="304" t="s">
        <v>636</v>
      </c>
      <c r="O88" s="306" t="s">
        <v>438</v>
      </c>
      <c r="P88" s="305" t="s">
        <v>632</v>
      </c>
      <c r="Q88" s="303"/>
    </row>
    <row r="89" spans="1:17" ht="72" x14ac:dyDescent="0.3">
      <c r="A89" s="296" t="s">
        <v>625</v>
      </c>
      <c r="B89" s="297">
        <v>45546</v>
      </c>
      <c r="C89" s="298" t="s">
        <v>850</v>
      </c>
      <c r="D89" s="298" t="s">
        <v>851</v>
      </c>
      <c r="E89" s="299" t="s">
        <v>568</v>
      </c>
      <c r="F89" s="299" t="s">
        <v>569</v>
      </c>
      <c r="G89" s="299" t="s">
        <v>570</v>
      </c>
      <c r="H89" s="300" t="s">
        <v>648</v>
      </c>
      <c r="I89" s="300" t="s">
        <v>11</v>
      </c>
      <c r="J89" s="300" t="s">
        <v>8</v>
      </c>
      <c r="K89" s="300" t="s">
        <v>629</v>
      </c>
      <c r="L89" s="300" t="s">
        <v>145</v>
      </c>
      <c r="M89" s="298" t="s">
        <v>852</v>
      </c>
      <c r="N89" s="298" t="s">
        <v>636</v>
      </c>
      <c r="O89" s="300"/>
      <c r="P89" s="299" t="s">
        <v>632</v>
      </c>
      <c r="Q89" s="301"/>
    </row>
    <row r="90" spans="1:17" ht="72" x14ac:dyDescent="0.3">
      <c r="A90" s="296" t="s">
        <v>625</v>
      </c>
      <c r="B90" s="302">
        <v>45558</v>
      </c>
      <c r="C90" s="304" t="s">
        <v>853</v>
      </c>
      <c r="D90" s="304" t="s">
        <v>854</v>
      </c>
      <c r="E90" s="305" t="s">
        <v>571</v>
      </c>
      <c r="F90" s="305" t="s">
        <v>572</v>
      </c>
      <c r="G90" s="305" t="s">
        <v>573</v>
      </c>
      <c r="H90" s="306" t="s">
        <v>648</v>
      </c>
      <c r="I90" s="306" t="s">
        <v>11</v>
      </c>
      <c r="J90" s="306" t="s">
        <v>8</v>
      </c>
      <c r="K90" s="306" t="s">
        <v>629</v>
      </c>
      <c r="L90" s="306" t="s">
        <v>145</v>
      </c>
      <c r="M90" s="304" t="s">
        <v>852</v>
      </c>
      <c r="N90" s="304" t="s">
        <v>636</v>
      </c>
      <c r="O90" s="306"/>
      <c r="P90" s="305" t="s">
        <v>632</v>
      </c>
      <c r="Q90" s="303"/>
    </row>
    <row r="91" spans="1:17" ht="72" x14ac:dyDescent="0.3">
      <c r="A91" s="296" t="s">
        <v>625</v>
      </c>
      <c r="B91" s="298" t="s">
        <v>762</v>
      </c>
      <c r="C91" s="298"/>
      <c r="D91" s="298" t="s">
        <v>855</v>
      </c>
      <c r="E91" s="299" t="s">
        <v>590</v>
      </c>
      <c r="F91" s="299" t="s">
        <v>591</v>
      </c>
      <c r="G91" s="299" t="s">
        <v>592</v>
      </c>
      <c r="H91" s="300" t="s">
        <v>628</v>
      </c>
      <c r="I91" s="300" t="s">
        <v>7</v>
      </c>
      <c r="J91" s="300" t="s">
        <v>8</v>
      </c>
      <c r="K91" s="300" t="s">
        <v>629</v>
      </c>
      <c r="L91" s="300" t="s">
        <v>101</v>
      </c>
      <c r="M91" s="298" t="s">
        <v>856</v>
      </c>
      <c r="N91" s="298" t="s">
        <v>636</v>
      </c>
      <c r="O91" s="300" t="s">
        <v>593</v>
      </c>
      <c r="P91" s="299" t="s">
        <v>632</v>
      </c>
      <c r="Q91" s="301"/>
    </row>
    <row r="92" spans="1:17" ht="72" x14ac:dyDescent="0.3">
      <c r="A92" s="296" t="s">
        <v>625</v>
      </c>
      <c r="B92" s="304" t="s">
        <v>762</v>
      </c>
      <c r="C92" s="304"/>
      <c r="D92" s="304" t="s">
        <v>857</v>
      </c>
      <c r="E92" s="305" t="s">
        <v>594</v>
      </c>
      <c r="F92" s="305" t="s">
        <v>595</v>
      </c>
      <c r="G92" s="305" t="s">
        <v>596</v>
      </c>
      <c r="H92" s="306" t="s">
        <v>628</v>
      </c>
      <c r="I92" s="306" t="s">
        <v>7</v>
      </c>
      <c r="J92" s="306" t="s">
        <v>8</v>
      </c>
      <c r="K92" s="306" t="s">
        <v>629</v>
      </c>
      <c r="L92" s="306" t="s">
        <v>101</v>
      </c>
      <c r="M92" s="304" t="s">
        <v>856</v>
      </c>
      <c r="N92" s="304" t="s">
        <v>636</v>
      </c>
      <c r="O92" s="306" t="s">
        <v>593</v>
      </c>
      <c r="P92" s="305" t="s">
        <v>632</v>
      </c>
      <c r="Q92" s="303"/>
    </row>
    <row r="93" spans="1:17" ht="72" x14ac:dyDescent="0.3">
      <c r="A93" s="296" t="s">
        <v>625</v>
      </c>
      <c r="B93" s="297">
        <v>45595</v>
      </c>
      <c r="C93" s="298" t="s">
        <v>858</v>
      </c>
      <c r="D93" s="298" t="s">
        <v>859</v>
      </c>
      <c r="E93" s="299" t="s">
        <v>239</v>
      </c>
      <c r="F93" s="299" t="s">
        <v>860</v>
      </c>
      <c r="G93" s="299" t="s">
        <v>861</v>
      </c>
      <c r="H93" s="300" t="s">
        <v>648</v>
      </c>
      <c r="I93" s="300" t="s">
        <v>11</v>
      </c>
      <c r="J93" s="300" t="s">
        <v>8</v>
      </c>
      <c r="K93" s="300" t="s">
        <v>629</v>
      </c>
      <c r="L93" s="300" t="s">
        <v>81</v>
      </c>
      <c r="M93" s="298" t="s">
        <v>862</v>
      </c>
      <c r="N93" s="298" t="s">
        <v>636</v>
      </c>
      <c r="O93" s="300"/>
      <c r="P93" s="299" t="s">
        <v>632</v>
      </c>
      <c r="Q93" s="301"/>
    </row>
    <row r="94" spans="1:17" ht="43.2" x14ac:dyDescent="0.3">
      <c r="A94" s="296" t="s">
        <v>625</v>
      </c>
      <c r="B94" s="302">
        <v>45169</v>
      </c>
      <c r="C94" s="304" t="s">
        <v>863</v>
      </c>
      <c r="D94" s="304" t="s">
        <v>864</v>
      </c>
      <c r="E94" s="305" t="s">
        <v>251</v>
      </c>
      <c r="F94" s="305" t="s">
        <v>252</v>
      </c>
      <c r="G94" s="305" t="s">
        <v>253</v>
      </c>
      <c r="H94" s="306" t="s">
        <v>628</v>
      </c>
      <c r="I94" s="306" t="s">
        <v>11</v>
      </c>
      <c r="J94" s="306" t="s">
        <v>8</v>
      </c>
      <c r="K94" s="306" t="s">
        <v>629</v>
      </c>
      <c r="L94" s="306" t="s">
        <v>254</v>
      </c>
      <c r="M94" s="304" t="s">
        <v>865</v>
      </c>
      <c r="N94" s="304" t="s">
        <v>636</v>
      </c>
      <c r="O94" s="306"/>
      <c r="P94" s="305" t="s">
        <v>632</v>
      </c>
      <c r="Q94" s="303"/>
    </row>
    <row r="95" spans="1:17" ht="43.2" x14ac:dyDescent="0.3">
      <c r="A95" s="296" t="s">
        <v>625</v>
      </c>
      <c r="B95" s="297">
        <v>45169</v>
      </c>
      <c r="C95" s="298" t="s">
        <v>866</v>
      </c>
      <c r="D95" s="298" t="s">
        <v>867</v>
      </c>
      <c r="E95" s="299" t="s">
        <v>255</v>
      </c>
      <c r="F95" s="299" t="s">
        <v>256</v>
      </c>
      <c r="G95" s="299" t="s">
        <v>253</v>
      </c>
      <c r="H95" s="300" t="s">
        <v>628</v>
      </c>
      <c r="I95" s="300" t="s">
        <v>11</v>
      </c>
      <c r="J95" s="300" t="s">
        <v>8</v>
      </c>
      <c r="K95" s="300" t="s">
        <v>629</v>
      </c>
      <c r="L95" s="300" t="s">
        <v>254</v>
      </c>
      <c r="M95" s="298" t="s">
        <v>865</v>
      </c>
      <c r="N95" s="298" t="s">
        <v>636</v>
      </c>
      <c r="O95" s="300"/>
      <c r="P95" s="299" t="s">
        <v>632</v>
      </c>
      <c r="Q95" s="301"/>
    </row>
    <row r="96" spans="1:17" ht="43.2" x14ac:dyDescent="0.3">
      <c r="A96" s="296" t="s">
        <v>625</v>
      </c>
      <c r="B96" s="302">
        <v>45169</v>
      </c>
      <c r="C96" s="304" t="s">
        <v>868</v>
      </c>
      <c r="D96" s="304" t="s">
        <v>869</v>
      </c>
      <c r="E96" s="305" t="s">
        <v>257</v>
      </c>
      <c r="F96" s="305" t="s">
        <v>258</v>
      </c>
      <c r="G96" s="305" t="s">
        <v>259</v>
      </c>
      <c r="H96" s="306" t="s">
        <v>628</v>
      </c>
      <c r="I96" s="306" t="s">
        <v>11</v>
      </c>
      <c r="J96" s="306" t="s">
        <v>8</v>
      </c>
      <c r="K96" s="306" t="s">
        <v>629</v>
      </c>
      <c r="L96" s="306" t="s">
        <v>254</v>
      </c>
      <c r="M96" s="304" t="s">
        <v>865</v>
      </c>
      <c r="N96" s="304" t="s">
        <v>636</v>
      </c>
      <c r="O96" s="306"/>
      <c r="P96" s="305" t="s">
        <v>632</v>
      </c>
      <c r="Q96" s="303"/>
    </row>
    <row r="97" spans="1:17" ht="43.2" x14ac:dyDescent="0.3">
      <c r="A97" s="296" t="s">
        <v>625</v>
      </c>
      <c r="B97" s="297">
        <v>45169</v>
      </c>
      <c r="C97" s="298" t="s">
        <v>870</v>
      </c>
      <c r="D97" s="298" t="s">
        <v>871</v>
      </c>
      <c r="E97" s="299" t="s">
        <v>260</v>
      </c>
      <c r="F97" s="299" t="s">
        <v>261</v>
      </c>
      <c r="G97" s="299" t="s">
        <v>259</v>
      </c>
      <c r="H97" s="300" t="s">
        <v>628</v>
      </c>
      <c r="I97" s="300" t="s">
        <v>11</v>
      </c>
      <c r="J97" s="300" t="s">
        <v>8</v>
      </c>
      <c r="K97" s="300" t="s">
        <v>629</v>
      </c>
      <c r="L97" s="300" t="s">
        <v>254</v>
      </c>
      <c r="M97" s="298" t="s">
        <v>865</v>
      </c>
      <c r="N97" s="298" t="s">
        <v>636</v>
      </c>
      <c r="O97" s="300"/>
      <c r="P97" s="299" t="s">
        <v>632</v>
      </c>
      <c r="Q97" s="301"/>
    </row>
    <row r="98" spans="1:17" ht="43.2" x14ac:dyDescent="0.3">
      <c r="A98" s="296" t="s">
        <v>625</v>
      </c>
      <c r="B98" s="302">
        <v>45169</v>
      </c>
      <c r="C98" s="304" t="s">
        <v>872</v>
      </c>
      <c r="D98" s="304" t="s">
        <v>873</v>
      </c>
      <c r="E98" s="305" t="s">
        <v>262</v>
      </c>
      <c r="F98" s="305" t="s">
        <v>263</v>
      </c>
      <c r="G98" s="305" t="s">
        <v>264</v>
      </c>
      <c r="H98" s="306" t="s">
        <v>628</v>
      </c>
      <c r="I98" s="306" t="s">
        <v>11</v>
      </c>
      <c r="J98" s="306" t="s">
        <v>8</v>
      </c>
      <c r="K98" s="306" t="s">
        <v>629</v>
      </c>
      <c r="L98" s="306" t="s">
        <v>254</v>
      </c>
      <c r="M98" s="304" t="s">
        <v>865</v>
      </c>
      <c r="N98" s="304" t="s">
        <v>636</v>
      </c>
      <c r="O98" s="306"/>
      <c r="P98" s="305" t="s">
        <v>632</v>
      </c>
      <c r="Q98" s="303"/>
    </row>
    <row r="99" spans="1:17" ht="43.2" x14ac:dyDescent="0.3">
      <c r="A99" s="296" t="s">
        <v>625</v>
      </c>
      <c r="B99" s="297">
        <v>45169</v>
      </c>
      <c r="C99" s="298" t="s">
        <v>874</v>
      </c>
      <c r="D99" s="298" t="s">
        <v>875</v>
      </c>
      <c r="E99" s="299" t="s">
        <v>265</v>
      </c>
      <c r="F99" s="299" t="s">
        <v>266</v>
      </c>
      <c r="G99" s="299" t="s">
        <v>267</v>
      </c>
      <c r="H99" s="300" t="s">
        <v>628</v>
      </c>
      <c r="I99" s="300" t="s">
        <v>11</v>
      </c>
      <c r="J99" s="300" t="s">
        <v>8</v>
      </c>
      <c r="K99" s="300" t="s">
        <v>629</v>
      </c>
      <c r="L99" s="300" t="s">
        <v>254</v>
      </c>
      <c r="M99" s="298" t="s">
        <v>865</v>
      </c>
      <c r="N99" s="298" t="s">
        <v>636</v>
      </c>
      <c r="O99" s="300"/>
      <c r="P99" s="299" t="s">
        <v>632</v>
      </c>
      <c r="Q99" s="301"/>
    </row>
    <row r="100" spans="1:17" ht="57.6" x14ac:dyDescent="0.3">
      <c r="A100" s="296" t="s">
        <v>625</v>
      </c>
      <c r="B100" s="302">
        <v>45518</v>
      </c>
      <c r="C100" s="304"/>
      <c r="D100" s="304" t="s">
        <v>876</v>
      </c>
      <c r="E100" s="305" t="s">
        <v>268</v>
      </c>
      <c r="F100" s="305" t="s">
        <v>269</v>
      </c>
      <c r="G100" s="305" t="s">
        <v>270</v>
      </c>
      <c r="H100" s="306" t="s">
        <v>628</v>
      </c>
      <c r="I100" s="306" t="s">
        <v>7</v>
      </c>
      <c r="J100" s="306" t="s">
        <v>8</v>
      </c>
      <c r="K100" s="306" t="s">
        <v>629</v>
      </c>
      <c r="L100" s="306" t="s">
        <v>254</v>
      </c>
      <c r="M100" s="304" t="s">
        <v>865</v>
      </c>
      <c r="N100" s="304" t="s">
        <v>631</v>
      </c>
      <c r="O100" s="306" t="s">
        <v>14</v>
      </c>
      <c r="P100" s="305" t="s">
        <v>632</v>
      </c>
      <c r="Q100" s="303"/>
    </row>
    <row r="101" spans="1:17" ht="57.6" x14ac:dyDescent="0.3">
      <c r="A101" s="296" t="s">
        <v>625</v>
      </c>
      <c r="B101" s="297">
        <v>45518</v>
      </c>
      <c r="C101" s="298"/>
      <c r="D101" s="298" t="s">
        <v>877</v>
      </c>
      <c r="E101" s="299" t="s">
        <v>271</v>
      </c>
      <c r="F101" s="299" t="s">
        <v>272</v>
      </c>
      <c r="G101" s="299" t="s">
        <v>273</v>
      </c>
      <c r="H101" s="300" t="s">
        <v>628</v>
      </c>
      <c r="I101" s="300" t="s">
        <v>7</v>
      </c>
      <c r="J101" s="300" t="s">
        <v>8</v>
      </c>
      <c r="K101" s="300" t="s">
        <v>629</v>
      </c>
      <c r="L101" s="300" t="s">
        <v>254</v>
      </c>
      <c r="M101" s="298" t="s">
        <v>865</v>
      </c>
      <c r="N101" s="298" t="s">
        <v>631</v>
      </c>
      <c r="O101" s="300" t="s">
        <v>14</v>
      </c>
      <c r="P101" s="299" t="s">
        <v>632</v>
      </c>
      <c r="Q101" s="301"/>
    </row>
    <row r="102" spans="1:17" ht="57.6" x14ac:dyDescent="0.3">
      <c r="A102" s="296" t="s">
        <v>625</v>
      </c>
      <c r="B102" s="302">
        <v>45518</v>
      </c>
      <c r="C102" s="304"/>
      <c r="D102" s="304" t="s">
        <v>878</v>
      </c>
      <c r="E102" s="305" t="s">
        <v>274</v>
      </c>
      <c r="F102" s="305" t="s">
        <v>275</v>
      </c>
      <c r="G102" s="305" t="s">
        <v>276</v>
      </c>
      <c r="H102" s="306" t="s">
        <v>628</v>
      </c>
      <c r="I102" s="306" t="s">
        <v>7</v>
      </c>
      <c r="J102" s="306" t="s">
        <v>8</v>
      </c>
      <c r="K102" s="306" t="s">
        <v>629</v>
      </c>
      <c r="L102" s="306" t="s">
        <v>254</v>
      </c>
      <c r="M102" s="304" t="s">
        <v>865</v>
      </c>
      <c r="N102" s="304" t="s">
        <v>631</v>
      </c>
      <c r="O102" s="306" t="s">
        <v>14</v>
      </c>
      <c r="P102" s="305" t="s">
        <v>632</v>
      </c>
      <c r="Q102" s="303"/>
    </row>
    <row r="103" spans="1:17" ht="57.6" x14ac:dyDescent="0.3">
      <c r="A103" s="296" t="s">
        <v>625</v>
      </c>
      <c r="B103" s="297">
        <v>45518</v>
      </c>
      <c r="C103" s="298"/>
      <c r="D103" s="298" t="s">
        <v>879</v>
      </c>
      <c r="E103" s="299" t="s">
        <v>277</v>
      </c>
      <c r="F103" s="299" t="s">
        <v>278</v>
      </c>
      <c r="G103" s="299" t="s">
        <v>279</v>
      </c>
      <c r="H103" s="300" t="s">
        <v>628</v>
      </c>
      <c r="I103" s="300" t="s">
        <v>7</v>
      </c>
      <c r="J103" s="300" t="s">
        <v>8</v>
      </c>
      <c r="K103" s="300" t="s">
        <v>629</v>
      </c>
      <c r="L103" s="300" t="s">
        <v>254</v>
      </c>
      <c r="M103" s="298" t="s">
        <v>865</v>
      </c>
      <c r="N103" s="298" t="s">
        <v>631</v>
      </c>
      <c r="O103" s="300" t="s">
        <v>14</v>
      </c>
      <c r="P103" s="299" t="s">
        <v>632</v>
      </c>
      <c r="Q103" s="301"/>
    </row>
    <row r="104" spans="1:17" ht="57.6" x14ac:dyDescent="0.3">
      <c r="A104" s="296" t="s">
        <v>625</v>
      </c>
      <c r="B104" s="302">
        <v>45518</v>
      </c>
      <c r="C104" s="304"/>
      <c r="D104" s="304" t="s">
        <v>880</v>
      </c>
      <c r="E104" s="305" t="s">
        <v>280</v>
      </c>
      <c r="F104" s="305" t="s">
        <v>281</v>
      </c>
      <c r="G104" s="305" t="s">
        <v>282</v>
      </c>
      <c r="H104" s="306" t="s">
        <v>628</v>
      </c>
      <c r="I104" s="306" t="s">
        <v>7</v>
      </c>
      <c r="J104" s="306" t="s">
        <v>8</v>
      </c>
      <c r="K104" s="306" t="s">
        <v>629</v>
      </c>
      <c r="L104" s="306" t="s">
        <v>254</v>
      </c>
      <c r="M104" s="304" t="s">
        <v>865</v>
      </c>
      <c r="N104" s="304" t="s">
        <v>631</v>
      </c>
      <c r="O104" s="306" t="s">
        <v>14</v>
      </c>
      <c r="P104" s="305" t="s">
        <v>632</v>
      </c>
      <c r="Q104" s="303"/>
    </row>
    <row r="105" spans="1:17" ht="57.6" x14ac:dyDescent="0.3">
      <c r="A105" s="296" t="s">
        <v>625</v>
      </c>
      <c r="B105" s="298" t="s">
        <v>881</v>
      </c>
      <c r="C105" s="298" t="s">
        <v>882</v>
      </c>
      <c r="D105" s="298" t="s">
        <v>883</v>
      </c>
      <c r="E105" s="299" t="s">
        <v>283</v>
      </c>
      <c r="F105" s="299" t="s">
        <v>284</v>
      </c>
      <c r="G105" s="299" t="s">
        <v>285</v>
      </c>
      <c r="H105" s="300" t="s">
        <v>652</v>
      </c>
      <c r="I105" s="300" t="s">
        <v>11</v>
      </c>
      <c r="J105" s="300" t="s">
        <v>8</v>
      </c>
      <c r="K105" s="300" t="s">
        <v>629</v>
      </c>
      <c r="L105" s="300" t="s">
        <v>254</v>
      </c>
      <c r="M105" s="298" t="s">
        <v>884</v>
      </c>
      <c r="N105" s="298" t="s">
        <v>636</v>
      </c>
      <c r="O105" s="300"/>
      <c r="P105" s="299" t="s">
        <v>632</v>
      </c>
      <c r="Q105" s="301"/>
    </row>
    <row r="106" spans="1:17" ht="72" x14ac:dyDescent="0.3">
      <c r="A106" s="296" t="s">
        <v>625</v>
      </c>
      <c r="B106" s="302">
        <v>45497</v>
      </c>
      <c r="C106" s="304"/>
      <c r="D106" s="304" t="s">
        <v>885</v>
      </c>
      <c r="E106" s="305" t="s">
        <v>286</v>
      </c>
      <c r="F106" s="305" t="s">
        <v>287</v>
      </c>
      <c r="G106" s="305" t="s">
        <v>288</v>
      </c>
      <c r="H106" s="306" t="s">
        <v>628</v>
      </c>
      <c r="I106" s="306" t="s">
        <v>7</v>
      </c>
      <c r="J106" s="306" t="s">
        <v>8</v>
      </c>
      <c r="K106" s="306" t="s">
        <v>629</v>
      </c>
      <c r="L106" s="306" t="s">
        <v>129</v>
      </c>
      <c r="M106" s="304" t="s">
        <v>657</v>
      </c>
      <c r="N106" s="304" t="s">
        <v>636</v>
      </c>
      <c r="O106" s="306"/>
      <c r="P106" s="305" t="s">
        <v>632</v>
      </c>
      <c r="Q106" s="303"/>
    </row>
    <row r="107" spans="1:17" ht="72" x14ac:dyDescent="0.3">
      <c r="A107" s="296" t="s">
        <v>625</v>
      </c>
      <c r="B107" s="297">
        <v>45497</v>
      </c>
      <c r="C107" s="298"/>
      <c r="D107" s="298" t="s">
        <v>886</v>
      </c>
      <c r="E107" s="299" t="s">
        <v>289</v>
      </c>
      <c r="F107" s="299" t="s">
        <v>290</v>
      </c>
      <c r="G107" s="299" t="s">
        <v>291</v>
      </c>
      <c r="H107" s="300" t="s">
        <v>628</v>
      </c>
      <c r="I107" s="300" t="s">
        <v>7</v>
      </c>
      <c r="J107" s="300" t="s">
        <v>8</v>
      </c>
      <c r="K107" s="300" t="s">
        <v>629</v>
      </c>
      <c r="L107" s="300" t="s">
        <v>129</v>
      </c>
      <c r="M107" s="298" t="s">
        <v>657</v>
      </c>
      <c r="N107" s="298" t="s">
        <v>636</v>
      </c>
      <c r="O107" s="300"/>
      <c r="P107" s="299" t="s">
        <v>632</v>
      </c>
      <c r="Q107" s="301"/>
    </row>
    <row r="108" spans="1:17" ht="72" x14ac:dyDescent="0.3">
      <c r="A108" s="296" t="s">
        <v>625</v>
      </c>
      <c r="B108" s="302">
        <v>45497</v>
      </c>
      <c r="C108" s="304"/>
      <c r="D108" s="304" t="s">
        <v>887</v>
      </c>
      <c r="E108" s="305" t="s">
        <v>292</v>
      </c>
      <c r="F108" s="305" t="s">
        <v>293</v>
      </c>
      <c r="G108" s="305" t="s">
        <v>294</v>
      </c>
      <c r="H108" s="306" t="s">
        <v>628</v>
      </c>
      <c r="I108" s="306" t="s">
        <v>7</v>
      </c>
      <c r="J108" s="306" t="s">
        <v>8</v>
      </c>
      <c r="K108" s="306" t="s">
        <v>629</v>
      </c>
      <c r="L108" s="306" t="s">
        <v>129</v>
      </c>
      <c r="M108" s="304" t="s">
        <v>657</v>
      </c>
      <c r="N108" s="304" t="s">
        <v>636</v>
      </c>
      <c r="O108" s="306"/>
      <c r="P108" s="305" t="s">
        <v>632</v>
      </c>
      <c r="Q108" s="303"/>
    </row>
    <row r="109" spans="1:17" ht="72" x14ac:dyDescent="0.3">
      <c r="A109" s="296" t="s">
        <v>625</v>
      </c>
      <c r="B109" s="297">
        <v>45497</v>
      </c>
      <c r="C109" s="298"/>
      <c r="D109" s="298" t="s">
        <v>888</v>
      </c>
      <c r="E109" s="299" t="s">
        <v>295</v>
      </c>
      <c r="F109" s="299" t="s">
        <v>296</v>
      </c>
      <c r="G109" s="299" t="s">
        <v>297</v>
      </c>
      <c r="H109" s="300" t="s">
        <v>628</v>
      </c>
      <c r="I109" s="300" t="s">
        <v>7</v>
      </c>
      <c r="J109" s="300" t="s">
        <v>8</v>
      </c>
      <c r="K109" s="300" t="s">
        <v>629</v>
      </c>
      <c r="L109" s="300" t="s">
        <v>129</v>
      </c>
      <c r="M109" s="298" t="s">
        <v>657</v>
      </c>
      <c r="N109" s="298" t="s">
        <v>636</v>
      </c>
      <c r="O109" s="300"/>
      <c r="P109" s="299" t="s">
        <v>632</v>
      </c>
      <c r="Q109" s="301"/>
    </row>
    <row r="110" spans="1:17" ht="72" x14ac:dyDescent="0.3">
      <c r="A110" s="296" t="s">
        <v>625</v>
      </c>
      <c r="B110" s="304" t="s">
        <v>649</v>
      </c>
      <c r="C110" s="304" t="s">
        <v>889</v>
      </c>
      <c r="D110" s="304" t="s">
        <v>890</v>
      </c>
      <c r="E110" s="305" t="s">
        <v>298</v>
      </c>
      <c r="F110" s="305" t="s">
        <v>299</v>
      </c>
      <c r="G110" s="305" t="s">
        <v>300</v>
      </c>
      <c r="H110" s="306" t="s">
        <v>648</v>
      </c>
      <c r="I110" s="306" t="s">
        <v>11</v>
      </c>
      <c r="J110" s="306" t="s">
        <v>8</v>
      </c>
      <c r="K110" s="306" t="s">
        <v>748</v>
      </c>
      <c r="L110" s="306" t="s">
        <v>65</v>
      </c>
      <c r="M110" s="304" t="s">
        <v>657</v>
      </c>
      <c r="N110" s="304"/>
      <c r="O110" s="306"/>
      <c r="P110" s="305" t="s">
        <v>632</v>
      </c>
      <c r="Q110" s="303"/>
    </row>
    <row r="111" spans="1:17" ht="72" x14ac:dyDescent="0.3">
      <c r="A111" s="296" t="s">
        <v>625</v>
      </c>
      <c r="B111" s="298" t="s">
        <v>649</v>
      </c>
      <c r="C111" s="298" t="s">
        <v>891</v>
      </c>
      <c r="D111" s="298" t="s">
        <v>892</v>
      </c>
      <c r="E111" s="299" t="s">
        <v>301</v>
      </c>
      <c r="F111" s="299" t="s">
        <v>302</v>
      </c>
      <c r="G111" s="299" t="s">
        <v>303</v>
      </c>
      <c r="H111" s="300" t="s">
        <v>648</v>
      </c>
      <c r="I111" s="300" t="s">
        <v>11</v>
      </c>
      <c r="J111" s="300" t="s">
        <v>8</v>
      </c>
      <c r="K111" s="300" t="s">
        <v>748</v>
      </c>
      <c r="L111" s="300" t="s">
        <v>65</v>
      </c>
      <c r="M111" s="298" t="s">
        <v>657</v>
      </c>
      <c r="N111" s="298"/>
      <c r="O111" s="300"/>
      <c r="P111" s="299" t="s">
        <v>632</v>
      </c>
      <c r="Q111" s="301"/>
    </row>
    <row r="112" spans="1:17" ht="72" x14ac:dyDescent="0.3">
      <c r="A112" s="296" t="s">
        <v>625</v>
      </c>
      <c r="B112" s="304" t="s">
        <v>649</v>
      </c>
      <c r="C112" s="304" t="s">
        <v>893</v>
      </c>
      <c r="D112" s="304" t="s">
        <v>894</v>
      </c>
      <c r="E112" s="305" t="s">
        <v>304</v>
      </c>
      <c r="F112" s="305" t="s">
        <v>305</v>
      </c>
      <c r="G112" s="305" t="s">
        <v>306</v>
      </c>
      <c r="H112" s="306" t="s">
        <v>648</v>
      </c>
      <c r="I112" s="306" t="s">
        <v>11</v>
      </c>
      <c r="J112" s="306" t="s">
        <v>8</v>
      </c>
      <c r="K112" s="306" t="s">
        <v>748</v>
      </c>
      <c r="L112" s="306" t="s">
        <v>65</v>
      </c>
      <c r="M112" s="304" t="s">
        <v>657</v>
      </c>
      <c r="N112" s="304" t="s">
        <v>636</v>
      </c>
      <c r="O112" s="306"/>
      <c r="P112" s="305" t="s">
        <v>632</v>
      </c>
      <c r="Q112" s="303"/>
    </row>
    <row r="113" spans="1:17" ht="72" x14ac:dyDescent="0.3">
      <c r="A113" s="296" t="s">
        <v>625</v>
      </c>
      <c r="B113" s="298" t="s">
        <v>649</v>
      </c>
      <c r="C113" s="298" t="s">
        <v>895</v>
      </c>
      <c r="D113" s="298" t="s">
        <v>896</v>
      </c>
      <c r="E113" s="299" t="s">
        <v>307</v>
      </c>
      <c r="F113" s="299" t="s">
        <v>308</v>
      </c>
      <c r="G113" s="299" t="s">
        <v>309</v>
      </c>
      <c r="H113" s="300" t="s">
        <v>648</v>
      </c>
      <c r="I113" s="300" t="s">
        <v>11</v>
      </c>
      <c r="J113" s="300" t="s">
        <v>8</v>
      </c>
      <c r="K113" s="300" t="s">
        <v>748</v>
      </c>
      <c r="L113" s="300" t="s">
        <v>65</v>
      </c>
      <c r="M113" s="298" t="s">
        <v>657</v>
      </c>
      <c r="N113" s="298" t="s">
        <v>636</v>
      </c>
      <c r="O113" s="300"/>
      <c r="P113" s="299" t="s">
        <v>632</v>
      </c>
      <c r="Q113" s="301"/>
    </row>
    <row r="114" spans="1:17" ht="72" x14ac:dyDescent="0.3">
      <c r="A114" s="296" t="s">
        <v>625</v>
      </c>
      <c r="B114" s="304" t="s">
        <v>649</v>
      </c>
      <c r="C114" s="304"/>
      <c r="D114" s="304" t="s">
        <v>897</v>
      </c>
      <c r="E114" s="305" t="s">
        <v>310</v>
      </c>
      <c r="F114" s="305" t="s">
        <v>311</v>
      </c>
      <c r="G114" s="305" t="s">
        <v>312</v>
      </c>
      <c r="H114" s="306" t="s">
        <v>628</v>
      </c>
      <c r="I114" s="306" t="s">
        <v>7</v>
      </c>
      <c r="J114" s="306" t="s">
        <v>8</v>
      </c>
      <c r="K114" s="306" t="s">
        <v>629</v>
      </c>
      <c r="L114" s="306" t="s">
        <v>81</v>
      </c>
      <c r="M114" s="304" t="s">
        <v>657</v>
      </c>
      <c r="N114" s="304" t="s">
        <v>636</v>
      </c>
      <c r="O114" s="306"/>
      <c r="P114" s="305" t="s">
        <v>632</v>
      </c>
      <c r="Q114" s="303"/>
    </row>
    <row r="115" spans="1:17" ht="72" x14ac:dyDescent="0.3">
      <c r="A115" s="296" t="s">
        <v>625</v>
      </c>
      <c r="B115" s="298" t="s">
        <v>649</v>
      </c>
      <c r="C115" s="298"/>
      <c r="D115" s="298" t="s">
        <v>898</v>
      </c>
      <c r="E115" s="299" t="s">
        <v>313</v>
      </c>
      <c r="F115" s="299" t="s">
        <v>314</v>
      </c>
      <c r="G115" s="299" t="s">
        <v>315</v>
      </c>
      <c r="H115" s="300" t="s">
        <v>628</v>
      </c>
      <c r="I115" s="300" t="s">
        <v>7</v>
      </c>
      <c r="J115" s="300" t="s">
        <v>8</v>
      </c>
      <c r="K115" s="300" t="s">
        <v>629</v>
      </c>
      <c r="L115" s="300" t="s">
        <v>81</v>
      </c>
      <c r="M115" s="298" t="s">
        <v>657</v>
      </c>
      <c r="N115" s="298" t="s">
        <v>636</v>
      </c>
      <c r="O115" s="300"/>
      <c r="P115" s="299" t="s">
        <v>632</v>
      </c>
      <c r="Q115" s="301"/>
    </row>
    <row r="116" spans="1:17" ht="72" x14ac:dyDescent="0.3">
      <c r="A116" s="296" t="s">
        <v>625</v>
      </c>
      <c r="B116" s="304" t="s">
        <v>649</v>
      </c>
      <c r="C116" s="304"/>
      <c r="D116" s="304" t="s">
        <v>899</v>
      </c>
      <c r="E116" s="305" t="s">
        <v>316</v>
      </c>
      <c r="F116" s="305" t="s">
        <v>317</v>
      </c>
      <c r="G116" s="305" t="s">
        <v>318</v>
      </c>
      <c r="H116" s="306" t="s">
        <v>628</v>
      </c>
      <c r="I116" s="306" t="s">
        <v>7</v>
      </c>
      <c r="J116" s="306" t="s">
        <v>8</v>
      </c>
      <c r="K116" s="306" t="s">
        <v>629</v>
      </c>
      <c r="L116" s="306" t="s">
        <v>81</v>
      </c>
      <c r="M116" s="304" t="s">
        <v>657</v>
      </c>
      <c r="N116" s="304" t="s">
        <v>636</v>
      </c>
      <c r="O116" s="306"/>
      <c r="P116" s="305" t="s">
        <v>632</v>
      </c>
      <c r="Q116" s="303"/>
    </row>
    <row r="117" spans="1:17" ht="72" x14ac:dyDescent="0.3">
      <c r="A117" s="296" t="s">
        <v>625</v>
      </c>
      <c r="B117" s="297">
        <v>44852</v>
      </c>
      <c r="C117" s="298"/>
      <c r="D117" s="298" t="s">
        <v>900</v>
      </c>
      <c r="E117" s="299" t="s">
        <v>319</v>
      </c>
      <c r="F117" s="299" t="s">
        <v>320</v>
      </c>
      <c r="G117" s="299" t="s">
        <v>321</v>
      </c>
      <c r="H117" s="300" t="s">
        <v>628</v>
      </c>
      <c r="I117" s="300" t="s">
        <v>7</v>
      </c>
      <c r="J117" s="300" t="s">
        <v>8</v>
      </c>
      <c r="K117" s="300" t="s">
        <v>629</v>
      </c>
      <c r="L117" s="300" t="s">
        <v>81</v>
      </c>
      <c r="M117" s="298" t="s">
        <v>657</v>
      </c>
      <c r="N117" s="298" t="s">
        <v>636</v>
      </c>
      <c r="O117" s="300"/>
      <c r="P117" s="299" t="s">
        <v>632</v>
      </c>
      <c r="Q117" s="301"/>
    </row>
    <row r="118" spans="1:17" ht="100.8" x14ac:dyDescent="0.3">
      <c r="A118" s="296" t="s">
        <v>625</v>
      </c>
      <c r="B118" s="302">
        <v>45546</v>
      </c>
      <c r="C118" s="304"/>
      <c r="D118" s="304" t="s">
        <v>901</v>
      </c>
      <c r="E118" s="305" t="s">
        <v>322</v>
      </c>
      <c r="F118" s="305" t="s">
        <v>323</v>
      </c>
      <c r="G118" s="305" t="s">
        <v>324</v>
      </c>
      <c r="H118" s="306" t="s">
        <v>648</v>
      </c>
      <c r="I118" s="306" t="s">
        <v>7</v>
      </c>
      <c r="J118" s="306" t="s">
        <v>8</v>
      </c>
      <c r="K118" s="306" t="s">
        <v>629</v>
      </c>
      <c r="L118" s="306" t="s">
        <v>129</v>
      </c>
      <c r="M118" s="304" t="s">
        <v>657</v>
      </c>
      <c r="N118" s="304" t="s">
        <v>636</v>
      </c>
      <c r="O118" s="306"/>
      <c r="P118" s="305" t="s">
        <v>632</v>
      </c>
      <c r="Q118" s="303"/>
    </row>
    <row r="119" spans="1:17" ht="100.8" x14ac:dyDescent="0.3">
      <c r="A119" s="296" t="s">
        <v>625</v>
      </c>
      <c r="B119" s="297">
        <v>45546</v>
      </c>
      <c r="C119" s="298"/>
      <c r="D119" s="298" t="s">
        <v>902</v>
      </c>
      <c r="E119" s="299" t="s">
        <v>325</v>
      </c>
      <c r="F119" s="299" t="s">
        <v>326</v>
      </c>
      <c r="G119" s="299" t="s">
        <v>327</v>
      </c>
      <c r="H119" s="300" t="s">
        <v>648</v>
      </c>
      <c r="I119" s="300" t="s">
        <v>7</v>
      </c>
      <c r="J119" s="300" t="s">
        <v>8</v>
      </c>
      <c r="K119" s="300" t="s">
        <v>629</v>
      </c>
      <c r="L119" s="300" t="s">
        <v>129</v>
      </c>
      <c r="M119" s="298" t="s">
        <v>657</v>
      </c>
      <c r="N119" s="298" t="s">
        <v>636</v>
      </c>
      <c r="O119" s="300"/>
      <c r="P119" s="299" t="s">
        <v>632</v>
      </c>
      <c r="Q119" s="301"/>
    </row>
    <row r="120" spans="1:17" ht="100.8" x14ac:dyDescent="0.3">
      <c r="A120" s="296" t="s">
        <v>625</v>
      </c>
      <c r="B120" s="302">
        <v>45546</v>
      </c>
      <c r="C120" s="304"/>
      <c r="D120" s="304" t="s">
        <v>903</v>
      </c>
      <c r="E120" s="305" t="s">
        <v>328</v>
      </c>
      <c r="F120" s="305" t="s">
        <v>329</v>
      </c>
      <c r="G120" s="305" t="s">
        <v>330</v>
      </c>
      <c r="H120" s="306" t="s">
        <v>648</v>
      </c>
      <c r="I120" s="306" t="s">
        <v>7</v>
      </c>
      <c r="J120" s="306" t="s">
        <v>8</v>
      </c>
      <c r="K120" s="306" t="s">
        <v>629</v>
      </c>
      <c r="L120" s="306" t="s">
        <v>129</v>
      </c>
      <c r="M120" s="304" t="s">
        <v>657</v>
      </c>
      <c r="N120" s="304" t="s">
        <v>636</v>
      </c>
      <c r="O120" s="306"/>
      <c r="P120" s="305" t="s">
        <v>632</v>
      </c>
      <c r="Q120" s="303"/>
    </row>
    <row r="121" spans="1:17" ht="100.8" x14ac:dyDescent="0.3">
      <c r="A121" s="296" t="s">
        <v>625</v>
      </c>
      <c r="B121" s="297">
        <v>45546</v>
      </c>
      <c r="C121" s="298"/>
      <c r="D121" s="298" t="s">
        <v>904</v>
      </c>
      <c r="E121" s="299" t="s">
        <v>331</v>
      </c>
      <c r="F121" s="299" t="s">
        <v>332</v>
      </c>
      <c r="G121" s="299" t="s">
        <v>333</v>
      </c>
      <c r="H121" s="300" t="s">
        <v>648</v>
      </c>
      <c r="I121" s="300" t="s">
        <v>7</v>
      </c>
      <c r="J121" s="300" t="s">
        <v>8</v>
      </c>
      <c r="K121" s="300" t="s">
        <v>629</v>
      </c>
      <c r="L121" s="300" t="s">
        <v>129</v>
      </c>
      <c r="M121" s="298" t="s">
        <v>657</v>
      </c>
      <c r="N121" s="298" t="s">
        <v>636</v>
      </c>
      <c r="O121" s="300"/>
      <c r="P121" s="299" t="s">
        <v>632</v>
      </c>
      <c r="Q121" s="301"/>
    </row>
    <row r="122" spans="1:17" ht="86.4" x14ac:dyDescent="0.3">
      <c r="A122" s="307" t="s">
        <v>905</v>
      </c>
      <c r="B122" s="303"/>
      <c r="C122" s="304"/>
      <c r="D122" s="304" t="s">
        <v>906</v>
      </c>
      <c r="E122" s="305" t="s">
        <v>907</v>
      </c>
      <c r="F122" s="305" t="s">
        <v>908</v>
      </c>
      <c r="G122" s="305" t="s">
        <v>909</v>
      </c>
      <c r="H122" s="306" t="s">
        <v>628</v>
      </c>
      <c r="I122" s="306" t="s">
        <v>7</v>
      </c>
      <c r="J122" s="306" t="s">
        <v>8</v>
      </c>
      <c r="K122" s="306" t="s">
        <v>629</v>
      </c>
      <c r="L122" s="306" t="s">
        <v>27</v>
      </c>
      <c r="M122" s="304" t="s">
        <v>910</v>
      </c>
      <c r="N122" s="304" t="s">
        <v>636</v>
      </c>
      <c r="O122" s="306"/>
      <c r="P122" s="305" t="s">
        <v>632</v>
      </c>
      <c r="Q122" s="303"/>
    </row>
    <row r="123" spans="1:17" ht="86.4" x14ac:dyDescent="0.3">
      <c r="A123" s="307" t="s">
        <v>905</v>
      </c>
      <c r="B123" s="301"/>
      <c r="C123" s="298"/>
      <c r="D123" s="298" t="s">
        <v>911</v>
      </c>
      <c r="E123" s="299" t="s">
        <v>912</v>
      </c>
      <c r="F123" s="299" t="s">
        <v>913</v>
      </c>
      <c r="G123" s="299" t="s">
        <v>914</v>
      </c>
      <c r="H123" s="300" t="s">
        <v>628</v>
      </c>
      <c r="I123" s="300" t="s">
        <v>7</v>
      </c>
      <c r="J123" s="300" t="s">
        <v>8</v>
      </c>
      <c r="K123" s="300" t="s">
        <v>629</v>
      </c>
      <c r="L123" s="300" t="s">
        <v>27</v>
      </c>
      <c r="M123" s="298" t="s">
        <v>910</v>
      </c>
      <c r="N123" s="298" t="s">
        <v>636</v>
      </c>
      <c r="O123" s="300"/>
      <c r="P123" s="299" t="s">
        <v>632</v>
      </c>
      <c r="Q123" s="301"/>
    </row>
    <row r="124" spans="1:17" ht="86.4" x14ac:dyDescent="0.3">
      <c r="A124" s="307" t="s">
        <v>905</v>
      </c>
      <c r="B124" s="303"/>
      <c r="C124" s="304"/>
      <c r="D124" s="304" t="s">
        <v>915</v>
      </c>
      <c r="E124" s="305" t="s">
        <v>916</v>
      </c>
      <c r="F124" s="305" t="s">
        <v>917</v>
      </c>
      <c r="G124" s="305" t="s">
        <v>918</v>
      </c>
      <c r="H124" s="306" t="s">
        <v>628</v>
      </c>
      <c r="I124" s="306"/>
      <c r="J124" s="306" t="s">
        <v>8</v>
      </c>
      <c r="K124" s="306" t="s">
        <v>629</v>
      </c>
      <c r="L124" s="306" t="s">
        <v>27</v>
      </c>
      <c r="M124" s="304" t="s">
        <v>910</v>
      </c>
      <c r="N124" s="304" t="s">
        <v>636</v>
      </c>
      <c r="O124" s="306"/>
      <c r="P124" s="305" t="s">
        <v>632</v>
      </c>
      <c r="Q124" s="303"/>
    </row>
    <row r="125" spans="1:17" ht="86.4" x14ac:dyDescent="0.3">
      <c r="A125" s="307" t="s">
        <v>905</v>
      </c>
      <c r="B125" s="301"/>
      <c r="C125" s="298"/>
      <c r="D125" s="298" t="s">
        <v>919</v>
      </c>
      <c r="E125" s="299" t="s">
        <v>920</v>
      </c>
      <c r="F125" s="299" t="s">
        <v>921</v>
      </c>
      <c r="G125" s="299" t="s">
        <v>922</v>
      </c>
      <c r="H125" s="300" t="s">
        <v>628</v>
      </c>
      <c r="I125" s="300" t="s">
        <v>7</v>
      </c>
      <c r="J125" s="300" t="s">
        <v>8</v>
      </c>
      <c r="K125" s="300" t="s">
        <v>629</v>
      </c>
      <c r="L125" s="300" t="s">
        <v>27</v>
      </c>
      <c r="M125" s="298" t="s">
        <v>910</v>
      </c>
      <c r="N125" s="298" t="s">
        <v>636</v>
      </c>
      <c r="O125" s="300"/>
      <c r="P125" s="299" t="s">
        <v>632</v>
      </c>
      <c r="Q125" s="301"/>
    </row>
    <row r="126" spans="1:17" ht="86.4" x14ac:dyDescent="0.3">
      <c r="A126" s="296" t="s">
        <v>625</v>
      </c>
      <c r="B126" s="303"/>
      <c r="C126" s="304"/>
      <c r="D126" s="304" t="s">
        <v>923</v>
      </c>
      <c r="E126" s="305" t="s">
        <v>924</v>
      </c>
      <c r="F126" s="305" t="s">
        <v>925</v>
      </c>
      <c r="G126" s="305" t="s">
        <v>926</v>
      </c>
      <c r="H126" s="306" t="s">
        <v>628</v>
      </c>
      <c r="I126" s="306" t="s">
        <v>7</v>
      </c>
      <c r="J126" s="306" t="s">
        <v>8</v>
      </c>
      <c r="K126" s="306" t="s">
        <v>629</v>
      </c>
      <c r="L126" s="306" t="s">
        <v>27</v>
      </c>
      <c r="M126" s="304" t="s">
        <v>910</v>
      </c>
      <c r="N126" s="304" t="s">
        <v>636</v>
      </c>
      <c r="O126" s="306"/>
      <c r="P126" s="305" t="s">
        <v>632</v>
      </c>
      <c r="Q126" s="303"/>
    </row>
    <row r="127" spans="1:17" ht="86.4" x14ac:dyDescent="0.3">
      <c r="A127" s="296" t="s">
        <v>625</v>
      </c>
      <c r="B127" s="301"/>
      <c r="C127" s="298"/>
      <c r="D127" s="298" t="s">
        <v>927</v>
      </c>
      <c r="E127" s="299" t="s">
        <v>928</v>
      </c>
      <c r="F127" s="299" t="s">
        <v>929</v>
      </c>
      <c r="G127" s="299" t="s">
        <v>930</v>
      </c>
      <c r="H127" s="300" t="s">
        <v>628</v>
      </c>
      <c r="I127" s="300" t="s">
        <v>7</v>
      </c>
      <c r="J127" s="300" t="s">
        <v>8</v>
      </c>
      <c r="K127" s="300" t="s">
        <v>629</v>
      </c>
      <c r="L127" s="300" t="s">
        <v>27</v>
      </c>
      <c r="M127" s="298" t="s">
        <v>910</v>
      </c>
      <c r="N127" s="298" t="s">
        <v>636</v>
      </c>
      <c r="O127" s="300"/>
      <c r="P127" s="299" t="s">
        <v>632</v>
      </c>
      <c r="Q127" s="301"/>
    </row>
    <row r="128" spans="1:17" ht="86.4" x14ac:dyDescent="0.3">
      <c r="A128" s="296" t="s">
        <v>625</v>
      </c>
      <c r="B128" s="303"/>
      <c r="C128" s="304"/>
      <c r="D128" s="304" t="s">
        <v>931</v>
      </c>
      <c r="E128" s="305" t="s">
        <v>932</v>
      </c>
      <c r="F128" s="305" t="s">
        <v>933</v>
      </c>
      <c r="G128" s="305" t="s">
        <v>934</v>
      </c>
      <c r="H128" s="306" t="s">
        <v>628</v>
      </c>
      <c r="I128" s="306" t="s">
        <v>7</v>
      </c>
      <c r="J128" s="306" t="s">
        <v>8</v>
      </c>
      <c r="K128" s="306" t="s">
        <v>629</v>
      </c>
      <c r="L128" s="306" t="s">
        <v>27</v>
      </c>
      <c r="M128" s="304" t="s">
        <v>910</v>
      </c>
      <c r="N128" s="304" t="s">
        <v>636</v>
      </c>
      <c r="O128" s="306"/>
      <c r="P128" s="305" t="s">
        <v>632</v>
      </c>
      <c r="Q128" s="303"/>
    </row>
    <row r="129" spans="1:17" ht="86.4" x14ac:dyDescent="0.3">
      <c r="A129" s="296" t="s">
        <v>625</v>
      </c>
      <c r="B129" s="301"/>
      <c r="C129" s="298"/>
      <c r="D129" s="298" t="s">
        <v>935</v>
      </c>
      <c r="E129" s="299" t="s">
        <v>936</v>
      </c>
      <c r="F129" s="299" t="s">
        <v>937</v>
      </c>
      <c r="G129" s="299" t="s">
        <v>938</v>
      </c>
      <c r="H129" s="300" t="s">
        <v>628</v>
      </c>
      <c r="I129" s="300" t="s">
        <v>7</v>
      </c>
      <c r="J129" s="300" t="s">
        <v>8</v>
      </c>
      <c r="K129" s="300" t="s">
        <v>629</v>
      </c>
      <c r="L129" s="300" t="s">
        <v>27</v>
      </c>
      <c r="M129" s="298" t="s">
        <v>910</v>
      </c>
      <c r="N129" s="298" t="s">
        <v>636</v>
      </c>
      <c r="O129" s="300"/>
      <c r="P129" s="299" t="s">
        <v>632</v>
      </c>
      <c r="Q129" s="301"/>
    </row>
    <row r="130" spans="1:17" ht="72" x14ac:dyDescent="0.3">
      <c r="A130" s="296" t="s">
        <v>625</v>
      </c>
      <c r="B130" s="302">
        <v>45546</v>
      </c>
      <c r="C130" s="304" t="s">
        <v>939</v>
      </c>
      <c r="D130" s="304" t="s">
        <v>940</v>
      </c>
      <c r="E130" s="305" t="s">
        <v>334</v>
      </c>
      <c r="F130" s="305" t="s">
        <v>335</v>
      </c>
      <c r="G130" s="305" t="s">
        <v>336</v>
      </c>
      <c r="H130" s="306" t="s">
        <v>648</v>
      </c>
      <c r="I130" s="306" t="s">
        <v>11</v>
      </c>
      <c r="J130" s="306" t="s">
        <v>8</v>
      </c>
      <c r="K130" s="306" t="s">
        <v>629</v>
      </c>
      <c r="L130" s="306" t="s">
        <v>145</v>
      </c>
      <c r="M130" s="304" t="s">
        <v>657</v>
      </c>
      <c r="N130" s="304" t="s">
        <v>636</v>
      </c>
      <c r="O130" s="306"/>
      <c r="P130" s="305" t="s">
        <v>632</v>
      </c>
      <c r="Q130" s="303"/>
    </row>
    <row r="131" spans="1:17" ht="72" x14ac:dyDescent="0.3">
      <c r="A131" s="296" t="s">
        <v>625</v>
      </c>
      <c r="B131" s="297">
        <v>45546</v>
      </c>
      <c r="C131" s="298" t="s">
        <v>941</v>
      </c>
      <c r="D131" s="298" t="s">
        <v>942</v>
      </c>
      <c r="E131" s="299" t="s">
        <v>337</v>
      </c>
      <c r="F131" s="299" t="s">
        <v>338</v>
      </c>
      <c r="G131" s="299" t="s">
        <v>339</v>
      </c>
      <c r="H131" s="300" t="s">
        <v>648</v>
      </c>
      <c r="I131" s="300" t="s">
        <v>11</v>
      </c>
      <c r="J131" s="300" t="s">
        <v>8</v>
      </c>
      <c r="K131" s="300" t="s">
        <v>629</v>
      </c>
      <c r="L131" s="300" t="s">
        <v>145</v>
      </c>
      <c r="M131" s="298" t="s">
        <v>657</v>
      </c>
      <c r="N131" s="298" t="s">
        <v>636</v>
      </c>
      <c r="O131" s="300"/>
      <c r="P131" s="299" t="s">
        <v>632</v>
      </c>
      <c r="Q131" s="301"/>
    </row>
    <row r="132" spans="1:17" ht="72" x14ac:dyDescent="0.3">
      <c r="A132" s="296" t="s">
        <v>625</v>
      </c>
      <c r="B132" s="302">
        <v>45546</v>
      </c>
      <c r="C132" s="304" t="s">
        <v>943</v>
      </c>
      <c r="D132" s="304" t="s">
        <v>944</v>
      </c>
      <c r="E132" s="305" t="s">
        <v>340</v>
      </c>
      <c r="F132" s="305" t="s">
        <v>341</v>
      </c>
      <c r="G132" s="305" t="s">
        <v>342</v>
      </c>
      <c r="H132" s="306" t="s">
        <v>648</v>
      </c>
      <c r="I132" s="306" t="s">
        <v>11</v>
      </c>
      <c r="J132" s="306" t="s">
        <v>8</v>
      </c>
      <c r="K132" s="306" t="s">
        <v>629</v>
      </c>
      <c r="L132" s="306" t="s">
        <v>145</v>
      </c>
      <c r="M132" s="304" t="s">
        <v>657</v>
      </c>
      <c r="N132" s="304" t="s">
        <v>636</v>
      </c>
      <c r="O132" s="306"/>
      <c r="P132" s="305" t="s">
        <v>632</v>
      </c>
      <c r="Q132" s="303"/>
    </row>
    <row r="133" spans="1:17" ht="72" x14ac:dyDescent="0.3">
      <c r="A133" s="296" t="s">
        <v>625</v>
      </c>
      <c r="B133" s="297">
        <v>45546</v>
      </c>
      <c r="C133" s="298" t="s">
        <v>945</v>
      </c>
      <c r="D133" s="298" t="s">
        <v>946</v>
      </c>
      <c r="E133" s="299" t="s">
        <v>343</v>
      </c>
      <c r="F133" s="299" t="s">
        <v>344</v>
      </c>
      <c r="G133" s="299" t="s">
        <v>345</v>
      </c>
      <c r="H133" s="300" t="s">
        <v>648</v>
      </c>
      <c r="I133" s="300" t="s">
        <v>11</v>
      </c>
      <c r="J133" s="300" t="s">
        <v>8</v>
      </c>
      <c r="K133" s="300" t="s">
        <v>629</v>
      </c>
      <c r="L133" s="300" t="s">
        <v>145</v>
      </c>
      <c r="M133" s="298" t="s">
        <v>657</v>
      </c>
      <c r="N133" s="298" t="s">
        <v>636</v>
      </c>
      <c r="O133" s="300"/>
      <c r="P133" s="299" t="s">
        <v>632</v>
      </c>
      <c r="Q133" s="301"/>
    </row>
    <row r="134" spans="1:17" ht="72" x14ac:dyDescent="0.3">
      <c r="A134" s="296" t="s">
        <v>625</v>
      </c>
      <c r="B134" s="304" t="s">
        <v>947</v>
      </c>
      <c r="C134" s="304"/>
      <c r="D134" s="304" t="s">
        <v>948</v>
      </c>
      <c r="E134" s="305" t="s">
        <v>597</v>
      </c>
      <c r="F134" s="305" t="s">
        <v>598</v>
      </c>
      <c r="G134" s="305" t="s">
        <v>599</v>
      </c>
      <c r="H134" s="306" t="s">
        <v>628</v>
      </c>
      <c r="I134" s="306" t="s">
        <v>7</v>
      </c>
      <c r="J134" s="306" t="s">
        <v>8</v>
      </c>
      <c r="K134" s="306" t="s">
        <v>629</v>
      </c>
      <c r="L134" s="306" t="s">
        <v>33</v>
      </c>
      <c r="M134" s="304" t="s">
        <v>949</v>
      </c>
      <c r="N134" s="304" t="s">
        <v>636</v>
      </c>
      <c r="O134" s="306"/>
      <c r="P134" s="305" t="s">
        <v>632</v>
      </c>
      <c r="Q134" s="303"/>
    </row>
    <row r="135" spans="1:17" ht="72" x14ac:dyDescent="0.3">
      <c r="A135" s="296" t="s">
        <v>625</v>
      </c>
      <c r="B135" s="298" t="s">
        <v>947</v>
      </c>
      <c r="C135" s="298"/>
      <c r="D135" s="298" t="s">
        <v>950</v>
      </c>
      <c r="E135" s="299" t="s">
        <v>600</v>
      </c>
      <c r="F135" s="299" t="s">
        <v>601</v>
      </c>
      <c r="G135" s="299" t="s">
        <v>602</v>
      </c>
      <c r="H135" s="300" t="s">
        <v>628</v>
      </c>
      <c r="I135" s="300" t="s">
        <v>7</v>
      </c>
      <c r="J135" s="300" t="s">
        <v>8</v>
      </c>
      <c r="K135" s="300" t="s">
        <v>629</v>
      </c>
      <c r="L135" s="300" t="s">
        <v>33</v>
      </c>
      <c r="M135" s="298" t="s">
        <v>949</v>
      </c>
      <c r="N135" s="298" t="s">
        <v>636</v>
      </c>
      <c r="O135" s="300"/>
      <c r="P135" s="299" t="s">
        <v>632</v>
      </c>
      <c r="Q135" s="301"/>
    </row>
    <row r="136" spans="1:17" ht="72" x14ac:dyDescent="0.3">
      <c r="A136" s="296" t="s">
        <v>625</v>
      </c>
      <c r="B136" s="304" t="s">
        <v>947</v>
      </c>
      <c r="C136" s="304"/>
      <c r="D136" s="304" t="s">
        <v>951</v>
      </c>
      <c r="E136" s="305" t="s">
        <v>603</v>
      </c>
      <c r="F136" s="305" t="s">
        <v>604</v>
      </c>
      <c r="G136" s="305" t="s">
        <v>605</v>
      </c>
      <c r="H136" s="306" t="s">
        <v>628</v>
      </c>
      <c r="I136" s="306" t="s">
        <v>7</v>
      </c>
      <c r="J136" s="306" t="s">
        <v>8</v>
      </c>
      <c r="K136" s="306" t="s">
        <v>629</v>
      </c>
      <c r="L136" s="306" t="s">
        <v>33</v>
      </c>
      <c r="M136" s="304" t="s">
        <v>949</v>
      </c>
      <c r="N136" s="304" t="s">
        <v>636</v>
      </c>
      <c r="O136" s="306"/>
      <c r="P136" s="305" t="s">
        <v>632</v>
      </c>
      <c r="Q136" s="303"/>
    </row>
    <row r="137" spans="1:17" ht="72" x14ac:dyDescent="0.3">
      <c r="A137" s="296" t="s">
        <v>625</v>
      </c>
      <c r="B137" s="298" t="s">
        <v>947</v>
      </c>
      <c r="C137" s="298"/>
      <c r="D137" s="298" t="s">
        <v>952</v>
      </c>
      <c r="E137" s="299" t="s">
        <v>606</v>
      </c>
      <c r="F137" s="299" t="s">
        <v>607</v>
      </c>
      <c r="G137" s="299" t="s">
        <v>608</v>
      </c>
      <c r="H137" s="300" t="s">
        <v>628</v>
      </c>
      <c r="I137" s="300" t="s">
        <v>7</v>
      </c>
      <c r="J137" s="300" t="s">
        <v>8</v>
      </c>
      <c r="K137" s="300" t="s">
        <v>629</v>
      </c>
      <c r="L137" s="300" t="s">
        <v>33</v>
      </c>
      <c r="M137" s="298" t="s">
        <v>949</v>
      </c>
      <c r="N137" s="298" t="s">
        <v>636</v>
      </c>
      <c r="O137" s="300"/>
      <c r="P137" s="299" t="s">
        <v>632</v>
      </c>
      <c r="Q137" s="301"/>
    </row>
    <row r="138" spans="1:17" ht="57.6" x14ac:dyDescent="0.3">
      <c r="A138" s="296" t="s">
        <v>625</v>
      </c>
      <c r="B138" s="302">
        <v>45509</v>
      </c>
      <c r="C138" s="304" t="s">
        <v>953</v>
      </c>
      <c r="D138" s="304" t="s">
        <v>954</v>
      </c>
      <c r="E138" s="305" t="s">
        <v>346</v>
      </c>
      <c r="F138" s="305" t="s">
        <v>347</v>
      </c>
      <c r="G138" s="305" t="s">
        <v>348</v>
      </c>
      <c r="H138" s="306" t="s">
        <v>628</v>
      </c>
      <c r="I138" s="306" t="s">
        <v>11</v>
      </c>
      <c r="J138" s="306" t="s">
        <v>8</v>
      </c>
      <c r="K138" s="306" t="s">
        <v>629</v>
      </c>
      <c r="L138" s="306" t="s">
        <v>254</v>
      </c>
      <c r="M138" s="304" t="s">
        <v>955</v>
      </c>
      <c r="N138" s="304" t="s">
        <v>631</v>
      </c>
      <c r="O138" s="306" t="s">
        <v>12</v>
      </c>
      <c r="P138" s="305" t="s">
        <v>632</v>
      </c>
      <c r="Q138" s="303"/>
    </row>
    <row r="139" spans="1:17" ht="57.6" x14ac:dyDescent="0.3">
      <c r="A139" s="296" t="s">
        <v>625</v>
      </c>
      <c r="B139" s="297">
        <v>45509</v>
      </c>
      <c r="C139" s="298" t="s">
        <v>956</v>
      </c>
      <c r="D139" s="298" t="s">
        <v>957</v>
      </c>
      <c r="E139" s="299" t="s">
        <v>349</v>
      </c>
      <c r="F139" s="299" t="s">
        <v>350</v>
      </c>
      <c r="G139" s="299" t="s">
        <v>351</v>
      </c>
      <c r="H139" s="300" t="s">
        <v>628</v>
      </c>
      <c r="I139" s="300" t="s">
        <v>11</v>
      </c>
      <c r="J139" s="300" t="s">
        <v>8</v>
      </c>
      <c r="K139" s="300" t="s">
        <v>629</v>
      </c>
      <c r="L139" s="300" t="s">
        <v>254</v>
      </c>
      <c r="M139" s="298" t="s">
        <v>955</v>
      </c>
      <c r="N139" s="298" t="s">
        <v>631</v>
      </c>
      <c r="O139" s="300" t="s">
        <v>352</v>
      </c>
      <c r="P139" s="299" t="s">
        <v>632</v>
      </c>
      <c r="Q139" s="301"/>
    </row>
    <row r="140" spans="1:17" ht="57.6" x14ac:dyDescent="0.3">
      <c r="A140" s="296" t="s">
        <v>625</v>
      </c>
      <c r="B140" s="302">
        <v>45509</v>
      </c>
      <c r="C140" s="304" t="s">
        <v>958</v>
      </c>
      <c r="D140" s="304" t="s">
        <v>959</v>
      </c>
      <c r="E140" s="305" t="s">
        <v>353</v>
      </c>
      <c r="F140" s="305" t="s">
        <v>354</v>
      </c>
      <c r="G140" s="305" t="s">
        <v>355</v>
      </c>
      <c r="H140" s="306" t="s">
        <v>628</v>
      </c>
      <c r="I140" s="306" t="s">
        <v>11</v>
      </c>
      <c r="J140" s="306" t="s">
        <v>8</v>
      </c>
      <c r="K140" s="306" t="s">
        <v>629</v>
      </c>
      <c r="L140" s="306" t="s">
        <v>254</v>
      </c>
      <c r="M140" s="304" t="s">
        <v>955</v>
      </c>
      <c r="N140" s="304" t="s">
        <v>631</v>
      </c>
      <c r="O140" s="306" t="s">
        <v>12</v>
      </c>
      <c r="P140" s="305" t="s">
        <v>632</v>
      </c>
      <c r="Q140" s="303"/>
    </row>
    <row r="141" spans="1:17" ht="57.6" x14ac:dyDescent="0.3">
      <c r="A141" s="296" t="s">
        <v>625</v>
      </c>
      <c r="B141" s="297">
        <v>45509</v>
      </c>
      <c r="C141" s="298" t="s">
        <v>960</v>
      </c>
      <c r="D141" s="298" t="s">
        <v>961</v>
      </c>
      <c r="E141" s="299" t="s">
        <v>356</v>
      </c>
      <c r="F141" s="299" t="s">
        <v>347</v>
      </c>
      <c r="G141" s="299" t="s">
        <v>357</v>
      </c>
      <c r="H141" s="300" t="s">
        <v>628</v>
      </c>
      <c r="I141" s="300" t="s">
        <v>11</v>
      </c>
      <c r="J141" s="300" t="s">
        <v>8</v>
      </c>
      <c r="K141" s="300" t="s">
        <v>629</v>
      </c>
      <c r="L141" s="300" t="s">
        <v>254</v>
      </c>
      <c r="M141" s="298" t="s">
        <v>955</v>
      </c>
      <c r="N141" s="298" t="s">
        <v>631</v>
      </c>
      <c r="O141" s="300" t="s">
        <v>12</v>
      </c>
      <c r="P141" s="299" t="s">
        <v>632</v>
      </c>
      <c r="Q141" s="301"/>
    </row>
    <row r="142" spans="1:17" ht="57.6" x14ac:dyDescent="0.3">
      <c r="A142" s="296" t="s">
        <v>625</v>
      </c>
      <c r="B142" s="302">
        <v>45509</v>
      </c>
      <c r="C142" s="304" t="s">
        <v>962</v>
      </c>
      <c r="D142" s="304" t="s">
        <v>963</v>
      </c>
      <c r="E142" s="305" t="s">
        <v>358</v>
      </c>
      <c r="F142" s="305" t="s">
        <v>359</v>
      </c>
      <c r="G142" s="305" t="s">
        <v>360</v>
      </c>
      <c r="H142" s="306" t="s">
        <v>628</v>
      </c>
      <c r="I142" s="306" t="s">
        <v>11</v>
      </c>
      <c r="J142" s="306" t="s">
        <v>8</v>
      </c>
      <c r="K142" s="306" t="s">
        <v>629</v>
      </c>
      <c r="L142" s="306" t="s">
        <v>254</v>
      </c>
      <c r="M142" s="304" t="s">
        <v>955</v>
      </c>
      <c r="N142" s="304" t="s">
        <v>631</v>
      </c>
      <c r="O142" s="306" t="s">
        <v>12</v>
      </c>
      <c r="P142" s="305" t="s">
        <v>632</v>
      </c>
      <c r="Q142" s="303"/>
    </row>
    <row r="143" spans="1:17" ht="57.6" x14ac:dyDescent="0.3">
      <c r="A143" s="296" t="s">
        <v>625</v>
      </c>
      <c r="B143" s="297">
        <v>45509</v>
      </c>
      <c r="C143" s="298" t="s">
        <v>964</v>
      </c>
      <c r="D143" s="298" t="s">
        <v>965</v>
      </c>
      <c r="E143" s="299" t="s">
        <v>361</v>
      </c>
      <c r="F143" s="299" t="s">
        <v>362</v>
      </c>
      <c r="G143" s="299" t="s">
        <v>363</v>
      </c>
      <c r="H143" s="300" t="s">
        <v>628</v>
      </c>
      <c r="I143" s="300" t="s">
        <v>11</v>
      </c>
      <c r="J143" s="300" t="s">
        <v>8</v>
      </c>
      <c r="K143" s="300" t="s">
        <v>629</v>
      </c>
      <c r="L143" s="300" t="s">
        <v>254</v>
      </c>
      <c r="M143" s="298" t="s">
        <v>955</v>
      </c>
      <c r="N143" s="298" t="s">
        <v>631</v>
      </c>
      <c r="O143" s="300" t="s">
        <v>12</v>
      </c>
      <c r="P143" s="299" t="s">
        <v>632</v>
      </c>
      <c r="Q143" s="301"/>
    </row>
    <row r="144" spans="1:17" ht="57.6" x14ac:dyDescent="0.3">
      <c r="A144" s="296" t="s">
        <v>625</v>
      </c>
      <c r="B144" s="302">
        <v>45509</v>
      </c>
      <c r="C144" s="304" t="s">
        <v>966</v>
      </c>
      <c r="D144" s="304" t="s">
        <v>967</v>
      </c>
      <c r="E144" s="305" t="s">
        <v>364</v>
      </c>
      <c r="F144" s="305" t="s">
        <v>365</v>
      </c>
      <c r="G144" s="305" t="s">
        <v>366</v>
      </c>
      <c r="H144" s="306" t="s">
        <v>628</v>
      </c>
      <c r="I144" s="306" t="s">
        <v>11</v>
      </c>
      <c r="J144" s="306" t="s">
        <v>8</v>
      </c>
      <c r="K144" s="306" t="s">
        <v>629</v>
      </c>
      <c r="L144" s="306" t="s">
        <v>254</v>
      </c>
      <c r="M144" s="304" t="s">
        <v>955</v>
      </c>
      <c r="N144" s="304" t="s">
        <v>631</v>
      </c>
      <c r="O144" s="306" t="s">
        <v>12</v>
      </c>
      <c r="P144" s="305" t="s">
        <v>632</v>
      </c>
      <c r="Q144" s="303"/>
    </row>
    <row r="145" spans="1:17" ht="57.6" x14ac:dyDescent="0.3">
      <c r="A145" s="296" t="s">
        <v>625</v>
      </c>
      <c r="B145" s="297">
        <v>45509</v>
      </c>
      <c r="C145" s="298" t="s">
        <v>968</v>
      </c>
      <c r="D145" s="298" t="s">
        <v>969</v>
      </c>
      <c r="E145" s="299" t="s">
        <v>367</v>
      </c>
      <c r="F145" s="299" t="s">
        <v>368</v>
      </c>
      <c r="G145" s="299" t="s">
        <v>369</v>
      </c>
      <c r="H145" s="300" t="s">
        <v>628</v>
      </c>
      <c r="I145" s="300" t="s">
        <v>11</v>
      </c>
      <c r="J145" s="300" t="s">
        <v>8</v>
      </c>
      <c r="K145" s="300" t="s">
        <v>629</v>
      </c>
      <c r="L145" s="300" t="s">
        <v>254</v>
      </c>
      <c r="M145" s="298" t="s">
        <v>955</v>
      </c>
      <c r="N145" s="298" t="s">
        <v>631</v>
      </c>
      <c r="O145" s="300" t="s">
        <v>12</v>
      </c>
      <c r="P145" s="299" t="s">
        <v>632</v>
      </c>
      <c r="Q145" s="301"/>
    </row>
    <row r="146" spans="1:17" ht="57.6" x14ac:dyDescent="0.3">
      <c r="A146" s="296" t="s">
        <v>625</v>
      </c>
      <c r="B146" s="302">
        <v>45509</v>
      </c>
      <c r="C146" s="304" t="s">
        <v>970</v>
      </c>
      <c r="D146" s="304" t="s">
        <v>971</v>
      </c>
      <c r="E146" s="305" t="s">
        <v>370</v>
      </c>
      <c r="F146" s="305" t="s">
        <v>365</v>
      </c>
      <c r="G146" s="305" t="s">
        <v>371</v>
      </c>
      <c r="H146" s="306" t="s">
        <v>628</v>
      </c>
      <c r="I146" s="306" t="s">
        <v>11</v>
      </c>
      <c r="J146" s="306" t="s">
        <v>8</v>
      </c>
      <c r="K146" s="306" t="s">
        <v>629</v>
      </c>
      <c r="L146" s="306" t="s">
        <v>254</v>
      </c>
      <c r="M146" s="304" t="s">
        <v>955</v>
      </c>
      <c r="N146" s="304" t="s">
        <v>631</v>
      </c>
      <c r="O146" s="306" t="s">
        <v>372</v>
      </c>
      <c r="P146" s="305" t="s">
        <v>632</v>
      </c>
      <c r="Q146" s="303"/>
    </row>
    <row r="147" spans="1:17" ht="57.6" x14ac:dyDescent="0.3">
      <c r="A147" s="296" t="s">
        <v>625</v>
      </c>
      <c r="B147" s="297">
        <v>45509</v>
      </c>
      <c r="C147" s="298" t="s">
        <v>972</v>
      </c>
      <c r="D147" s="298" t="s">
        <v>973</v>
      </c>
      <c r="E147" s="299" t="s">
        <v>373</v>
      </c>
      <c r="F147" s="299" t="s">
        <v>374</v>
      </c>
      <c r="G147" s="299" t="s">
        <v>375</v>
      </c>
      <c r="H147" s="300" t="s">
        <v>628</v>
      </c>
      <c r="I147" s="300" t="s">
        <v>11</v>
      </c>
      <c r="J147" s="300" t="s">
        <v>8</v>
      </c>
      <c r="K147" s="300" t="s">
        <v>629</v>
      </c>
      <c r="L147" s="300" t="s">
        <v>254</v>
      </c>
      <c r="M147" s="298" t="s">
        <v>955</v>
      </c>
      <c r="N147" s="298" t="s">
        <v>631</v>
      </c>
      <c r="O147" s="300" t="s">
        <v>12</v>
      </c>
      <c r="P147" s="299" t="s">
        <v>632</v>
      </c>
      <c r="Q147" s="301"/>
    </row>
    <row r="148" spans="1:17" ht="57.6" x14ac:dyDescent="0.3">
      <c r="A148" s="296" t="s">
        <v>625</v>
      </c>
      <c r="B148" s="302">
        <v>45169</v>
      </c>
      <c r="C148" s="304"/>
      <c r="D148" s="304" t="s">
        <v>974</v>
      </c>
      <c r="E148" s="305" t="s">
        <v>376</v>
      </c>
      <c r="F148" s="305" t="s">
        <v>377</v>
      </c>
      <c r="G148" s="305" t="s">
        <v>378</v>
      </c>
      <c r="H148" s="306" t="s">
        <v>628</v>
      </c>
      <c r="I148" s="306" t="s">
        <v>7</v>
      </c>
      <c r="J148" s="306" t="s">
        <v>8</v>
      </c>
      <c r="K148" s="306" t="s">
        <v>629</v>
      </c>
      <c r="L148" s="306" t="s">
        <v>254</v>
      </c>
      <c r="M148" s="304" t="s">
        <v>955</v>
      </c>
      <c r="N148" s="304" t="s">
        <v>631</v>
      </c>
      <c r="O148" s="306" t="s">
        <v>12</v>
      </c>
      <c r="P148" s="305" t="s">
        <v>632</v>
      </c>
      <c r="Q148" s="303"/>
    </row>
    <row r="149" spans="1:17" ht="129.6" x14ac:dyDescent="0.3">
      <c r="A149" s="296" t="s">
        <v>625</v>
      </c>
      <c r="B149" s="297">
        <v>45169</v>
      </c>
      <c r="C149" s="298" t="s">
        <v>975</v>
      </c>
      <c r="D149" s="298" t="s">
        <v>976</v>
      </c>
      <c r="E149" s="299" t="s">
        <v>609</v>
      </c>
      <c r="F149" s="299" t="s">
        <v>380</v>
      </c>
      <c r="G149" s="299" t="s">
        <v>381</v>
      </c>
      <c r="H149" s="300" t="s">
        <v>648</v>
      </c>
      <c r="I149" s="300" t="s">
        <v>11</v>
      </c>
      <c r="J149" s="300" t="s">
        <v>8</v>
      </c>
      <c r="K149" s="300" t="s">
        <v>629</v>
      </c>
      <c r="L149" s="300" t="s">
        <v>382</v>
      </c>
      <c r="M149" s="298" t="s">
        <v>977</v>
      </c>
      <c r="N149" s="298" t="s">
        <v>636</v>
      </c>
      <c r="O149" s="300"/>
      <c r="P149" s="299" t="s">
        <v>632</v>
      </c>
      <c r="Q149" s="301"/>
    </row>
    <row r="150" spans="1:17" ht="100.8" x14ac:dyDescent="0.3">
      <c r="A150" s="296" t="s">
        <v>625</v>
      </c>
      <c r="B150" s="302">
        <v>45169</v>
      </c>
      <c r="C150" s="304" t="s">
        <v>978</v>
      </c>
      <c r="D150" s="304" t="s">
        <v>979</v>
      </c>
      <c r="E150" s="305" t="s">
        <v>383</v>
      </c>
      <c r="F150" s="305" t="s">
        <v>384</v>
      </c>
      <c r="G150" s="305" t="s">
        <v>385</v>
      </c>
      <c r="H150" s="306" t="s">
        <v>648</v>
      </c>
      <c r="I150" s="306" t="s">
        <v>11</v>
      </c>
      <c r="J150" s="306" t="s">
        <v>8</v>
      </c>
      <c r="K150" s="306" t="s">
        <v>748</v>
      </c>
      <c r="L150" s="306" t="s">
        <v>101</v>
      </c>
      <c r="M150" s="304" t="s">
        <v>977</v>
      </c>
      <c r="N150" s="304" t="s">
        <v>636</v>
      </c>
      <c r="O150" s="306"/>
      <c r="P150" s="305" t="s">
        <v>632</v>
      </c>
      <c r="Q150" s="303"/>
    </row>
    <row r="151" spans="1:17" ht="86.4" x14ac:dyDescent="0.3">
      <c r="A151" s="296" t="s">
        <v>625</v>
      </c>
      <c r="B151" s="297">
        <v>45169</v>
      </c>
      <c r="C151" s="298" t="s">
        <v>980</v>
      </c>
      <c r="D151" s="298" t="s">
        <v>981</v>
      </c>
      <c r="E151" s="299" t="s">
        <v>386</v>
      </c>
      <c r="F151" s="299" t="s">
        <v>387</v>
      </c>
      <c r="G151" s="299" t="s">
        <v>388</v>
      </c>
      <c r="H151" s="300" t="s">
        <v>648</v>
      </c>
      <c r="I151" s="300" t="s">
        <v>11</v>
      </c>
      <c r="J151" s="300" t="s">
        <v>8</v>
      </c>
      <c r="K151" s="300" t="s">
        <v>629</v>
      </c>
      <c r="L151" s="300" t="s">
        <v>382</v>
      </c>
      <c r="M151" s="298" t="s">
        <v>977</v>
      </c>
      <c r="N151" s="298" t="s">
        <v>636</v>
      </c>
      <c r="O151" s="300"/>
      <c r="P151" s="299" t="s">
        <v>632</v>
      </c>
      <c r="Q151" s="301"/>
    </row>
    <row r="152" spans="1:17" ht="72" x14ac:dyDescent="0.3">
      <c r="A152" s="296" t="s">
        <v>625</v>
      </c>
      <c r="B152" s="302">
        <v>45170</v>
      </c>
      <c r="C152" s="304" t="s">
        <v>982</v>
      </c>
      <c r="D152" s="304" t="s">
        <v>983</v>
      </c>
      <c r="E152" s="305" t="s">
        <v>389</v>
      </c>
      <c r="F152" s="305" t="s">
        <v>390</v>
      </c>
      <c r="G152" s="305" t="s">
        <v>391</v>
      </c>
      <c r="H152" s="306" t="s">
        <v>652</v>
      </c>
      <c r="I152" s="306" t="s">
        <v>11</v>
      </c>
      <c r="J152" s="306" t="s">
        <v>8</v>
      </c>
      <c r="K152" s="306" t="s">
        <v>629</v>
      </c>
      <c r="L152" s="306" t="s">
        <v>111</v>
      </c>
      <c r="M152" s="304" t="s">
        <v>984</v>
      </c>
      <c r="N152" s="304"/>
      <c r="O152" s="306"/>
      <c r="P152" s="305" t="s">
        <v>632</v>
      </c>
      <c r="Q152" s="303"/>
    </row>
    <row r="153" spans="1:17" ht="72" x14ac:dyDescent="0.3">
      <c r="A153" s="296" t="s">
        <v>625</v>
      </c>
      <c r="B153" s="297">
        <v>45170</v>
      </c>
      <c r="C153" s="298" t="s">
        <v>985</v>
      </c>
      <c r="D153" s="298" t="s">
        <v>986</v>
      </c>
      <c r="E153" s="299" t="s">
        <v>392</v>
      </c>
      <c r="F153" s="299" t="s">
        <v>393</v>
      </c>
      <c r="G153" s="299" t="s">
        <v>394</v>
      </c>
      <c r="H153" s="300" t="s">
        <v>652</v>
      </c>
      <c r="I153" s="300" t="s">
        <v>11</v>
      </c>
      <c r="J153" s="300" t="s">
        <v>8</v>
      </c>
      <c r="K153" s="300" t="s">
        <v>629</v>
      </c>
      <c r="L153" s="300" t="s">
        <v>111</v>
      </c>
      <c r="M153" s="298" t="s">
        <v>987</v>
      </c>
      <c r="N153" s="298"/>
      <c r="O153" s="300"/>
      <c r="P153" s="299" t="s">
        <v>632</v>
      </c>
      <c r="Q153" s="301"/>
    </row>
    <row r="154" spans="1:17" ht="72" x14ac:dyDescent="0.3">
      <c r="A154" s="296" t="s">
        <v>625</v>
      </c>
      <c r="B154" s="304" t="s">
        <v>649</v>
      </c>
      <c r="C154" s="304"/>
      <c r="D154" s="304" t="s">
        <v>988</v>
      </c>
      <c r="E154" s="305" t="s">
        <v>395</v>
      </c>
      <c r="F154" s="305" t="s">
        <v>396</v>
      </c>
      <c r="G154" s="305" t="s">
        <v>397</v>
      </c>
      <c r="H154" s="306" t="s">
        <v>628</v>
      </c>
      <c r="I154" s="306" t="s">
        <v>7</v>
      </c>
      <c r="J154" s="306" t="s">
        <v>9</v>
      </c>
      <c r="K154" s="306" t="s">
        <v>629</v>
      </c>
      <c r="L154" s="306" t="s">
        <v>33</v>
      </c>
      <c r="M154" s="304" t="s">
        <v>989</v>
      </c>
      <c r="N154" s="304"/>
      <c r="O154" s="306"/>
      <c r="P154" s="305" t="s">
        <v>632</v>
      </c>
      <c r="Q154" s="303"/>
    </row>
    <row r="155" spans="1:17" ht="72" x14ac:dyDescent="0.3">
      <c r="A155" s="296" t="s">
        <v>625</v>
      </c>
      <c r="B155" s="298" t="s">
        <v>649</v>
      </c>
      <c r="C155" s="298"/>
      <c r="D155" s="298" t="s">
        <v>990</v>
      </c>
      <c r="E155" s="299" t="s">
        <v>398</v>
      </c>
      <c r="F155" s="299" t="s">
        <v>399</v>
      </c>
      <c r="G155" s="299" t="s">
        <v>400</v>
      </c>
      <c r="H155" s="300" t="s">
        <v>628</v>
      </c>
      <c r="I155" s="300" t="s">
        <v>7</v>
      </c>
      <c r="J155" s="300" t="s">
        <v>9</v>
      </c>
      <c r="K155" s="300" t="s">
        <v>629</v>
      </c>
      <c r="L155" s="300" t="s">
        <v>33</v>
      </c>
      <c r="M155" s="298" t="s">
        <v>989</v>
      </c>
      <c r="N155" s="298"/>
      <c r="O155" s="300"/>
      <c r="P155" s="299" t="s">
        <v>632</v>
      </c>
      <c r="Q155" s="301"/>
    </row>
    <row r="156" spans="1:17" ht="72" x14ac:dyDescent="0.3">
      <c r="A156" s="296" t="s">
        <v>625</v>
      </c>
      <c r="B156" s="304" t="s">
        <v>649</v>
      </c>
      <c r="C156" s="304"/>
      <c r="D156" s="304" t="s">
        <v>991</v>
      </c>
      <c r="E156" s="305" t="s">
        <v>401</v>
      </c>
      <c r="F156" s="305" t="s">
        <v>402</v>
      </c>
      <c r="G156" s="305" t="s">
        <v>403</v>
      </c>
      <c r="H156" s="306" t="s">
        <v>628</v>
      </c>
      <c r="I156" s="306" t="s">
        <v>7</v>
      </c>
      <c r="J156" s="306" t="s">
        <v>9</v>
      </c>
      <c r="K156" s="306" t="s">
        <v>629</v>
      </c>
      <c r="L156" s="306" t="s">
        <v>33</v>
      </c>
      <c r="M156" s="304" t="s">
        <v>989</v>
      </c>
      <c r="N156" s="304"/>
      <c r="O156" s="306"/>
      <c r="P156" s="305" t="s">
        <v>632</v>
      </c>
      <c r="Q156" s="303"/>
    </row>
    <row r="157" spans="1:17" ht="72" x14ac:dyDescent="0.3">
      <c r="A157" s="296" t="s">
        <v>625</v>
      </c>
      <c r="B157" s="297">
        <v>45190</v>
      </c>
      <c r="C157" s="298"/>
      <c r="D157" s="298" t="s">
        <v>992</v>
      </c>
      <c r="E157" s="299" t="s">
        <v>404</v>
      </c>
      <c r="F157" s="299" t="s">
        <v>405</v>
      </c>
      <c r="G157" s="299" t="s">
        <v>406</v>
      </c>
      <c r="H157" s="300" t="s">
        <v>628</v>
      </c>
      <c r="I157" s="300" t="s">
        <v>7</v>
      </c>
      <c r="J157" s="300" t="s">
        <v>8</v>
      </c>
      <c r="K157" s="300" t="s">
        <v>629</v>
      </c>
      <c r="L157" s="300" t="s">
        <v>33</v>
      </c>
      <c r="M157" s="298" t="s">
        <v>989</v>
      </c>
      <c r="N157" s="298"/>
      <c r="O157" s="300"/>
      <c r="P157" s="299" t="s">
        <v>632</v>
      </c>
      <c r="Q157" s="301"/>
    </row>
    <row r="158" spans="1:17" ht="72" x14ac:dyDescent="0.3">
      <c r="A158" s="296" t="s">
        <v>625</v>
      </c>
      <c r="B158" s="302">
        <v>45190</v>
      </c>
      <c r="C158" s="304"/>
      <c r="D158" s="304" t="s">
        <v>993</v>
      </c>
      <c r="E158" s="305" t="s">
        <v>407</v>
      </c>
      <c r="F158" s="305" t="s">
        <v>408</v>
      </c>
      <c r="G158" s="305" t="s">
        <v>409</v>
      </c>
      <c r="H158" s="306" t="s">
        <v>628</v>
      </c>
      <c r="I158" s="306" t="s">
        <v>7</v>
      </c>
      <c r="J158" s="306" t="s">
        <v>8</v>
      </c>
      <c r="K158" s="306" t="s">
        <v>629</v>
      </c>
      <c r="L158" s="306" t="s">
        <v>33</v>
      </c>
      <c r="M158" s="304" t="s">
        <v>989</v>
      </c>
      <c r="N158" s="304"/>
      <c r="O158" s="306"/>
      <c r="P158" s="305" t="s">
        <v>632</v>
      </c>
      <c r="Q158" s="303"/>
    </row>
    <row r="159" spans="1:17" ht="72" x14ac:dyDescent="0.3">
      <c r="A159" s="296" t="s">
        <v>625</v>
      </c>
      <c r="B159" s="297">
        <v>45190</v>
      </c>
      <c r="C159" s="298"/>
      <c r="D159" s="298" t="s">
        <v>994</v>
      </c>
      <c r="E159" s="299" t="s">
        <v>410</v>
      </c>
      <c r="F159" s="299" t="s">
        <v>411</v>
      </c>
      <c r="G159" s="299" t="s">
        <v>412</v>
      </c>
      <c r="H159" s="300" t="s">
        <v>628</v>
      </c>
      <c r="I159" s="300" t="s">
        <v>7</v>
      </c>
      <c r="J159" s="300" t="s">
        <v>8</v>
      </c>
      <c r="K159" s="300" t="s">
        <v>629</v>
      </c>
      <c r="L159" s="300" t="s">
        <v>33</v>
      </c>
      <c r="M159" s="298" t="s">
        <v>989</v>
      </c>
      <c r="N159" s="298"/>
      <c r="O159" s="300"/>
      <c r="P159" s="299" t="s">
        <v>632</v>
      </c>
      <c r="Q159" s="301"/>
    </row>
    <row r="160" spans="1:17" ht="72" x14ac:dyDescent="0.3">
      <c r="A160" s="296" t="s">
        <v>625</v>
      </c>
      <c r="B160" s="302">
        <v>45190</v>
      </c>
      <c r="C160" s="304"/>
      <c r="D160" s="304" t="s">
        <v>995</v>
      </c>
      <c r="E160" s="305" t="s">
        <v>413</v>
      </c>
      <c r="F160" s="305" t="s">
        <v>396</v>
      </c>
      <c r="G160" s="305" t="s">
        <v>414</v>
      </c>
      <c r="H160" s="306" t="s">
        <v>628</v>
      </c>
      <c r="I160" s="306" t="s">
        <v>7</v>
      </c>
      <c r="J160" s="306" t="s">
        <v>8</v>
      </c>
      <c r="K160" s="306" t="s">
        <v>629</v>
      </c>
      <c r="L160" s="306" t="s">
        <v>33</v>
      </c>
      <c r="M160" s="304" t="s">
        <v>989</v>
      </c>
      <c r="N160" s="304"/>
      <c r="O160" s="306"/>
      <c r="P160" s="305" t="s">
        <v>632</v>
      </c>
      <c r="Q160" s="303"/>
    </row>
    <row r="161" spans="1:17" ht="100.8" x14ac:dyDescent="0.3">
      <c r="A161" s="296" t="s">
        <v>625</v>
      </c>
      <c r="B161" s="297">
        <v>45505</v>
      </c>
      <c r="C161" s="298"/>
      <c r="D161" s="298" t="s">
        <v>996</v>
      </c>
      <c r="E161" s="299" t="s">
        <v>415</v>
      </c>
      <c r="F161" s="299" t="s">
        <v>416</v>
      </c>
      <c r="G161" s="299" t="s">
        <v>417</v>
      </c>
      <c r="H161" s="300" t="s">
        <v>628</v>
      </c>
      <c r="I161" s="300" t="s">
        <v>7</v>
      </c>
      <c r="J161" s="300" t="s">
        <v>8</v>
      </c>
      <c r="K161" s="300" t="s">
        <v>629</v>
      </c>
      <c r="L161" s="300" t="s">
        <v>254</v>
      </c>
      <c r="M161" s="298" t="s">
        <v>997</v>
      </c>
      <c r="N161" s="298" t="s">
        <v>636</v>
      </c>
      <c r="O161" s="300"/>
      <c r="P161" s="299" t="s">
        <v>632</v>
      </c>
      <c r="Q161" s="301"/>
    </row>
    <row r="162" spans="1:17" ht="100.8" x14ac:dyDescent="0.3">
      <c r="A162" s="296" t="s">
        <v>625</v>
      </c>
      <c r="B162" s="302">
        <v>45505</v>
      </c>
      <c r="C162" s="304"/>
      <c r="D162" s="304" t="s">
        <v>998</v>
      </c>
      <c r="E162" s="305" t="s">
        <v>418</v>
      </c>
      <c r="F162" s="305" t="s">
        <v>416</v>
      </c>
      <c r="G162" s="305" t="s">
        <v>419</v>
      </c>
      <c r="H162" s="306" t="s">
        <v>628</v>
      </c>
      <c r="I162" s="306" t="s">
        <v>7</v>
      </c>
      <c r="J162" s="306" t="s">
        <v>8</v>
      </c>
      <c r="K162" s="306" t="s">
        <v>629</v>
      </c>
      <c r="L162" s="306" t="s">
        <v>254</v>
      </c>
      <c r="M162" s="304" t="s">
        <v>997</v>
      </c>
      <c r="N162" s="304" t="s">
        <v>636</v>
      </c>
      <c r="O162" s="306"/>
      <c r="P162" s="305" t="s">
        <v>632</v>
      </c>
      <c r="Q162" s="303"/>
    </row>
    <row r="163" spans="1:17" ht="100.8" x14ac:dyDescent="0.3">
      <c r="A163" s="296" t="s">
        <v>625</v>
      </c>
      <c r="B163" s="297">
        <v>45505</v>
      </c>
      <c r="C163" s="298"/>
      <c r="D163" s="298" t="s">
        <v>999</v>
      </c>
      <c r="E163" s="299" t="s">
        <v>420</v>
      </c>
      <c r="F163" s="299" t="s">
        <v>421</v>
      </c>
      <c r="G163" s="299" t="s">
        <v>417</v>
      </c>
      <c r="H163" s="300" t="s">
        <v>628</v>
      </c>
      <c r="I163" s="300" t="s">
        <v>7</v>
      </c>
      <c r="J163" s="300" t="s">
        <v>8</v>
      </c>
      <c r="K163" s="300" t="s">
        <v>629</v>
      </c>
      <c r="L163" s="300" t="s">
        <v>254</v>
      </c>
      <c r="M163" s="298" t="s">
        <v>997</v>
      </c>
      <c r="N163" s="298" t="s">
        <v>636</v>
      </c>
      <c r="O163" s="300"/>
      <c r="P163" s="299" t="s">
        <v>632</v>
      </c>
      <c r="Q163" s="301"/>
    </row>
    <row r="164" spans="1:17" ht="100.8" x14ac:dyDescent="0.3">
      <c r="A164" s="296" t="s">
        <v>625</v>
      </c>
      <c r="B164" s="302">
        <v>45505</v>
      </c>
      <c r="C164" s="304"/>
      <c r="D164" s="304" t="s">
        <v>1000</v>
      </c>
      <c r="E164" s="305" t="s">
        <v>422</v>
      </c>
      <c r="F164" s="305" t="s">
        <v>421</v>
      </c>
      <c r="G164" s="305" t="s">
        <v>419</v>
      </c>
      <c r="H164" s="306" t="s">
        <v>628</v>
      </c>
      <c r="I164" s="306" t="s">
        <v>7</v>
      </c>
      <c r="J164" s="306" t="s">
        <v>8</v>
      </c>
      <c r="K164" s="306" t="s">
        <v>629</v>
      </c>
      <c r="L164" s="306" t="s">
        <v>254</v>
      </c>
      <c r="M164" s="304" t="s">
        <v>997</v>
      </c>
      <c r="N164" s="304" t="s">
        <v>636</v>
      </c>
      <c r="O164" s="306"/>
      <c r="P164" s="305" t="s">
        <v>632</v>
      </c>
      <c r="Q164" s="309"/>
    </row>
  </sheetData>
  <hyperlinks>
    <hyperlink ref="A2" r:id="rId1" display="http://www.usharbormaster.com/secure/auxviewall.cfm" xr:uid="{EEF4FB00-070C-41A9-A304-4BA0DDCDFB53}"/>
    <hyperlink ref="B2" r:id="rId2" display="http://www.usharbormaster.com/secure/auxviewall.cfm" xr:uid="{470E9296-8971-4292-A340-09EA1B5DEF08}"/>
    <hyperlink ref="C2" r:id="rId3" display="http://www.usharbormaster.com/secure/auxviewall.cfm" xr:uid="{C18123E9-3616-417F-9889-72AB3343F60C}"/>
    <hyperlink ref="D2" r:id="rId4" display="http://www.usharbormaster.com/secure/auxviewall.cfm" xr:uid="{2D707F16-655C-4D0C-A0EC-A19B5CD96397}"/>
    <hyperlink ref="E2" r:id="rId5" display="http://www.usharbormaster.com/secure/auxviewall.cfm" xr:uid="{0BABA208-A83D-47F5-A805-F08C108214D7}"/>
    <hyperlink ref="F2" r:id="rId6" display="http://www.usharbormaster.com/secure/auxviewall.cfm" xr:uid="{7A46D288-CC35-482A-A50D-F9B08BDDAF85}"/>
    <hyperlink ref="G2" r:id="rId7" display="http://www.usharbormaster.com/secure/auxviewall.cfm" xr:uid="{17FF6DAC-3F35-4A0B-BF07-129639DD0FA6}"/>
    <hyperlink ref="H2" r:id="rId8" display="http://www.usharbormaster.com/secure/auxviewall.cfm" xr:uid="{E420CFE4-2A2A-4F51-B4CD-CBC28DC6D11D}"/>
    <hyperlink ref="I2" r:id="rId9" display="http://www.usharbormaster.com/secure/auxviewall.cfm" xr:uid="{0D686685-FD01-4299-8389-1C8D694982F5}"/>
    <hyperlink ref="J2" r:id="rId10" display="http://www.usharbormaster.com/secure/auxviewall.cfm" xr:uid="{B01055A0-EA94-4931-8C2B-78106A5FE577}"/>
    <hyperlink ref="K2" r:id="rId11" display="http://www.usharbormaster.com/secure/auxviewall.cfm" xr:uid="{79659460-FD44-45D3-A885-1A0022E193D4}"/>
    <hyperlink ref="L2" r:id="rId12" display="http://www.usharbormaster.com/secure/auxviewall.cfm" xr:uid="{79BC4A54-18F5-46E1-BE27-368B5B4A9A7A}"/>
    <hyperlink ref="M2" r:id="rId13" display="http://www.usharbormaster.com/secure/auxviewall.cfm" xr:uid="{0F7AA4B8-0E7D-4106-8675-12C527198480}"/>
    <hyperlink ref="N2" r:id="rId14" display="http://www.usharbormaster.com/secure/auxviewall.cfm" xr:uid="{E687641C-2FEE-42C6-9DE8-FC24ED7A1CAC}"/>
    <hyperlink ref="O2" r:id="rId15" display="http://www.usharbormaster.com/secure/auxviewall.cfm" xr:uid="{AA53F77F-3FDD-4FE8-9D38-8812AE5DE9E6}"/>
    <hyperlink ref="P2" r:id="rId16" display="http://www.usharbormaster.com/secure/auxviewall.cfm" xr:uid="{F4C5E33F-95CC-484F-A587-F90FD1E1B660}"/>
    <hyperlink ref="E3" r:id="rId17" display="http://www.usharbormaster.com/secure/auxview.cfm?recordid=36574" xr:uid="{28C06A2D-E0BD-4B64-81EF-E868DCFF6E05}"/>
    <hyperlink ref="F3" r:id="rId18" display="http://maps.google.com/?output=embed&amp;q=44.39301389,-68.19871111" xr:uid="{FEF13DE7-128F-4C25-938A-C20932B0D6FC}"/>
    <hyperlink ref="G3" r:id="rId19" display="http://maps.google.com/?output=embed&amp;q=44.39301389,-68.19871111" xr:uid="{97B82A73-0BCA-42C3-AF9D-F53C739F51E1}"/>
    <hyperlink ref="P3" r:id="rId20" display="http://www.usharbormaster.com/secure/AuxAidReport_new.cfm?id=36574" xr:uid="{068FD1BC-BD93-4A07-B06A-B07C21671756}"/>
    <hyperlink ref="E4" r:id="rId21" display="http://www.usharbormaster.com/secure/auxview.cfm?recordid=36575" xr:uid="{0E36AC5A-96B5-49F8-B31A-171E18381DF8}"/>
    <hyperlink ref="F4" r:id="rId22" display="http://maps.google.com/?output=embed&amp;q=44.39222222,-68.19916667" xr:uid="{5514BDFC-F5BB-427D-8CCE-A7CCD49E72C4}"/>
    <hyperlink ref="G4" r:id="rId23" display="http://maps.google.com/?output=embed&amp;q=44.39222222,-68.19916667" xr:uid="{4E15CC6C-5FE6-4C2B-9777-8F2ADEDE39F1}"/>
    <hyperlink ref="P4" r:id="rId24" display="http://www.usharbormaster.com/secure/AuxAidReport_new.cfm?id=36575" xr:uid="{4A943A54-1AD7-44E4-9C4A-E212DF57DDC7}"/>
    <hyperlink ref="E5" r:id="rId25" display="http://www.usharbormaster.com/secure/auxview.cfm?recordid=38038" xr:uid="{D0A1CC73-0836-4E90-B642-67195165D04C}"/>
    <hyperlink ref="F5" r:id="rId26" display="http://maps.google.com/?output=embed&amp;q=44.43426944,-68.34795000" xr:uid="{19542A8B-3073-4EA3-97E9-7FA15BBED765}"/>
    <hyperlink ref="G5" r:id="rId27" display="http://maps.google.com/?output=embed&amp;q=44.43426944,-68.34795000" xr:uid="{D7CC873E-A1E6-48AA-8FEB-4F002047F992}"/>
    <hyperlink ref="P5" r:id="rId28" display="http://www.usharbormaster.com/secure/AuxAidReport_new.cfm?id=38038" xr:uid="{33572BCF-4178-4725-9095-79A7A810C8A6}"/>
    <hyperlink ref="E6" r:id="rId29" display="http://www.usharbormaster.com/secure/auxview.cfm?recordid=38039" xr:uid="{48C1F3B2-45BE-444D-8784-81FF6EBE86D8}"/>
    <hyperlink ref="F6" r:id="rId30" display="http://maps.google.com/?output=embed&amp;q=44.43385278,-68.34673611" xr:uid="{58A96670-A996-4C02-83E8-2711BE2E33C6}"/>
    <hyperlink ref="G6" r:id="rId31" display="http://maps.google.com/?output=embed&amp;q=44.43385278,-68.34673611" xr:uid="{AD775D1D-F1EC-431A-AC3F-9B5DADF03F31}"/>
    <hyperlink ref="P6" r:id="rId32" display="http://www.usharbormaster.com/secure/AuxAidReport_new.cfm?id=38039" xr:uid="{FD250814-BBFC-48FB-84CA-ABF982C15011}"/>
    <hyperlink ref="E7" r:id="rId33" display="http://www.usharbormaster.com/secure/auxview.cfm?recordid=38040" xr:uid="{56C6147B-1755-447F-9B95-D2A1118058FF}"/>
    <hyperlink ref="F7" r:id="rId34" display="http://maps.google.com/?output=embed&amp;q=44.43191944,-68.34758611" xr:uid="{2D72E650-375A-4FDE-8820-191471766563}"/>
    <hyperlink ref="G7" r:id="rId35" display="http://maps.google.com/?output=embed&amp;q=44.43191944,-68.34758611" xr:uid="{7A68812D-5678-4FF3-8172-49B6470441B0}"/>
    <hyperlink ref="P7" r:id="rId36" display="http://www.usharbormaster.com/secure/AuxAidReport_new.cfm?id=38040" xr:uid="{D2775A4E-6368-45D5-93A4-A074EC881777}"/>
    <hyperlink ref="E8" r:id="rId37" display="http://www.usharbormaster.com/secure/auxview.cfm?recordid=38041" xr:uid="{86F1412F-1C4E-42A2-BEA7-FF8D5B7EE750}"/>
    <hyperlink ref="F8" r:id="rId38" display="http://maps.google.com/?output=embed&amp;q=44.43233056,-68.34892222" xr:uid="{88EB2188-43C6-455E-B9DD-14055E0D6387}"/>
    <hyperlink ref="G8" r:id="rId39" display="http://maps.google.com/?output=embed&amp;q=44.43233056,-68.34892222" xr:uid="{3648E517-F5C0-40EF-AD90-76E4ABFBF0DA}"/>
    <hyperlink ref="P8" r:id="rId40" display="http://www.usharbormaster.com/secure/AuxAidReport_new.cfm?id=38041" xr:uid="{6141AEEC-52ED-4753-9592-ED86399DF0A5}"/>
    <hyperlink ref="E9" r:id="rId41" display="http://www.usharbormaster.com/secure/auxview.cfm?recordid=38042" xr:uid="{B681C791-2E44-4A80-8847-D48FEFFCDE1A}"/>
    <hyperlink ref="F9" r:id="rId42" display="http://maps.google.com/?output=embed&amp;q=44.43098333,-68.35091667" xr:uid="{3D139826-FD93-4B8C-B235-724CE4CFC8CD}"/>
    <hyperlink ref="G9" r:id="rId43" display="http://maps.google.com/?output=embed&amp;q=44.43098333,-68.35091667" xr:uid="{087EC0D1-64AD-4540-8904-AF589C34A432}"/>
    <hyperlink ref="P9" r:id="rId44" display="http://www.usharbormaster.com/secure/AuxAidReport_new.cfm?id=38042" xr:uid="{A38B808D-98F9-4E79-B3CC-C15616CBF223}"/>
    <hyperlink ref="E10" r:id="rId45" display="http://www.usharbormaster.com/secure/auxview.cfm?recordid=38043" xr:uid="{D634EB12-BE06-40BA-B91C-2689CA742B92}"/>
    <hyperlink ref="F10" r:id="rId46" display="http://maps.google.com/?output=embed&amp;q=44.43098333,-68.34855000" xr:uid="{30177278-FD5F-43CA-B366-DA666A905277}"/>
    <hyperlink ref="G10" r:id="rId47" display="http://maps.google.com/?output=embed&amp;q=44.43098333,-68.34855000" xr:uid="{CA50C69F-4E68-47A0-8FDD-D300CC6D9834}"/>
    <hyperlink ref="P10" r:id="rId48" display="http://www.usharbormaster.com/secure/AuxAidReport_new.cfm?id=38043" xr:uid="{6EC35449-F2DC-4C7E-874B-BE346DC94877}"/>
    <hyperlink ref="E11" r:id="rId49" display="http://www.usharbormaster.com/secure/auxview.cfm?recordid=38044" xr:uid="{7D5BB1AA-D074-4BA1-A5C5-1105CFCBDB65}"/>
    <hyperlink ref="F11" r:id="rId50" display="http://maps.google.com/?output=embed&amp;q=44.42783333,-68.34470000" xr:uid="{5839D9C6-577A-47B2-BC0C-AD2ACF93D466}"/>
    <hyperlink ref="G11" r:id="rId51" display="http://maps.google.com/?output=embed&amp;q=44.42783333,-68.34470000" xr:uid="{D8AE9591-7BB9-4C36-B512-4FD89DA3CFBD}"/>
    <hyperlink ref="P11" r:id="rId52" display="http://www.usharbormaster.com/secure/AuxAidReport_new.cfm?id=38044" xr:uid="{DDC17D00-6703-45BC-91A5-8AE6FD7A2039}"/>
    <hyperlink ref="E12" r:id="rId53" display="http://www.usharbormaster.com/secure/auxview.cfm?recordid=38045" xr:uid="{71283A11-8795-45C3-AC08-DAE24F521DB9}"/>
    <hyperlink ref="F12" r:id="rId54" display="http://maps.google.com/?output=embed&amp;q=44.42783333,-68.34693333" xr:uid="{4DF877BD-786E-4F9E-8A72-BE07D8CC1C60}"/>
    <hyperlink ref="G12" r:id="rId55" display="http://maps.google.com/?output=embed&amp;q=44.42783333,-68.34693333" xr:uid="{00ED2DEC-0A86-4F5D-BE75-0E353B48E408}"/>
    <hyperlink ref="P12" r:id="rId56" display="http://www.usharbormaster.com/secure/AuxAidReport_new.cfm?id=38045" xr:uid="{6BE43F82-7B1E-4036-917A-E9BDDF300A91}"/>
    <hyperlink ref="E13" r:id="rId57" display="http://www.usharbormaster.com/secure/auxview.cfm?recordid=31200" xr:uid="{78CD6460-E588-4978-8439-B831F50CBEAE}"/>
    <hyperlink ref="F13" r:id="rId58" display="http://maps.google.com/?output=embed&amp;q=44.40046944,-68.19894722" xr:uid="{9DE80A1E-D688-4E95-B00D-03F28740EAFD}"/>
    <hyperlink ref="G13" r:id="rId59" display="http://maps.google.com/?output=embed&amp;q=44.40046944,-68.19894722" xr:uid="{4D3FB7CC-C2A3-4E24-8420-801B3332D636}"/>
    <hyperlink ref="P13" r:id="rId60" display="http://www.usharbormaster.com/secure/AuxAidReport_new.cfm?id=31200" xr:uid="{2A194D54-CC22-4523-86F7-5C582A3984F3}"/>
    <hyperlink ref="E14" r:id="rId61" display="http://www.usharbormaster.com/secure/auxview.cfm?recordid=31199" xr:uid="{31BC7A56-87D4-48FB-A487-90E703D950B0}"/>
    <hyperlink ref="F14" r:id="rId62" display="http://maps.google.com/?output=embed&amp;q=44.40046667,-68.19840556" xr:uid="{8C6F042F-E7C2-444C-927C-E0642CB819BE}"/>
    <hyperlink ref="G14" r:id="rId63" display="http://maps.google.com/?output=embed&amp;q=44.40046667,-68.19840556" xr:uid="{310F1AA1-9899-4846-9FAC-F06BBF172A90}"/>
    <hyperlink ref="P14" r:id="rId64" display="http://www.usharbormaster.com/secure/AuxAidReport_new.cfm?id=31199" xr:uid="{2F301F54-3F44-415B-A9AE-064F61244609}"/>
    <hyperlink ref="E15" r:id="rId65" display="http://www.usharbormaster.com/secure/auxview.cfm?recordid=25658" xr:uid="{FC99EB5A-5DDE-44E3-B34C-E923A0EFA0F7}"/>
    <hyperlink ref="F15" r:id="rId66" display="http://maps.google.com/?output=embed&amp;q=44.28333333,-68.26972222" xr:uid="{5556E2FA-CB4C-4DF3-ABF8-954A70A273B0}"/>
    <hyperlink ref="G15" r:id="rId67" display="http://maps.google.com/?output=embed&amp;q=44.28333333,-68.26972222" xr:uid="{96F1C746-94AA-4C3A-8799-B7048A2665F8}"/>
    <hyperlink ref="P15" r:id="rId68" display="http://www.usharbormaster.com/secure/AuxAidReport_new.cfm?id=25658" xr:uid="{049C5DCB-8A03-41F6-A54E-3DDB5FFC5B5B}"/>
    <hyperlink ref="E16" r:id="rId69" display="http://www.usharbormaster.com/secure/auxview.cfm?recordid=28763" xr:uid="{25792556-D213-46AD-80D1-049EB7D9060B}"/>
    <hyperlink ref="F16" r:id="rId70" display="http://maps.google.com/?output=embed&amp;q=44.18138889,-68.35305556" xr:uid="{AEF908F5-77A9-4423-9A0D-C8D18D6B6048}"/>
    <hyperlink ref="G16" r:id="rId71" display="http://maps.google.com/?output=embed&amp;q=44.18138889,-68.35305556" xr:uid="{D0B1F21E-6CFB-4978-9C87-A0CF365442FE}"/>
    <hyperlink ref="P16" r:id="rId72" display="http://www.usharbormaster.com/secure/AuxAidReport_new.cfm?id=28763" xr:uid="{E875F06A-A0EF-438A-B4F0-C610855EFA52}"/>
    <hyperlink ref="E17" r:id="rId73" display="http://www.usharbormaster.com/secure/auxview.cfm?recordid=28764" xr:uid="{335C671F-0D72-47E7-80B8-60C795BCC4D3}"/>
    <hyperlink ref="F17" r:id="rId74" display="http://maps.google.com/?output=embed&amp;q=44.18166667,-68.35472222" xr:uid="{6E6CD702-9490-46A5-85ED-69DB810DC1B6}"/>
    <hyperlink ref="G17" r:id="rId75" display="http://maps.google.com/?output=embed&amp;q=44.18166667,-68.35472222" xr:uid="{43F08A64-D8A9-4787-84F5-459ECEE303E0}"/>
    <hyperlink ref="P17" r:id="rId76" display="http://www.usharbormaster.com/secure/AuxAidReport_new.cfm?id=28764" xr:uid="{3879E43E-D45A-4F82-9BC4-3024C3CD02CF}"/>
    <hyperlink ref="E18" r:id="rId77" display="http://www.usharbormaster.com/secure/auxview.cfm?recordid=28765" xr:uid="{63FDFC81-07AF-42B0-B82D-5D5CFD04530D}"/>
    <hyperlink ref="F18" r:id="rId78" display="http://maps.google.com/?output=embed&amp;q=44.18555556,-68.35277778" xr:uid="{75223390-7BAC-4995-8F9B-7BE356BE65AF}"/>
    <hyperlink ref="G18" r:id="rId79" display="http://maps.google.com/?output=embed&amp;q=44.18555556,-68.35277778" xr:uid="{6CBB109F-5F78-47B0-999A-33DC669C997B}"/>
    <hyperlink ref="P18" r:id="rId80" display="http://www.usharbormaster.com/secure/AuxAidReport_new.cfm?id=28765" xr:uid="{1D59AE9F-555E-45D4-80EF-DEA217867731}"/>
    <hyperlink ref="E19" r:id="rId81" display="http://www.usharbormaster.com/secure/auxview.cfm?recordid=28766" xr:uid="{20EA681D-893F-42C8-9540-19656E2EC478}"/>
    <hyperlink ref="F19" r:id="rId82" display="http://maps.google.com/?output=embed&amp;q=44.18500000,-68.35111111" xr:uid="{B085BF27-CE45-411B-BFE0-8913561ADBD0}"/>
    <hyperlink ref="G19" r:id="rId83" display="http://maps.google.com/?output=embed&amp;q=44.18500000,-68.35111111" xr:uid="{E8447AB5-A563-4512-8468-690CC0DE5B79}"/>
    <hyperlink ref="P19" r:id="rId84" display="http://www.usharbormaster.com/secure/AuxAidReport_new.cfm?id=28766" xr:uid="{56C6AACC-111C-4577-B18F-A25A30E4BDEF}"/>
    <hyperlink ref="E20" r:id="rId85" display="http://www.usharbormaster.com/secure/auxview.cfm?recordid=36756" xr:uid="{5B6308D8-3284-4372-803A-279A35B21DEA}"/>
    <hyperlink ref="F20" r:id="rId86" display="http://maps.google.com/?output=embed&amp;q=44.30607222,-68.44743333" xr:uid="{DE4FA34D-D42C-4632-B0AF-A2A52AE0CAC2}"/>
    <hyperlink ref="G20" r:id="rId87" display="http://maps.google.com/?output=embed&amp;q=44.30607222,-68.44743333" xr:uid="{C3CB089A-7BD4-486F-A02A-67C8738D8C08}"/>
    <hyperlink ref="P20" r:id="rId88" display="http://www.usharbormaster.com/secure/AuxAidReport_new.cfm?id=36756" xr:uid="{53E43033-CEF8-47E9-94A2-5A28E9359C58}"/>
    <hyperlink ref="E21" r:id="rId89" display="http://www.usharbormaster.com/secure/auxview.cfm?recordid=27559" xr:uid="{F20B0854-2347-447E-9265-1A086F64DEB5}"/>
    <hyperlink ref="F21" r:id="rId90" display="http://maps.google.com/?output=embed&amp;q=44.90093333,-67.00879167" xr:uid="{E964B994-E1F8-468A-A19B-0B2F24A013F2}"/>
    <hyperlink ref="G21" r:id="rId91" display="http://maps.google.com/?output=embed&amp;q=44.90093333,-67.00879167" xr:uid="{45BF7E90-3D32-4CF4-BBBD-1791F7AC0C67}"/>
    <hyperlink ref="P21" r:id="rId92" display="http://www.usharbormaster.com/secure/AuxAidReport_new.cfm?id=27559" xr:uid="{E63E07BF-D8D7-4589-B72B-79B49A214035}"/>
    <hyperlink ref="E22" r:id="rId93" display="http://www.usharbormaster.com/secure/auxview.cfm?recordid=27560" xr:uid="{C55E756B-48C4-4C56-8261-6E3D8D740C7D}"/>
    <hyperlink ref="F22" r:id="rId94" display="http://maps.google.com/?output=embed&amp;q=44.89569722,-67.00648611" xr:uid="{5D4A82B5-1351-45EA-8CCE-031AC0F34DF6}"/>
    <hyperlink ref="G22" r:id="rId95" display="http://maps.google.com/?output=embed&amp;q=44.89569722,-67.00648611" xr:uid="{689C1683-EEB8-4637-8946-F57734CCDC17}"/>
    <hyperlink ref="P22" r:id="rId96" display="http://www.usharbormaster.com/secure/AuxAidReport_new.cfm?id=27560" xr:uid="{544F7BD4-5832-40D1-8354-7D26A6E9DA3E}"/>
    <hyperlink ref="E23" r:id="rId97" display="http://www.usharbormaster.com/secure/auxview.cfm?recordid=27561" xr:uid="{BB18AFA4-7F61-40D8-9DEF-9247A68E8DD8}"/>
    <hyperlink ref="F23" r:id="rId98" display="http://maps.google.com/?output=embed&amp;q=44.89489444,-67.01009444" xr:uid="{13BBC959-DD5A-43A2-A35C-D23BC0536488}"/>
    <hyperlink ref="G23" r:id="rId99" display="http://maps.google.com/?output=embed&amp;q=44.89489444,-67.01009444" xr:uid="{516CDD83-86B2-4130-98CF-2E3F65CE1740}"/>
    <hyperlink ref="P23" r:id="rId100" display="http://www.usharbormaster.com/secure/AuxAidReport_new.cfm?id=27561" xr:uid="{9346F0C9-FFE0-4597-AFBA-8CE2FF11C991}"/>
    <hyperlink ref="E24" r:id="rId101" display="http://www.usharbormaster.com/secure/auxview.cfm?recordid=27562" xr:uid="{9D30534B-DDCE-4EC8-B44D-5D7EB1148989}"/>
    <hyperlink ref="F24" r:id="rId102" display="http://maps.google.com/?output=embed&amp;q=44.90012778,-67.01240278" xr:uid="{4DC4C377-94FB-4C95-A84C-0466F52E9E10}"/>
    <hyperlink ref="G24" r:id="rId103" display="http://maps.google.com/?output=embed&amp;q=44.90012778,-67.01240278" xr:uid="{7A6BA916-5DD2-4E88-A5E9-249C7E9828CE}"/>
    <hyperlink ref="P24" r:id="rId104" display="http://www.usharbormaster.com/secure/AuxAidReport_new.cfm?id=27562" xr:uid="{986ED93E-822B-4AEA-9867-D7D7693EF3F4}"/>
    <hyperlink ref="E25" r:id="rId105" display="http://www.usharbormaster.com/secure/auxview.cfm?recordid=29617" xr:uid="{5E6D7013-19F3-4643-A49C-5DCAA886417B}"/>
    <hyperlink ref="F25" r:id="rId106" display="http://maps.google.com/?output=embed&amp;q=44.33413333,-68.73418333" xr:uid="{F5EF0196-E352-4022-AF41-9E0792C9CE85}"/>
    <hyperlink ref="G25" r:id="rId107" display="http://maps.google.com/?output=embed&amp;q=44.33413333,-68.73418333" xr:uid="{FA9E4543-61C1-4413-ABC5-CF4E70EF1EF5}"/>
    <hyperlink ref="P25" r:id="rId108" display="http://www.usharbormaster.com/secure/AuxAidReport_new.cfm?id=29617" xr:uid="{B46F9785-6D5F-48AB-A33F-B68D308FCBDA}"/>
    <hyperlink ref="E26" r:id="rId109" display="http://www.usharbormaster.com/secure/auxview.cfm?recordid=29618" xr:uid="{AC32908C-0198-448F-8BE2-4ACE729267C7}"/>
    <hyperlink ref="F26" r:id="rId110" display="http://maps.google.com/?output=embed&amp;q=44.33408333,-68.73385000" xr:uid="{9D43E5BD-34D8-4B22-AB73-25F3C4B9A271}"/>
    <hyperlink ref="G26" r:id="rId111" display="http://maps.google.com/?output=embed&amp;q=44.33408333,-68.73385000" xr:uid="{CE289080-BB53-49EA-AF10-79CA3AEE8DA6}"/>
    <hyperlink ref="P26" r:id="rId112" display="http://www.usharbormaster.com/secure/AuxAidReport_new.cfm?id=29618" xr:uid="{DAA637CC-7FBF-4A48-8078-33C21439E64B}"/>
    <hyperlink ref="E27" r:id="rId113" display="http://www.usharbormaster.com/secure/auxview.cfm?recordid=44709" xr:uid="{060C8821-06DF-465D-A5E7-1744051D336D}"/>
    <hyperlink ref="F27" r:id="rId114" display="http://maps.google.com/?output=embed&amp;q=44.38496083,-68.82699806" xr:uid="{DFE7F26A-0EB4-45E6-92D2-F9B1CA5047EA}"/>
    <hyperlink ref="G27" r:id="rId115" display="http://maps.google.com/?output=embed&amp;q=44.38496083,-68.82699806" xr:uid="{0233C028-9B5F-42B2-B0EA-9178DA8BF0C2}"/>
    <hyperlink ref="P27" r:id="rId116" display="http://www.usharbormaster.com/secure/AuxAidReport_new.cfm?id=44709" xr:uid="{3039109D-EF29-4B22-A7C1-B3A4CC52718D}"/>
    <hyperlink ref="E28" r:id="rId117" display="http://www.usharbormaster.com/secure/auxview.cfm?recordid=44706" xr:uid="{A8DBBCD8-2B63-4C0E-AB58-EC5B14B5F51B}"/>
    <hyperlink ref="F28" r:id="rId118" display="http://maps.google.com/?output=embed&amp;q=44.38518333,-68.82510000" xr:uid="{CCA349B5-8E74-470A-A5DE-26F08E3A16AE}"/>
    <hyperlink ref="G28" r:id="rId119" display="http://maps.google.com/?output=embed&amp;q=44.38518333,-68.82510000" xr:uid="{1E4F9ABB-6DF8-4BC3-88DD-23C069BC1352}"/>
    <hyperlink ref="P28" r:id="rId120" display="http://www.usharbormaster.com/secure/AuxAidReport_new.cfm?id=44706" xr:uid="{DAB9A88E-CD38-4CC3-AB41-DDD9A3B9E21F}"/>
    <hyperlink ref="E29" r:id="rId121" display="http://www.usharbormaster.com/secure/auxview.cfm?recordid=44705" xr:uid="{A3388325-A2C6-48C7-B001-4EF767B41211}"/>
    <hyperlink ref="F29" r:id="rId122" display="http://maps.google.com/?output=embed&amp;q=44.38651667,-68.82698333" xr:uid="{D2DD69FE-D130-4423-84CB-8E9EA90DB856}"/>
    <hyperlink ref="G29" r:id="rId123" display="http://maps.google.com/?output=embed&amp;q=44.38651667,-68.82698333" xr:uid="{7870E689-6B27-495B-946F-3BC3F9C25335}"/>
    <hyperlink ref="P29" r:id="rId124" display="http://www.usharbormaster.com/secure/AuxAidReport_new.cfm?id=44705" xr:uid="{84772FCB-FF72-495E-9068-162831B25A32}"/>
    <hyperlink ref="E30" r:id="rId125" display="http://www.usharbormaster.com/secure/auxview.cfm?recordid=44707" xr:uid="{3C3ADE0C-F0D2-4459-87FD-6356FDC37E03}"/>
    <hyperlink ref="F30" r:id="rId126" display="http://maps.google.com/?output=embed&amp;q=44.38388333,-68.82700000" xr:uid="{234221FD-0D40-487B-866F-0D1CDB23C4B1}"/>
    <hyperlink ref="G30" r:id="rId127" display="http://maps.google.com/?output=embed&amp;q=44.38388333,-68.82700000" xr:uid="{0E752120-167B-43EC-B585-D4C52F944FD1}"/>
    <hyperlink ref="P30" r:id="rId128" display="http://www.usharbormaster.com/secure/AuxAidReport_new.cfm?id=44707" xr:uid="{61E0E112-ADE2-4FF6-A940-CEE3A3256CD7}"/>
    <hyperlink ref="E31" r:id="rId129" display="http://www.usharbormaster.com/secure/auxview.cfm?recordid=44708" xr:uid="{AE164D47-4AF9-4A31-8959-6C7874B9C3E8}"/>
    <hyperlink ref="F31" r:id="rId130" display="http://maps.google.com/?output=embed&amp;q=44.38513333,-68.82888333" xr:uid="{1AECC6E2-6B6A-401F-9F5B-D45753DE0BED}"/>
    <hyperlink ref="G31" r:id="rId131" display="http://maps.google.com/?output=embed&amp;q=44.38513333,-68.82888333" xr:uid="{86FA6D65-01A4-444D-AF51-375C037EC144}"/>
    <hyperlink ref="P31" r:id="rId132" display="http://www.usharbormaster.com/secure/AuxAidReport_new.cfm?id=44708" xr:uid="{78399786-3395-42E2-8DA3-28FD7FDF630E}"/>
    <hyperlink ref="E32" r:id="rId133" display="http://www.usharbormaster.com/secure/auxview.cfm?recordid=29347" xr:uid="{927187C6-74BD-4A24-96E2-7E9AA2ADD135}"/>
    <hyperlink ref="F32" r:id="rId134" display="http://maps.google.com/?output=embed&amp;q=44.77129167,-68.78564722" xr:uid="{253E0590-4AFF-4454-91C7-AB24624AD50F}"/>
    <hyperlink ref="G32" r:id="rId135" display="http://maps.google.com/?output=embed&amp;q=44.77129167,-68.78564722" xr:uid="{A81EA020-C9AF-4E44-8039-4828930B681C}"/>
    <hyperlink ref="P32" r:id="rId136" display="http://www.usharbormaster.com/secure/AuxAidReport_new.cfm?id=29347" xr:uid="{996F2616-BC27-42D9-B41B-4B7CD9D30149}"/>
    <hyperlink ref="E33" r:id="rId137" display="http://www.usharbormaster.com/secure/auxview.cfm?recordid=29351" xr:uid="{9F055C1E-4D55-4920-A2E0-1CFCF38E5C3F}"/>
    <hyperlink ref="F33" r:id="rId138" display="http://maps.google.com/?output=embed&amp;q=44.77109722,-68.78571389" xr:uid="{3B277035-079B-4AF0-9B24-82DD6D3A3C4B}"/>
    <hyperlink ref="G33" r:id="rId139" display="http://maps.google.com/?output=embed&amp;q=44.77109722,-68.78571389" xr:uid="{08C57413-DAA7-426C-93AC-36361A66B9D6}"/>
    <hyperlink ref="P33" r:id="rId140" display="http://www.usharbormaster.com/secure/AuxAidReport_new.cfm?id=29351" xr:uid="{9E357DBC-D309-48A4-BBEF-DBD6BB69E3FD}"/>
    <hyperlink ref="E34" r:id="rId141" display="http://www.usharbormaster.com/secure/auxview.cfm?recordid=30363" xr:uid="{29967287-9DF0-4FD8-A689-D894BF5F8426}"/>
    <hyperlink ref="F34" r:id="rId142" display="http://maps.google.com/?output=embed&amp;q=44.17901083,-68.35515083" xr:uid="{445CBFD4-CE96-4617-A9F6-58CFC2ED6399}"/>
    <hyperlink ref="G34" r:id="rId143" display="http://maps.google.com/?output=embed&amp;q=44.17901083,-68.35515083" xr:uid="{9A653768-EB97-4B45-84C2-1EA4E9ADBBB4}"/>
    <hyperlink ref="P34" r:id="rId144" display="http://www.usharbormaster.com/secure/AuxAidReport_new.cfm?id=30363" xr:uid="{A551D41A-1DA3-461F-96A8-C2BF985CF17E}"/>
    <hyperlink ref="E35" r:id="rId145" display="http://www.usharbormaster.com/secure/auxview.cfm?recordid=30364" xr:uid="{827C6B8A-8AA1-4B6F-8927-7F70C30EE371}"/>
    <hyperlink ref="F35" r:id="rId146" display="http://maps.google.com/?output=embed&amp;q=44.17901111,-68.35744444" xr:uid="{A721D7F9-C7CA-49F8-809D-62523D951441}"/>
    <hyperlink ref="G35" r:id="rId147" display="http://maps.google.com/?output=embed&amp;q=44.17901111,-68.35744444" xr:uid="{E2E633C8-4218-4164-BC9D-328F019F2619}"/>
    <hyperlink ref="P35" r:id="rId148" display="http://www.usharbormaster.com/secure/AuxAidReport_new.cfm?id=30364" xr:uid="{99EC6514-EBAD-4845-8925-2744694C11CC}"/>
    <hyperlink ref="E36" r:id="rId149" display="http://www.usharbormaster.com/secure/auxview.cfm?recordid=30365" xr:uid="{ED6F99C5-C075-48F1-9BD6-C6CA46EC8B0E}"/>
    <hyperlink ref="F36" r:id="rId150" display="http://maps.google.com/?output=embed&amp;q=44.17687972,-68.35813139" xr:uid="{4C14C043-2B64-47B5-A729-3090E697408F}"/>
    <hyperlink ref="G36" r:id="rId151" display="http://maps.google.com/?output=embed&amp;q=44.17687972,-68.35813139" xr:uid="{9ED9F34E-A497-4B90-AC9E-C40102468FF4}"/>
    <hyperlink ref="P36" r:id="rId152" display="http://www.usharbormaster.com/secure/AuxAidReport_new.cfm?id=30365" xr:uid="{C7F64529-72CF-4B37-A027-26342A4D3D25}"/>
    <hyperlink ref="E37" r:id="rId153" display="http://www.usharbormaster.com/secure/auxview.cfm?recordid=30366" xr:uid="{2B0B239E-5A20-4460-B951-77DA9E1C7B07}"/>
    <hyperlink ref="F37" r:id="rId154" display="http://maps.google.com/?output=embed&amp;q=44.17647222,-68.35568611" xr:uid="{B51FF9A1-10D8-4C06-B1CE-628ABE0FCD9D}"/>
    <hyperlink ref="G37" r:id="rId155" display="http://maps.google.com/?output=embed&amp;q=44.17647222,-68.35568611" xr:uid="{6C46CA5D-A620-40E1-A1CB-51A272CE6FC7}"/>
    <hyperlink ref="P37" r:id="rId156" display="http://www.usharbormaster.com/secure/AuxAidReport_new.cfm?id=30366" xr:uid="{9A354164-7800-4A27-B5B3-3A331CF656C1}"/>
    <hyperlink ref="E38" r:id="rId157" display="http://www.usharbormaster.com/secure/auxview.cfm?recordid=36819" xr:uid="{72FF4BE7-8FCF-4C14-A4D3-D3A00D11352D}"/>
    <hyperlink ref="F38" r:id="rId158" display="http://maps.google.com/?output=embed&amp;q=44.49589167,-67.55294444" xr:uid="{D46A6151-415D-404C-B9EE-EB1C3313D0D4}"/>
    <hyperlink ref="G38" r:id="rId159" display="http://maps.google.com/?output=embed&amp;q=44.49589167,-67.55294444" xr:uid="{861C3DFE-889F-4ADE-BB53-973D03E90E3F}"/>
    <hyperlink ref="P38" r:id="rId160" display="http://www.usharbormaster.com/secure/AuxAidReport_new.cfm?id=36819" xr:uid="{0DB89616-073F-4AE0-AD98-A58CB73D7CE1}"/>
    <hyperlink ref="E39" r:id="rId161" display="http://www.usharbormaster.com/secure/auxview.cfm?recordid=36822" xr:uid="{351D83F2-222A-4ECF-9375-978E8244FA5C}"/>
    <hyperlink ref="F39" r:id="rId162" display="http://maps.google.com/?output=embed&amp;q=44.49473333,-67.55660000" xr:uid="{FE626BAA-EFAC-41FA-8901-5D676EE9EA80}"/>
    <hyperlink ref="G39" r:id="rId163" display="http://maps.google.com/?output=embed&amp;q=44.49473333,-67.55660000" xr:uid="{FEA4F2DF-7AAB-45ED-BF1B-A439ADC61896}"/>
    <hyperlink ref="P39" r:id="rId164" display="http://www.usharbormaster.com/secure/AuxAidReport_new.cfm?id=36822" xr:uid="{3E43639B-5F71-4A45-836D-6630A91390F3}"/>
    <hyperlink ref="E40" r:id="rId165" display="http://www.usharbormaster.com/secure/auxview.cfm?recordid=36820" xr:uid="{0B93A2D2-0EAB-4D90-8B7C-E3BAF245EEFB}"/>
    <hyperlink ref="F40" r:id="rId166" display="http://maps.google.com/?output=embed&amp;q=44.49238333,-67.55076111" xr:uid="{8B80936F-2E40-46B2-A919-96F9434CE662}"/>
    <hyperlink ref="G40" r:id="rId167" display="http://maps.google.com/?output=embed&amp;q=44.49238333,-67.55076111" xr:uid="{A2971A15-4663-4C66-A851-F2DC45059880}"/>
    <hyperlink ref="P40" r:id="rId168" display="http://www.usharbormaster.com/secure/AuxAidReport_new.cfm?id=36820" xr:uid="{9A94EA8B-BA4A-4CBA-AD40-70D72A9C38E4}"/>
    <hyperlink ref="E41" r:id="rId169" display="http://www.usharbormaster.com/secure/auxview.cfm?recordid=36821" xr:uid="{95257A03-9503-4032-95C5-DC061F40C5FB}"/>
    <hyperlink ref="F41" r:id="rId170" display="http://maps.google.com/?output=embed&amp;q=44.49160278,-67.55321389" xr:uid="{775F63F8-7B30-4B4E-97E9-524C86BC25DD}"/>
    <hyperlink ref="G41" r:id="rId171" display="http://maps.google.com/?output=embed&amp;q=44.49160278,-67.55321389" xr:uid="{A56B3AD1-31D5-4626-A41E-F8914EE085DF}"/>
    <hyperlink ref="P41" r:id="rId172" display="http://www.usharbormaster.com/secure/AuxAidReport_new.cfm?id=36821" xr:uid="{649398B4-72A3-474E-8B2D-8207887AA366}"/>
    <hyperlink ref="E42" r:id="rId173" display="http://www.usharbormaster.com/secure/auxview.cfm?recordid=23562" xr:uid="{EDD8D470-2CC1-44D6-B607-BC52BE7872EE}"/>
    <hyperlink ref="F42" r:id="rId174" display="http://maps.google.com/?output=embed&amp;q=44.33303333,-68.76845000" xr:uid="{3357C363-A71A-4372-9425-91C05C69CF69}"/>
    <hyperlink ref="G42" r:id="rId175" display="http://maps.google.com/?output=embed&amp;q=44.33303333,-68.76845000" xr:uid="{6464A84E-7CCE-43CC-997C-890CE63B9C6B}"/>
    <hyperlink ref="P42" r:id="rId176" display="http://www.usharbormaster.com/secure/AuxAidReport_new.cfm?id=23562" xr:uid="{F7AC60BA-1BC6-44C4-8B71-8213CE283F90}"/>
    <hyperlink ref="E43" r:id="rId177" display="http://www.usharbormaster.com/secure/auxview.cfm?recordid=28724" xr:uid="{0EFE8F86-2FE8-4C60-8105-DA1C69CA5874}"/>
    <hyperlink ref="F43" r:id="rId178" display="http://maps.google.com/?output=embed&amp;q=44.61620000,-67.31353333" xr:uid="{6ADAC59E-9956-4368-A22F-BF26E0960FCA}"/>
    <hyperlink ref="G43" r:id="rId179" display="http://maps.google.com/?output=embed&amp;q=44.61620000,-67.31353333" xr:uid="{A90FCFE6-76FF-4597-9383-6388F1CF8F73}"/>
    <hyperlink ref="P43" r:id="rId180" display="http://www.usharbormaster.com/secure/AuxAidReport_new.cfm?id=28724" xr:uid="{57793292-E904-481D-9766-A63B4F4CD510}"/>
    <hyperlink ref="E44" r:id="rId181" display="http://www.usharbormaster.com/secure/auxview.cfm?recordid=28721" xr:uid="{16EE84B7-0E11-4A5A-B520-EF472D891392}"/>
    <hyperlink ref="F44" r:id="rId182" display="http://maps.google.com/?output=embed&amp;q=44.61868333,-67.31773333" xr:uid="{1263083E-F9F0-4681-8DA5-E6F6BF604111}"/>
    <hyperlink ref="G44" r:id="rId183" display="http://maps.google.com/?output=embed&amp;q=44.61868333,-67.31773333" xr:uid="{CBA4198C-D1F6-47C2-8AD0-BA7B32481443}"/>
    <hyperlink ref="P44" r:id="rId184" display="http://www.usharbormaster.com/secure/AuxAidReport_new.cfm?id=28721" xr:uid="{C995C78D-9773-4AC3-AE80-813996A056DC}"/>
    <hyperlink ref="E45" r:id="rId185" display="http://www.usharbormaster.com/secure/auxview.cfm?recordid=28722" xr:uid="{3EC0CCD9-801E-41B7-94FA-8CAA2A83F905}"/>
    <hyperlink ref="F45" r:id="rId186" display="http://maps.google.com/?output=embed&amp;q=44.61330000,-67.31748333" xr:uid="{2E580F05-C211-468C-AA00-B326600C476E}"/>
    <hyperlink ref="G45" r:id="rId187" display="http://maps.google.com/?output=embed&amp;q=44.61330000,-67.31748333" xr:uid="{862C72F5-8ADF-434A-A58E-EAC0695792F8}"/>
    <hyperlink ref="P45" r:id="rId188" display="http://www.usharbormaster.com/secure/AuxAidReport_new.cfm?id=28722" xr:uid="{510DAA2A-84E7-4148-8F2E-3AC07321F208}"/>
    <hyperlink ref="E46" r:id="rId189" display="http://www.usharbormaster.com/secure/auxview.cfm?recordid=28723" xr:uid="{54381005-26B1-4B2F-A63A-38A41E3669FD}"/>
    <hyperlink ref="F46" r:id="rId190" display="http://maps.google.com/?output=embed&amp;q=44.61516667,-67.32214444" xr:uid="{EF8456BE-CEE4-40DF-9578-5C90D6E6B484}"/>
    <hyperlink ref="G46" r:id="rId191" display="http://maps.google.com/?output=embed&amp;q=44.61516667,-67.32214444" xr:uid="{8EB5362A-9E65-4832-881C-DC19E54FCC53}"/>
    <hyperlink ref="P46" r:id="rId192" display="http://www.usharbormaster.com/secure/AuxAidReport_new.cfm?id=28723" xr:uid="{0748B0A9-F68E-43DE-A489-DD225447547C}"/>
    <hyperlink ref="E47" r:id="rId193" display="http://www.usharbormaster.com/secure/auxview.cfm?recordid=30367" xr:uid="{CD9FE0AA-70C8-425F-B51D-4152EA4E1B4F}"/>
    <hyperlink ref="F47" r:id="rId194" display="http://maps.google.com/?output=embed&amp;q=44.61827500,-67.31632833" xr:uid="{EC186D53-C641-44A3-AC7F-8C236B9CA65E}"/>
    <hyperlink ref="G47" r:id="rId195" display="http://maps.google.com/?output=embed&amp;q=44.61827500,-67.31632833" xr:uid="{9EC58DC1-F45B-4F92-A290-F6D87687D6A3}"/>
    <hyperlink ref="P47" r:id="rId196" display="http://www.usharbormaster.com/secure/AuxAidReport_new.cfm?id=30367" xr:uid="{5F8D5F99-68FB-41BD-A728-435A1F290A0B}"/>
    <hyperlink ref="E48" r:id="rId197" display="http://www.usharbormaster.com/secure/auxview.cfm?recordid=30368" xr:uid="{70AEA4B8-DA20-4256-9892-A78420889BD0}"/>
    <hyperlink ref="F48" r:id="rId198" display="http://maps.google.com/?output=embed&amp;q=44.62050667,-67.32065667" xr:uid="{B481FC2D-96D4-4B26-A56E-C9C94965E1E3}"/>
    <hyperlink ref="G48" r:id="rId199" display="http://maps.google.com/?output=embed&amp;q=44.62050667,-67.32065667" xr:uid="{3F8434F7-FD36-47CD-8415-5D4B338804D5}"/>
    <hyperlink ref="P48" r:id="rId200" display="http://www.usharbormaster.com/secure/AuxAidReport_new.cfm?id=30368" xr:uid="{2E3AE7BC-9042-4FFC-A8BC-89A1789BCF26}"/>
    <hyperlink ref="E49" r:id="rId201" display="http://www.usharbormaster.com/secure/auxview.cfm?recordid=30369" xr:uid="{9A142B73-B394-42FC-A033-C7ADC158ADAE}"/>
    <hyperlink ref="F49" r:id="rId202" display="http://maps.google.com/?output=embed&amp;q=44.62357000,-67.31764000" xr:uid="{8EEFC67D-75CA-4879-B5CF-718E94154804}"/>
    <hyperlink ref="G49" r:id="rId203" display="http://maps.google.com/?output=embed&amp;q=44.62357000,-67.31764000" xr:uid="{72AB7D82-CFFA-420E-A12A-3EAC7FE44799}"/>
    <hyperlink ref="P49" r:id="rId204" display="http://www.usharbormaster.com/secure/AuxAidReport_new.cfm?id=30369" xr:uid="{38BF3228-EFED-4C99-908C-E38CBD44A960}"/>
    <hyperlink ref="E50" r:id="rId205" display="http://www.usharbormaster.com/secure/auxview.cfm?recordid=30370" xr:uid="{3C66F142-733C-4290-948C-C43C6BA7E51A}"/>
    <hyperlink ref="F50" r:id="rId206" display="http://maps.google.com/?output=embed&amp;q=44.62173500,-67.31374333" xr:uid="{0C812EA5-B4BC-4529-AD6C-B05E2FF878EE}"/>
    <hyperlink ref="G50" r:id="rId207" display="http://maps.google.com/?output=embed&amp;q=44.62173500,-67.31374333" xr:uid="{383BD77E-B3C8-41FA-8510-668768478282}"/>
    <hyperlink ref="P50" r:id="rId208" display="http://www.usharbormaster.com/secure/AuxAidReport_new.cfm?id=30370" xr:uid="{80941246-7CC7-4FF0-8B4A-E0A281C55888}"/>
    <hyperlink ref="E51" r:id="rId209" display="http://www.usharbormaster.com/secure/auxview.cfm?recordid=27719" xr:uid="{F648BFD5-9F8E-4E5E-87B8-3C0377668EDF}"/>
    <hyperlink ref="F51" r:id="rId210" display="http://maps.google.com/?output=embed&amp;q=44.63228056,-67.29513056" xr:uid="{1FD87734-9206-4012-B20C-C6FBF8E7F40F}"/>
    <hyperlink ref="G51" r:id="rId211" display="http://maps.google.com/?output=embed&amp;q=44.63228056,-67.29513056" xr:uid="{7E49027F-EE92-41B5-BCDD-D9B35DE2C6CB}"/>
    <hyperlink ref="P51" r:id="rId212" display="http://www.usharbormaster.com/secure/AuxAidReport_new.cfm?id=27719" xr:uid="{C81BF504-5FEE-4FDF-ADB5-DE1D71D7FB01}"/>
    <hyperlink ref="E52" r:id="rId213" display="http://www.usharbormaster.com/secure/auxview.cfm?recordid=27718" xr:uid="{3E381EA4-D751-49DB-A16B-481C056E2B50}"/>
    <hyperlink ref="F52" r:id="rId214" display="http://maps.google.com/?output=embed&amp;q=44.63506111,-67.29665000" xr:uid="{41F7388D-79CB-4C2D-A365-E538DF31FD8F}"/>
    <hyperlink ref="G52" r:id="rId215" display="http://maps.google.com/?output=embed&amp;q=44.63506111,-67.29665000" xr:uid="{4BD2DA66-71C9-4BDE-A700-2E8038D98F86}"/>
    <hyperlink ref="P52" r:id="rId216" display="http://www.usharbormaster.com/secure/AuxAidReport_new.cfm?id=27718" xr:uid="{16F8C19C-182E-47C5-8AAE-2ECEBBB76C45}"/>
    <hyperlink ref="E53" r:id="rId217" display="http://www.usharbormaster.com/secure/auxview.cfm?recordid=27717" xr:uid="{96D2744F-EA96-4E14-8D23-D8C825C2CE60}"/>
    <hyperlink ref="F53" r:id="rId218" display="http://maps.google.com/?output=embed&amp;q=44.63466944,-67.29808889" xr:uid="{724E7B6B-E567-4B32-BF63-2D2CA1C03CD1}"/>
    <hyperlink ref="G53" r:id="rId219" display="http://maps.google.com/?output=embed&amp;q=44.63466944,-67.29808889" xr:uid="{C02589FA-6004-446E-AA9A-02C0E9FB49EF}"/>
    <hyperlink ref="P53" r:id="rId220" display="http://www.usharbormaster.com/secure/AuxAidReport_new.cfm?id=27717" xr:uid="{3703469C-6F98-40DD-9264-80EF0FCE5D3D}"/>
    <hyperlink ref="E54" r:id="rId221" display="http://www.usharbormaster.com/secure/auxview.cfm?recordid=27716" xr:uid="{B810C965-0A1A-4E4D-965E-9BB493E028A6}"/>
    <hyperlink ref="F54" r:id="rId222" display="http://maps.google.com/?output=embed&amp;q=44.63188889,-67.29628333" xr:uid="{3F715D2C-E01A-4471-9EF4-8AED0BD2427E}"/>
    <hyperlink ref="G54" r:id="rId223" display="http://maps.google.com/?output=embed&amp;q=44.63188889,-67.29628333" xr:uid="{25F1B374-99E5-4363-B8C8-0F49334245B7}"/>
    <hyperlink ref="P54" r:id="rId224" display="http://www.usharbormaster.com/secure/AuxAidReport_new.cfm?id=27716" xr:uid="{09906EB2-5E74-4B0F-AA76-C43B009C6F88}"/>
    <hyperlink ref="E55" r:id="rId225" display="http://www.usharbormaster.com/secure/auxview.cfm?recordid=25597" xr:uid="{12C1573B-048F-4436-968A-2F9BA36D0C3F}"/>
    <hyperlink ref="F55" r:id="rId226" display="http://maps.google.com/?output=embed&amp;q=44.90500000,-67.02166667" xr:uid="{69C13EA5-0136-4D56-9886-E3B7FA31CC83}"/>
    <hyperlink ref="G55" r:id="rId227" display="http://maps.google.com/?output=embed&amp;q=44.90500000,-67.02166667" xr:uid="{A9D3B3E8-979D-4681-AEF4-DD25E4B07F8F}"/>
    <hyperlink ref="P55" r:id="rId228" display="http://www.usharbormaster.com/secure/AuxAidReport_new.cfm?id=25597" xr:uid="{1C2A5D32-6DAB-445F-9DE0-4F502F28CBD7}"/>
    <hyperlink ref="E56" r:id="rId229" display="http://www.usharbormaster.com/secure/auxview.cfm?recordid=44753" xr:uid="{0F9B8083-1389-4DB5-B6AD-6B9FCE55D535}"/>
    <hyperlink ref="F56" r:id="rId230" display="http://maps.google.com/?output=embed&amp;q=44.20422500,-68.61804611" xr:uid="{5B66E24A-9427-41CC-9DC8-FA9DE9AE3D9A}"/>
    <hyperlink ref="G56" r:id="rId231" display="http://maps.google.com/?output=embed&amp;q=44.20422500,-68.61804611" xr:uid="{FC388CBC-EF41-4C6D-9CCC-9FD405CCEBB1}"/>
    <hyperlink ref="P56" r:id="rId232" display="http://www.usharbormaster.com/secure/AuxAidReport_new.cfm?id=44753" xr:uid="{34CFE2A6-4CE6-4959-A2A0-A93F2BF5441D}"/>
    <hyperlink ref="E57" r:id="rId233" display="http://www.usharbormaster.com/secure/auxview.cfm?recordid=44752" xr:uid="{6153467C-5EC5-4E7A-BDE8-593A689CD1DD}"/>
    <hyperlink ref="F57" r:id="rId234" display="http://maps.google.com/?output=embed&amp;q=44.20408611,-68.61913611" xr:uid="{957A9993-43FE-45EE-BD7A-0AD74678DE71}"/>
    <hyperlink ref="G57" r:id="rId235" display="http://maps.google.com/?output=embed&amp;q=44.20408611,-68.61913611" xr:uid="{262A4260-D7D5-42FE-BF1D-4F5975FF9440}"/>
    <hyperlink ref="P57" r:id="rId236" display="http://www.usharbormaster.com/secure/AuxAidReport_new.cfm?id=44752" xr:uid="{6DAA742F-2DEE-4E7E-A5E7-795804DD39F9}"/>
    <hyperlink ref="E58" r:id="rId237" display="http://www.usharbormaster.com/secure/auxview.cfm?recordid=44754" xr:uid="{7EE0B8CE-DA1D-4027-BE25-E29BEB8632BD}"/>
    <hyperlink ref="F58" r:id="rId238" display="http://maps.google.com/?output=embed&amp;q=44.20224000,-68.61725000" xr:uid="{BDE6613A-6AF7-443F-B713-895DC6D3FB6C}"/>
    <hyperlink ref="G58" r:id="rId239" display="http://maps.google.com/?output=embed&amp;q=44.20224000,-68.61725000" xr:uid="{F0C8987E-647B-4B67-81DF-2E6A4E7457F6}"/>
    <hyperlink ref="P58" r:id="rId240" display="http://www.usharbormaster.com/secure/AuxAidReport_new.cfm?id=44754" xr:uid="{9DFE2575-766F-4EB9-9B8D-22D2BD32B743}"/>
    <hyperlink ref="E59" r:id="rId241" display="http://www.usharbormaster.com/secure/auxview.cfm?recordid=44698" xr:uid="{5434ED1A-B92B-43C0-B0E4-D216340FBA93}"/>
    <hyperlink ref="F59" r:id="rId242" display="http://maps.google.com/?output=embed&amp;q=44.15188000,-68.61819611" xr:uid="{3383066B-C8A0-474F-AB3E-99F798668AB1}"/>
    <hyperlink ref="G59" r:id="rId243" display="http://maps.google.com/?output=embed&amp;q=44.15188000,-68.61819611" xr:uid="{928889FE-C0E2-4D4F-8E57-8E2C946F7DEE}"/>
    <hyperlink ref="P59" r:id="rId244" display="http://www.usharbormaster.com/secure/AuxAidReport_new.cfm?id=44698" xr:uid="{476B75E1-D4C5-4B67-95B5-681C97C1A388}"/>
    <hyperlink ref="E60" r:id="rId245" display="http://www.usharbormaster.com/secure/auxview.cfm?recordid=30189" xr:uid="{1B73F596-23DB-443A-B27C-FFD3B817D4EF}"/>
    <hyperlink ref="F60" r:id="rId246" display="http://maps.google.com/?output=embed&amp;q=44.26053333,-68.24151667" xr:uid="{2B604EAA-E73C-436C-B418-2C45EA43372C}"/>
    <hyperlink ref="G60" r:id="rId247" display="http://maps.google.com/?output=embed&amp;q=44.26053333,-68.24151667" xr:uid="{50DDF308-BBE0-4B16-95AF-43CE72D87384}"/>
    <hyperlink ref="P60" r:id="rId248" display="http://www.usharbormaster.com/secure/AuxAidReport_new.cfm?id=30189" xr:uid="{F1D8B18F-2C6D-437A-9FDA-45DBB831902E}"/>
    <hyperlink ref="E61" r:id="rId249" display="http://www.usharbormaster.com/secure/auxview.cfm?recordid=30580" xr:uid="{C3593250-0181-43AF-8781-49E59D702C08}"/>
    <hyperlink ref="F61" r:id="rId250" display="http://maps.google.com/?output=embed&amp;q=44.53250000,-68.42333333" xr:uid="{E504D3D6-E096-4E41-9FE8-77B8AEBA4AF0}"/>
    <hyperlink ref="G61" r:id="rId251" display="http://maps.google.com/?output=embed&amp;q=44.53250000,-68.42333333" xr:uid="{CB4ED36B-14AF-4D9C-8960-5FC92C2D69CE}"/>
    <hyperlink ref="P61" r:id="rId252" display="http://www.usharbormaster.com/secure/AuxAidReport_new.cfm?id=30580" xr:uid="{17A4849F-8AAD-4286-8D8F-76BD1D32717D}"/>
    <hyperlink ref="E62" r:id="rId253" display="http://www.usharbormaster.com/secure/auxview.cfm?recordid=30581" xr:uid="{897300A1-3355-4857-8A4A-DCB2E9E33B81}"/>
    <hyperlink ref="F62" r:id="rId254" display="http://maps.google.com/?output=embed&amp;q=44.53472222,-68.42222222" xr:uid="{8688A3C4-5852-4931-BCB5-C3A8013EE3AE}"/>
    <hyperlink ref="G62" r:id="rId255" display="http://maps.google.com/?output=embed&amp;q=44.53472222,-68.42222222" xr:uid="{2D256EF2-4ED5-4F94-9A62-117E1CE06760}"/>
    <hyperlink ref="P62" r:id="rId256" display="http://www.usharbormaster.com/secure/AuxAidReport_new.cfm?id=30581" xr:uid="{8041F8E2-C827-4F8B-A3CC-EB79FE3D1723}"/>
    <hyperlink ref="E63" r:id="rId257" display="http://www.usharbormaster.com/secure/auxview.cfm?recordid=30582" xr:uid="{0D91A98E-2359-4E5F-9E87-CDBB1ED06DBE}"/>
    <hyperlink ref="F63" r:id="rId258" display="http://maps.google.com/?output=embed&amp;q=44.53000000,-68.42388889" xr:uid="{66A28303-FAD0-4C29-B7C4-4D58BFFF7403}"/>
    <hyperlink ref="G63" r:id="rId259" display="http://maps.google.com/?output=embed&amp;q=44.53000000,-68.42388889" xr:uid="{E9CEC84B-AC19-4247-989D-4B32873DA803}"/>
    <hyperlink ref="P63" r:id="rId260" display="http://www.usharbormaster.com/secure/AuxAidReport_new.cfm?id=30582" xr:uid="{97087CFF-6BB3-42B1-A51C-7A1741A3BBAE}"/>
    <hyperlink ref="E64" r:id="rId261" display="http://www.usharbormaster.com/secure/auxview.cfm?recordid=43919" xr:uid="{7D0F3468-BE26-4848-8E53-92E4581514EE}"/>
    <hyperlink ref="F64" r:id="rId262" display="http://maps.google.com/?output=embed&amp;q=44.34788611,-68.42233333" xr:uid="{D90D5564-9FFD-49AE-96AC-8283FC3BC5F1}"/>
    <hyperlink ref="G64" r:id="rId263" display="http://maps.google.com/?output=embed&amp;q=44.34788611,-68.42233333" xr:uid="{DFE83DC7-E09B-47E0-9F80-90FF1E7991E2}"/>
    <hyperlink ref="P64" r:id="rId264" display="http://www.usharbormaster.com/secure/AuxAidReport_new.cfm?id=43919" xr:uid="{D6D6CD6F-EE11-44AF-81DA-8BAF780CF498}"/>
    <hyperlink ref="E65" r:id="rId265" display="http://www.usharbormaster.com/secure/auxview.cfm?recordid=43920" xr:uid="{9E7BE3B6-C29D-42FE-A0C1-5FC9635C81CD}"/>
    <hyperlink ref="F65" r:id="rId266" display="http://maps.google.com/?output=embed&amp;q=44.34646111,-68.42233333" xr:uid="{039E8C83-17CC-4ECB-A08A-58BD5425E6BB}"/>
    <hyperlink ref="G65" r:id="rId267" display="http://maps.google.com/?output=embed&amp;q=44.34646111,-68.42233333" xr:uid="{2EB0DC7C-0E3A-41D7-8424-C6DD6A0EF0C3}"/>
    <hyperlink ref="P65" r:id="rId268" display="http://www.usharbormaster.com/secure/AuxAidReport_new.cfm?id=43920" xr:uid="{6CE6279B-8A37-433C-B0A7-8864D099EAC6}"/>
    <hyperlink ref="E66" r:id="rId269" display="http://www.usharbormaster.com/secure/auxview.cfm?recordid=43921" xr:uid="{248733F0-EAA5-4F80-9660-EEF2DA3D11B2}"/>
    <hyperlink ref="F66" r:id="rId270" display="http://maps.google.com/?output=embed&amp;q=44.34646111,-68.42118611" xr:uid="{ADFE6725-63FD-4BA6-8BF9-C88D6928973D}"/>
    <hyperlink ref="G66" r:id="rId271" display="http://maps.google.com/?output=embed&amp;q=44.34646111,-68.42118611" xr:uid="{06FE24B7-89F8-46D9-B2A1-75B8F099A2A0}"/>
    <hyperlink ref="P66" r:id="rId272" display="http://www.usharbormaster.com/secure/AuxAidReport_new.cfm?id=43921" xr:uid="{1EBC865A-20FB-4E3F-B3B2-FE6610FFF79B}"/>
    <hyperlink ref="E67" r:id="rId273" display="http://www.usharbormaster.com/secure/auxview.cfm?recordid=43922" xr:uid="{EEF00BE5-EDAA-4BFC-9891-7EB978437751}"/>
    <hyperlink ref="F67" r:id="rId274" display="http://maps.google.com/?output=embed&amp;q=44.34788611,-68.42118611" xr:uid="{4221432F-0872-45D1-95C3-2ED520DAF3EE}"/>
    <hyperlink ref="G67" r:id="rId275" display="http://maps.google.com/?output=embed&amp;q=44.34788611,-68.42118611" xr:uid="{78C03537-841E-41E1-B9B8-24F0D30B7055}"/>
    <hyperlink ref="P67" r:id="rId276" display="http://www.usharbormaster.com/secure/AuxAidReport_new.cfm?id=43922" xr:uid="{B6DFCFCE-54A3-443D-AEA2-5A9F632EA1AB}"/>
    <hyperlink ref="E68" r:id="rId277" display="http://www.usharbormaster.com/secure/auxview.cfm?recordid=23564" xr:uid="{F8B49A63-A080-445D-BFBF-D59EE93BB2A9}"/>
    <hyperlink ref="F68" r:id="rId278" display="http://maps.google.com/?output=embed&amp;q=44.33186667,-68.76875000" xr:uid="{86044B01-E2B6-4A94-B4E5-AE7FFDEAD30A}"/>
    <hyperlink ref="G68" r:id="rId279" display="http://maps.google.com/?output=embed&amp;q=44.33186667,-68.76875000" xr:uid="{4DCB5B98-D319-40B7-9A31-17003DCD0AC3}"/>
    <hyperlink ref="P68" r:id="rId280" display="http://www.usharbormaster.com/secure/AuxAidReport_new.cfm?id=23564" xr:uid="{B25EB379-EDFA-439A-9401-F9DB6A26081C}"/>
    <hyperlink ref="E69" r:id="rId281" display="http://www.usharbormaster.com/secure/auxview.cfm?recordid=23565" xr:uid="{CDDFC516-4BCA-47DE-A38F-821D87E7F5A5}"/>
    <hyperlink ref="F69" r:id="rId282" display="http://maps.google.com/?output=embed&amp;q=44.33276667,-68.76886667" xr:uid="{3DC7C182-3566-4DCC-A9AF-A9EA3F23E386}"/>
    <hyperlink ref="G69" r:id="rId283" display="http://maps.google.com/?output=embed&amp;q=44.33276667,-68.76886667" xr:uid="{617E91AC-95B7-4230-B3E0-83693A2FBD3F}"/>
    <hyperlink ref="P69" r:id="rId284" display="http://www.usharbormaster.com/secure/AuxAidReport_new.cfm?id=23565" xr:uid="{DC62D7C6-0B69-4663-8918-7F09F71CACD9}"/>
    <hyperlink ref="E70" r:id="rId285" display="http://www.usharbormaster.com/secure/auxview.cfm?recordid=23563" xr:uid="{A8CF0B9F-EACC-4557-B710-9EF9BFF40A51}"/>
    <hyperlink ref="F70" r:id="rId286" display="http://maps.google.com/?output=embed&amp;q=44.32285000,-68.76685000" xr:uid="{A1FB7B70-B7E8-40DA-BE30-CADFF8750DB5}"/>
    <hyperlink ref="G70" r:id="rId287" display="http://maps.google.com/?output=embed&amp;q=44.32285000,-68.76685000" xr:uid="{8724FA19-A3E2-4AA7-A237-6A584875DC06}"/>
    <hyperlink ref="P70" r:id="rId288" display="http://www.usharbormaster.com/secure/AuxAidReport_new.cfm?id=23563" xr:uid="{96FB5612-2597-41D8-B9C8-6F94F99A7BA7}"/>
    <hyperlink ref="E71" r:id="rId289" display="http://www.usharbormaster.com/secure/auxview.cfm?recordid=44663" xr:uid="{FF89CF16-BC6B-4441-BDC8-ABE4E557C0CF}"/>
    <hyperlink ref="F71" r:id="rId290" display="http://maps.google.com/?output=embed&amp;q=44.04350000,-68.89250000" xr:uid="{64AEA5D6-F7DD-4D04-8185-D99246470503}"/>
    <hyperlink ref="G71" r:id="rId291" display="http://maps.google.com/?output=embed&amp;q=44.04350000,-68.89250000" xr:uid="{78F8819B-AD08-4D16-8D07-433FA05B3560}"/>
    <hyperlink ref="P71" r:id="rId292" display="http://www.usharbormaster.com/secure/AuxAidReport_new.cfm?id=44663" xr:uid="{2F6C172C-AC8A-4F52-8F80-BAA3B8508BB3}"/>
    <hyperlink ref="E72" r:id="rId293" display="http://www.usharbormaster.com/secure/auxview.cfm?recordid=44862" xr:uid="{D84DC2DA-5CE6-4BD4-8C7D-8A72890CE6BE}"/>
    <hyperlink ref="F72" r:id="rId294" display="http://maps.google.com/?output=embed&amp;q=44.31836889,-68.92695306" xr:uid="{ED6E7CDD-270A-4189-9804-9FED26C138C2}"/>
    <hyperlink ref="G72" r:id="rId295" display="http://maps.google.com/?output=embed&amp;q=44.31836889,-68.92695306" xr:uid="{0887E837-2C00-4B65-9924-676058422FF6}"/>
    <hyperlink ref="P72" r:id="rId296" display="http://www.usharbormaster.com/secure/AuxAidReport_new.cfm?id=44862" xr:uid="{9820DB19-10B1-4014-AE05-5455FF2B88F7}"/>
    <hyperlink ref="E73" r:id="rId297" display="http://www.usharbormaster.com/secure/auxview.cfm?recordid=45105" xr:uid="{7ACBFE56-E04C-469D-B47D-B2C752F125A7}"/>
    <hyperlink ref="F73" r:id="rId298" display="http://maps.google.com/?output=embed&amp;q=44.10900000,-69.07300000" xr:uid="{01C7A498-8586-46D9-AB38-55FFE4BFBEAB}"/>
    <hyperlink ref="G73" r:id="rId299" display="http://maps.google.com/?output=embed&amp;q=44.10900000,-69.07300000" xr:uid="{CAA21016-0E2C-4082-9CC1-871AD6A3C603}"/>
    <hyperlink ref="P73" r:id="rId300" display="http://www.usharbormaster.com/secure/AuxAidReport_new.cfm?id=45105" xr:uid="{9B583529-C1AE-4379-9939-D00C17F94835}"/>
    <hyperlink ref="E74" r:id="rId301" display="http://www.usharbormaster.com/secure/auxview.cfm?recordid=25684" xr:uid="{65BF4C32-34D6-4B2D-8ECE-138CB5FC8861}"/>
    <hyperlink ref="F74" r:id="rId302" display="http://maps.google.com/?output=embed&amp;q=44.28061389,-68.94317500" xr:uid="{A16A20C8-A634-469B-9FAD-EB055E8DC1A0}"/>
    <hyperlink ref="G74" r:id="rId303" display="http://maps.google.com/?output=embed&amp;q=44.28061389,-68.94317500" xr:uid="{82483E3A-2B24-4A60-ADB3-313526510924}"/>
    <hyperlink ref="P74" r:id="rId304" display="http://www.usharbormaster.com/secure/AuxAidReport_new.cfm?id=25684" xr:uid="{918615FF-A48C-4333-832E-74F8E7B7AE3E}"/>
    <hyperlink ref="E75" r:id="rId305" display="http://www.usharbormaster.com/secure/auxview.cfm?recordid=25683" xr:uid="{095E9183-E601-46F5-AA6B-7361E4CB4A9A}"/>
    <hyperlink ref="F75" r:id="rId306" display="http://maps.google.com/?output=embed&amp;q=44.28047222,-68.94302778" xr:uid="{FD9B8C9F-4E2D-45A2-8CF8-0EB76013C362}"/>
    <hyperlink ref="G75" r:id="rId307" display="http://maps.google.com/?output=embed&amp;q=44.28047222,-68.94302778" xr:uid="{1B1FEDED-A89D-4AAE-85F8-910D8B83B917}"/>
    <hyperlink ref="P75" r:id="rId308" display="http://www.usharbormaster.com/secure/AuxAidReport_new.cfm?id=25683" xr:uid="{AC98D500-CEAD-4312-8C71-0EBEEA948729}"/>
    <hyperlink ref="E76" r:id="rId309" display="http://www.usharbormaster.com/secure/auxview.cfm?recordid=25681" xr:uid="{89E7C236-806A-498C-B043-58170DD35458}"/>
    <hyperlink ref="F76" r:id="rId310" display="http://maps.google.com/?output=embed&amp;q=44.28066667,-69.00521944" xr:uid="{7312D1D6-9766-4344-9ADE-C29BB733B21C}"/>
    <hyperlink ref="G76" r:id="rId311" display="http://maps.google.com/?output=embed&amp;q=44.28066667,-69.00521944" xr:uid="{3D177775-845F-48FC-BA93-398319E179AD}"/>
    <hyperlink ref="P76" r:id="rId312" display="http://www.usharbormaster.com/secure/AuxAidReport_new.cfm?id=25681" xr:uid="{B611C2B4-303E-4BDF-AF4A-6882582F4ADD}"/>
    <hyperlink ref="E77" r:id="rId313" display="http://www.usharbormaster.com/secure/auxview.cfm?recordid=25682" xr:uid="{EA3A2279-315F-4697-AB96-A3A2EEA9BDF7}"/>
    <hyperlink ref="F77" r:id="rId314" display="http://maps.google.com/?output=embed&amp;q=44.28045000,-69.00531944" xr:uid="{19AA1575-6D0A-43CD-8742-11901EE84D50}"/>
    <hyperlink ref="G77" r:id="rId315" display="http://maps.google.com/?output=embed&amp;q=44.28045000,-69.00531944" xr:uid="{2784CA29-2169-49BC-9561-B4A543B849F3}"/>
    <hyperlink ref="P77" r:id="rId316" display="http://www.usharbormaster.com/secure/AuxAidReport_new.cfm?id=25682" xr:uid="{90BBF530-121B-4E47-BEFE-1F4274EF8B3A}"/>
    <hyperlink ref="E78" r:id="rId317" display="http://www.usharbormaster.com/secure/auxview.cfm?recordid=45049" xr:uid="{D68B6777-846B-44A4-A823-5BB080D4B40A}"/>
    <hyperlink ref="F78" r:id="rId318" display="http://maps.google.com/?output=embed&amp;q=43.35781000,-70.42509000" xr:uid="{AD766D9E-5CFF-4A6A-BFF1-1E1F7365F838}"/>
    <hyperlink ref="G78" r:id="rId319" display="http://maps.google.com/?output=embed&amp;q=43.35781000,-70.42509000" xr:uid="{67CA5EA6-A518-4FAF-9E48-4986E3F65252}"/>
    <hyperlink ref="P78" r:id="rId320" display="http://www.usharbormaster.com/secure/AuxAidReport_new.cfm?id=45049" xr:uid="{EA0F8942-0784-4366-8F31-AF7E9870AB30}"/>
    <hyperlink ref="E79" r:id="rId321" display="http://www.usharbormaster.com/secure/auxview.cfm?recordid=44847" xr:uid="{DC744FF1-6AA3-471A-8EA6-C6D57F561186}"/>
    <hyperlink ref="F79" r:id="rId322" display="http://maps.google.com/?output=embed&amp;q=44.14223000,-68.24585000" xr:uid="{3EA6B535-67C8-4248-B533-561428A44E95}"/>
    <hyperlink ref="G79" r:id="rId323" display="http://maps.google.com/?output=embed&amp;q=44.14223000,-68.24585000" xr:uid="{41012279-F6FE-441D-8855-350C05967031}"/>
    <hyperlink ref="P79" r:id="rId324" display="http://www.usharbormaster.com/secure/AuxAidReport_new.cfm?id=44847" xr:uid="{5F0879B0-FB09-462F-993C-FB830D6C6596}"/>
    <hyperlink ref="E80" r:id="rId325" display="http://www.usharbormaster.com/secure/auxview.cfm?recordid=44846" xr:uid="{4CA86E39-4F0F-49FB-BC45-8B3CF6021EBC}"/>
    <hyperlink ref="F80" r:id="rId326" display="http://maps.google.com/?output=embed&amp;q=44.65087000,-67.19232000" xr:uid="{0B0B9C82-3514-4DB7-B714-BF9650B63E8B}"/>
    <hyperlink ref="G80" r:id="rId327" display="http://maps.google.com/?output=embed&amp;q=44.65087000,-67.19232000" xr:uid="{74CD0823-F423-4CA3-AF58-911031647FF9}"/>
    <hyperlink ref="P80" r:id="rId328" display="http://www.usharbormaster.com/secure/AuxAidReport_new.cfm?id=44846" xr:uid="{86FB2328-0005-4535-980A-4ED13325A8AF}"/>
    <hyperlink ref="E81" r:id="rId329" display="http://www.usharbormaster.com/secure/auxview.cfm?recordid=45047" xr:uid="{D32FE5C7-F358-4DD1-A573-5EC619CDA84C}"/>
    <hyperlink ref="F81" r:id="rId330" display="http://maps.google.com/?output=embed&amp;q=43.78361111,-68.85500000" xr:uid="{57BB3CB2-DB11-4F0B-BB6C-009986E797A2}"/>
    <hyperlink ref="G81" r:id="rId331" display="http://maps.google.com/?output=embed&amp;q=43.78361111,-68.85500000" xr:uid="{BB0C733D-0955-4257-87E7-6A4A8C4685ED}"/>
    <hyperlink ref="P81" r:id="rId332" display="http://www.usharbormaster.com/secure/AuxAidReport_new.cfm?id=45047" xr:uid="{0B423390-C304-4BD8-81EE-9CC25F19F4EF}"/>
    <hyperlink ref="E82" r:id="rId333" display="http://www.usharbormaster.com/secure/auxview.cfm?recordid=44994" xr:uid="{D137A881-194C-4F34-AAF6-6F9FCD52D335}"/>
    <hyperlink ref="F82" r:id="rId334" display="http://maps.google.com/?output=embed&amp;q=43.96861389,-68.12833694" xr:uid="{AA98B8E1-2C31-4896-845E-036AE719F704}"/>
    <hyperlink ref="G82" r:id="rId335" display="http://maps.google.com/?output=embed&amp;q=43.96861389,-68.12833694" xr:uid="{D7DA3BA0-EFD8-44FA-924A-796279E222BC}"/>
    <hyperlink ref="P82" r:id="rId336" display="http://www.usharbormaster.com/secure/AuxAidReport_new.cfm?id=44994" xr:uid="{3F1652CD-1AE5-4534-9733-44FBBFCA10E2}"/>
    <hyperlink ref="E83" r:id="rId337" display="http://www.usharbormaster.com/secure/auxview.cfm?recordid=44848" xr:uid="{B715D980-2195-4E76-B72A-E1AD78636518}"/>
    <hyperlink ref="F83" r:id="rId338" display="http://maps.google.com/?output=embed&amp;q=44.09224000,-69.04408000" xr:uid="{EFD96D83-7E6A-4ED2-98DB-D8700FC3A534}"/>
    <hyperlink ref="G83" r:id="rId339" display="http://maps.google.com/?output=embed&amp;q=44.09224000,-69.04408000" xr:uid="{853CCD09-8F4A-4C6A-8F25-1A70FCB8422B}"/>
    <hyperlink ref="P83" r:id="rId340" display="http://www.usharbormaster.com/secure/AuxAidReport_new.cfm?id=44848" xr:uid="{D276F9A2-28BC-48B0-9D34-F72DEBFFE59D}"/>
    <hyperlink ref="E84" r:id="rId341" display="http://www.usharbormaster.com/secure/auxview.cfm?recordid=45046" xr:uid="{E0D86F1B-E26A-4995-BE90-13071DEAD956}"/>
    <hyperlink ref="F84" r:id="rId342" display="http://maps.google.com/?output=embed&amp;q=44.36761111,-67.86416667" xr:uid="{B1597CC7-EFE5-44B2-9D1A-A34B2216D0E7}"/>
    <hyperlink ref="G84" r:id="rId343" display="http://maps.google.com/?output=embed&amp;q=44.36761111,-67.86416667" xr:uid="{932C34B1-0765-42E4-A091-B311095F0D96}"/>
    <hyperlink ref="P84" r:id="rId344" display="http://www.usharbormaster.com/secure/AuxAidReport_new.cfm?id=45046" xr:uid="{72AA594E-1E2A-4527-9F95-86F7AA85D37A}"/>
    <hyperlink ref="E85" r:id="rId345" display="http://www.usharbormaster.com/secure/auxview.cfm?recordid=42794" xr:uid="{4AC37F7C-94DF-4A29-973F-C17858DACA23}"/>
    <hyperlink ref="F85" r:id="rId346" display="http://maps.google.com/?output=embed&amp;q=44.43804722,-68.34732778" xr:uid="{17A99FD4-0E78-4AED-91C5-BCF4D0E442CF}"/>
    <hyperlink ref="G85" r:id="rId347" display="http://maps.google.com/?output=embed&amp;q=44.43804722,-68.34732778" xr:uid="{77FE543F-8A86-4DBF-97A9-F224ED7B9FF3}"/>
    <hyperlink ref="P85" r:id="rId348" display="http://www.usharbormaster.com/secure/AuxAidReport_new.cfm?id=42794" xr:uid="{6B06A4DA-4F44-4C57-BB4C-0F6FFC265716}"/>
    <hyperlink ref="E86" r:id="rId349" display="http://www.usharbormaster.com/secure/auxview.cfm?recordid=42796" xr:uid="{470F5A9B-AEC6-4E8C-92BC-C5FBB89FBDDE}"/>
    <hyperlink ref="F86" r:id="rId350" display="http://maps.google.com/?output=embed&amp;q=44.43731111,-68.34681389" xr:uid="{587CF6D7-46B5-48D4-A260-0599DA8315B5}"/>
    <hyperlink ref="G86" r:id="rId351" display="http://maps.google.com/?output=embed&amp;q=44.43731111,-68.34681389" xr:uid="{E08FA5E0-2D96-4688-B725-5CACF2D61E48}"/>
    <hyperlink ref="P86" r:id="rId352" display="http://www.usharbormaster.com/secure/AuxAidReport_new.cfm?id=42796" xr:uid="{CA92F1DB-88B4-442D-B92A-90ABF16A63C2}"/>
    <hyperlink ref="E87" r:id="rId353" display="http://www.usharbormaster.com/secure/auxview.cfm?recordid=42795" xr:uid="{54AD9884-1FAB-4F6D-9CB3-392DDA31A49E}"/>
    <hyperlink ref="F87" r:id="rId354" display="http://maps.google.com/?output=embed&amp;q=44.43705000,-68.34732778" xr:uid="{4FF50F57-1C9D-47C4-BFF6-C11E8BFCE31B}"/>
    <hyperlink ref="G87" r:id="rId355" display="http://maps.google.com/?output=embed&amp;q=44.43705000,-68.34732778" xr:uid="{E8728587-DB66-4130-AD15-96B40704514A}"/>
    <hyperlink ref="P87" r:id="rId356" display="http://www.usharbormaster.com/secure/AuxAidReport_new.cfm?id=42795" xr:uid="{1A3F551F-51CF-4205-A3ED-C617172A8F72}"/>
    <hyperlink ref="E88" r:id="rId357" display="http://www.usharbormaster.com/secure/auxview.cfm?recordid=42797" xr:uid="{124C53AD-8E34-4537-8289-E2E3D1CEFCA5}"/>
    <hyperlink ref="F88" r:id="rId358" display="http://maps.google.com/?output=embed&amp;q=44.43785000,-68.34786667" xr:uid="{124C654B-D659-46B7-B68D-807BAB46BDCC}"/>
    <hyperlink ref="G88" r:id="rId359" display="http://maps.google.com/?output=embed&amp;q=44.43785000,-68.34786667" xr:uid="{E0DE0513-60AD-4398-938B-214A0A748EC4}"/>
    <hyperlink ref="P88" r:id="rId360" display="http://www.usharbormaster.com/secure/AuxAidReport_new.cfm?id=42797" xr:uid="{CA981783-BA49-439C-88DB-C767565EC075}"/>
    <hyperlink ref="E89" r:id="rId361" display="http://www.usharbormaster.com/secure/auxview.cfm?recordid=44424" xr:uid="{58D6673B-38C5-41D2-ABFA-D9211C7CE14A}"/>
    <hyperlink ref="F89" r:id="rId362" display="http://maps.google.com/?output=embed&amp;q=44.64169000,-67.29738500" xr:uid="{FB28AFD1-5864-4D14-B1AB-1E45088E365E}"/>
    <hyperlink ref="G89" r:id="rId363" display="http://maps.google.com/?output=embed&amp;q=44.64169000,-67.29738500" xr:uid="{7E5A6044-3F18-416E-94AA-9809A6213A24}"/>
    <hyperlink ref="P89" r:id="rId364" display="http://www.usharbormaster.com/secure/AuxAidReport_new.cfm?id=44424" xr:uid="{2F11C625-00DB-4C12-B314-39764676B988}"/>
    <hyperlink ref="E90" r:id="rId365" display="http://www.usharbormaster.com/secure/auxview.cfm?recordid=44425" xr:uid="{AE6B34D8-92C4-4D46-8C68-FD15FAAAAF80}"/>
    <hyperlink ref="F90" r:id="rId366" display="http://maps.google.com/?output=embed&amp;q=44.64084000,-67.29740000" xr:uid="{0609BDC6-2A0E-443F-A7AB-2C5EDA912C3B}"/>
    <hyperlink ref="G90" r:id="rId367" display="http://maps.google.com/?output=embed&amp;q=44.64084000,-67.29740000" xr:uid="{26DAF253-3621-43E0-8138-BF82EE452E69}"/>
    <hyperlink ref="P90" r:id="rId368" display="http://www.usharbormaster.com/secure/AuxAidReport_new.cfm?id=44425" xr:uid="{1FE95AD4-1290-4FD5-8F7E-6D904332CBB2}"/>
    <hyperlink ref="E91" r:id="rId369" display="http://www.usharbormaster.com/secure/auxview.cfm?recordid=44710" xr:uid="{48003BB3-0BC3-459D-8838-0398B63E3126}"/>
    <hyperlink ref="F91" r:id="rId370" display="http://maps.google.com/?output=embed&amp;q=44.42344000,-68.88271000" xr:uid="{D840F69E-6565-4AA7-A4C1-C1DE64BAD37C}"/>
    <hyperlink ref="G91" r:id="rId371" display="http://maps.google.com/?output=embed&amp;q=44.42344000,-68.88271000" xr:uid="{3905EE15-A430-410E-BB72-2CD0320E1A81}"/>
    <hyperlink ref="P91" r:id="rId372" display="http://www.usharbormaster.com/secure/AuxAidReport_new.cfm?id=44710" xr:uid="{8E6B23DD-1566-42EF-95F0-CF3C14FE7EFD}"/>
    <hyperlink ref="E92" r:id="rId373" display="http://www.usharbormaster.com/secure/auxview.cfm?recordid=44711" xr:uid="{E9DC92C6-9F26-403E-AEAE-45C7C0F068D3}"/>
    <hyperlink ref="F92" r:id="rId374" display="http://maps.google.com/?output=embed&amp;q=44.42461000,-68.87899000" xr:uid="{3CEA4DE4-00DF-4A03-8C4F-01EFEBE133C1}"/>
    <hyperlink ref="G92" r:id="rId375" display="http://maps.google.com/?output=embed&amp;q=44.42461000,-68.87899000" xr:uid="{F0F80B50-5C0C-43C3-B2A1-067A4C6AA3E2}"/>
    <hyperlink ref="P92" r:id="rId376" display="http://www.usharbormaster.com/secure/AuxAidReport_new.cfm?id=44711" xr:uid="{A40FAC6E-3552-4C23-9519-81506189CD0B}"/>
    <hyperlink ref="E93" r:id="rId377" display="http://www.usharbormaster.com/secure/auxview.cfm?recordid=30916" xr:uid="{FCE3BF6E-9379-49A8-87DD-083CE9E6F8D4}"/>
    <hyperlink ref="F93" r:id="rId378" display="http://maps.google.com/?output=embed&amp;q=44.90991583,-67.04585083" xr:uid="{62C5FA30-F777-4432-AA10-F21D9274274D}"/>
    <hyperlink ref="G93" r:id="rId379" display="http://maps.google.com/?output=embed&amp;q=44.90991583,-67.04585083" xr:uid="{0ECD8042-3FC0-4C09-8AB1-A28F7A2C9579}"/>
    <hyperlink ref="P93" r:id="rId380" display="http://www.usharbormaster.com/secure/AuxAidReport_new.cfm?id=30916" xr:uid="{88131C15-5A19-4D9B-A943-5B32B73E4BB0}"/>
    <hyperlink ref="E94" r:id="rId381" display="http://www.usharbormaster.com/secure/auxview.cfm?recordid=41462" xr:uid="{8A0554F8-0CD5-49F9-B155-5A64985790DC}"/>
    <hyperlink ref="F94" r:id="rId382" display="http://maps.google.com/?output=embed&amp;q=44.09976667,-69.09641667" xr:uid="{A2D323AA-AFA8-40A6-A3F0-A5813063BCA2}"/>
    <hyperlink ref="G94" r:id="rId383" display="http://maps.google.com/?output=embed&amp;q=44.09976667,-69.09641667" xr:uid="{70F68CAB-E2C6-4EF5-A62B-B0C7F1073DDE}"/>
    <hyperlink ref="P94" r:id="rId384" display="http://www.usharbormaster.com/secure/AuxAidReport_new.cfm?id=41462" xr:uid="{FA5C7CFC-76BC-4342-94CC-77D5DBAD05DC}"/>
    <hyperlink ref="E95" r:id="rId385" display="http://www.usharbormaster.com/secure/auxview.cfm?recordid=41459" xr:uid="{54864ACE-4D79-4AD5-8579-610D02EC8C37}"/>
    <hyperlink ref="F95" r:id="rId386" display="http://maps.google.com/?output=embed&amp;q=44.10018333,-69.09641667" xr:uid="{58386AFF-DCD1-469B-9CA9-6EF1E81D83C2}"/>
    <hyperlink ref="G95" r:id="rId387" display="http://maps.google.com/?output=embed&amp;q=44.10018333,-69.09641667" xr:uid="{813AE077-CE73-4D85-AFE7-0F22FDF5F6F0}"/>
    <hyperlink ref="P95" r:id="rId388" display="http://www.usharbormaster.com/secure/AuxAidReport_new.cfm?id=41459" xr:uid="{7ECE8994-443D-4224-A867-C9C43F50A3DF}"/>
    <hyperlink ref="E96" r:id="rId389" display="http://www.usharbormaster.com/secure/auxview.cfm?recordid=41463" xr:uid="{CC617DE1-0D0F-4C64-AC22-5757F136571B}"/>
    <hyperlink ref="F96" r:id="rId390" display="http://maps.google.com/?output=embed&amp;q=44.09996667,-69.10100000" xr:uid="{C4B5856B-215E-4BCC-8554-2FCE78532738}"/>
    <hyperlink ref="G96" r:id="rId391" display="http://maps.google.com/?output=embed&amp;q=44.09996667,-69.10100000" xr:uid="{FB430EE1-6F63-43B9-92CF-1247D9125BAD}"/>
    <hyperlink ref="P96" r:id="rId392" display="http://www.usharbormaster.com/secure/AuxAidReport_new.cfm?id=41463" xr:uid="{931651DD-1F6C-4775-BAF7-4E3D8DFE8D07}"/>
    <hyperlink ref="E97" r:id="rId393" display="http://www.usharbormaster.com/secure/auxview.cfm?recordid=41460" xr:uid="{2CC27B52-1223-4362-8F1F-5BD965E7B259}"/>
    <hyperlink ref="F97" r:id="rId394" display="http://maps.google.com/?output=embed&amp;q=44.10031667,-69.10100000" xr:uid="{E0BB222F-032A-4C37-88FD-4448471DF8F3}"/>
    <hyperlink ref="G97" r:id="rId395" display="http://maps.google.com/?output=embed&amp;q=44.10031667,-69.10100000" xr:uid="{714FFE4A-A3CD-48CC-88D2-B1F93A93EDC4}"/>
    <hyperlink ref="P97" r:id="rId396" display="http://www.usharbormaster.com/secure/AuxAidReport_new.cfm?id=41460" xr:uid="{498EFF2F-79A8-45A1-9948-FC18B44E34A7}"/>
    <hyperlink ref="E98" r:id="rId397" display="http://www.usharbormaster.com/secure/auxview.cfm?recordid=41464" xr:uid="{7729E74F-8AC5-4BB1-8BA2-B56BAB9216D3}"/>
    <hyperlink ref="F98" r:id="rId398" display="http://maps.google.com/?output=embed&amp;q=44.10025000,-69.10441667" xr:uid="{02E59DD9-AA52-4601-98B4-A06A1DA6E558}"/>
    <hyperlink ref="G98" r:id="rId399" display="http://maps.google.com/?output=embed&amp;q=44.10025000,-69.10441667" xr:uid="{293B323D-7FDA-4A66-B047-D4A286B95E23}"/>
    <hyperlink ref="P98" r:id="rId400" display="http://www.usharbormaster.com/secure/AuxAidReport_new.cfm?id=41464" xr:uid="{9AA36498-8C9D-4912-805D-5A01C11392D0}"/>
    <hyperlink ref="E99" r:id="rId401" display="http://www.usharbormaster.com/secure/auxview.cfm?recordid=41461" xr:uid="{84CE0ED5-F5C6-4340-AA4F-1F06FBC6335D}"/>
    <hyperlink ref="F99" r:id="rId402" display="http://maps.google.com/?output=embed&amp;q=44.10055000,-69.10495000" xr:uid="{E781817F-DF61-4A3C-B36C-424D98222D84}"/>
    <hyperlink ref="G99" r:id="rId403" display="http://maps.google.com/?output=embed&amp;q=44.10055000,-69.10495000" xr:uid="{3B19AB4E-3ACE-4475-AE9B-5F1FE3CE7087}"/>
    <hyperlink ref="P99" r:id="rId404" display="http://www.usharbormaster.com/secure/AuxAidReport_new.cfm?id=41461" xr:uid="{483D3D6B-E9AA-4627-870E-1278D0CE9CB5}"/>
    <hyperlink ref="E100" r:id="rId405" display="http://www.usharbormaster.com/secure/auxview.cfm?recordid=40146" xr:uid="{1A9C41C9-5D39-43A7-A6EC-80ACDB69E701}"/>
    <hyperlink ref="F100" r:id="rId406" display="http://maps.google.com/?output=embed&amp;q=44.10008333,-69.09720000" xr:uid="{34861031-36AF-4BB6-A863-901D5C337EC5}"/>
    <hyperlink ref="G100" r:id="rId407" display="http://maps.google.com/?output=embed&amp;q=44.10008333,-69.09720000" xr:uid="{6BDCF8FF-571D-4820-B4E3-9B873BBEBB6B}"/>
    <hyperlink ref="P100" r:id="rId408" display="http://www.usharbormaster.com/secure/AuxAidReport_new.cfm?id=40146" xr:uid="{A24EE2DE-040C-410E-ACAC-6F25153A6854}"/>
    <hyperlink ref="E101" r:id="rId409" display="http://www.usharbormaster.com/secure/auxview.cfm?recordid=40147" xr:uid="{E7908D17-1327-48BE-AE6F-91374E9A42C6}"/>
    <hyperlink ref="F101" r:id="rId410" display="http://maps.google.com/?output=embed&amp;q=44.10051667,-69.10460000" xr:uid="{35A209A0-2439-4E8B-9CD7-B1B8F069A396}"/>
    <hyperlink ref="G101" r:id="rId411" display="http://maps.google.com/?output=embed&amp;q=44.10051667,-69.10460000" xr:uid="{03EEA0A6-CF16-48D1-AC2D-A9197B8C7E6B}"/>
    <hyperlink ref="P101" r:id="rId412" display="http://www.usharbormaster.com/secure/AuxAidReport_new.cfm?id=40147" xr:uid="{AFAE55BA-539A-4F4E-94F1-C5752219FC36}"/>
    <hyperlink ref="E102" r:id="rId413" display="http://www.usharbormaster.com/secure/auxview.cfm?recordid=40148" xr:uid="{1F63FE4D-86BB-426F-8306-88D23AB9EC1C}"/>
    <hyperlink ref="F102" r:id="rId414" display="http://maps.google.com/?output=embed&amp;q=44.10191667,-69.10321667" xr:uid="{054DC66F-272F-471B-A8BA-D14C1F486939}"/>
    <hyperlink ref="G102" r:id="rId415" display="http://maps.google.com/?output=embed&amp;q=44.10191667,-69.10321667" xr:uid="{4F6CCB16-2FCD-43E0-B749-3AA0D6B07A7B}"/>
    <hyperlink ref="P102" r:id="rId416" display="http://www.usharbormaster.com/secure/AuxAidReport_new.cfm?id=40148" xr:uid="{60820323-E939-4E4F-B083-7504CD23C80B}"/>
    <hyperlink ref="E103" r:id="rId417" display="http://www.usharbormaster.com/secure/auxview.cfm?recordid=40149" xr:uid="{843A983B-A8FE-46BD-8E68-574439C806B1}"/>
    <hyperlink ref="F103" r:id="rId418" display="http://maps.google.com/?output=embed&amp;q=44.10296667,-69.10065000" xr:uid="{AF1F9E15-E96C-4998-81A9-7FE802E3F8FC}"/>
    <hyperlink ref="G103" r:id="rId419" display="http://maps.google.com/?output=embed&amp;q=44.10296667,-69.10065000" xr:uid="{A1BCC156-2FB5-4A56-ABF6-B0642FF23D22}"/>
    <hyperlink ref="P103" r:id="rId420" display="http://www.usharbormaster.com/secure/AuxAidReport_new.cfm?id=40149" xr:uid="{3D965223-C01A-4012-933C-B3A3181D8C00}"/>
    <hyperlink ref="E104" r:id="rId421" display="http://www.usharbormaster.com/secure/auxview.cfm?recordid=40150" xr:uid="{0A238A54-B254-46A9-97DC-6E2F2CF81ED2}"/>
    <hyperlink ref="F104" r:id="rId422" display="http://maps.google.com/?output=embed&amp;q=44.10953333,-69.09500000" xr:uid="{D6F12C34-6A38-47FA-8BB4-BAE957FD25D2}"/>
    <hyperlink ref="G104" r:id="rId423" display="http://maps.google.com/?output=embed&amp;q=44.10953333,-69.09500000" xr:uid="{B124EB8C-B713-41AE-88BC-3A31327FF17D}"/>
    <hyperlink ref="P104" r:id="rId424" display="http://www.usharbormaster.com/secure/AuxAidReport_new.cfm?id=40150" xr:uid="{34DFDF8A-6734-4951-86D9-E76F4EE341DC}"/>
    <hyperlink ref="E105" r:id="rId425" display="http://www.usharbormaster.com/secure/auxview.cfm?recordid=24235" xr:uid="{2AE11248-10B9-497D-BFE5-C042B1007D39}"/>
    <hyperlink ref="F105" r:id="rId426" display="http://maps.google.com/?output=embed&amp;q=44.08166667,-69.09777778" xr:uid="{911F6FA1-6060-4C09-A3FF-4D3A714F393C}"/>
    <hyperlink ref="G105" r:id="rId427" display="http://maps.google.com/?output=embed&amp;q=44.08166667,-69.09777778" xr:uid="{3BBAD8A5-C69F-4BD5-AD41-BC1522212F55}"/>
    <hyperlink ref="P105" r:id="rId428" display="http://www.usharbormaster.com/secure/AuxAidReport_new.cfm?id=24235" xr:uid="{5BA9C1F5-FD19-41FC-A483-A10E9305E58E}"/>
    <hyperlink ref="E106" r:id="rId429" display="http://www.usharbormaster.com/secure/auxview.cfm?recordid=27567" xr:uid="{5032F542-EE76-433A-821E-D748C9A52D39}"/>
    <hyperlink ref="F106" r:id="rId430" display="http://maps.google.com/?output=embed&amp;q=44.49283056,-67.58083056" xr:uid="{EBD69673-C580-48B5-A26C-2EAB2AB005F1}"/>
    <hyperlink ref="G106" r:id="rId431" display="http://maps.google.com/?output=embed&amp;q=44.49283056,-67.58083056" xr:uid="{58490A92-8AEC-425C-B98B-706D654EA6B7}"/>
    <hyperlink ref="P106" r:id="rId432" display="http://www.usharbormaster.com/secure/AuxAidReport_new.cfm?id=27567" xr:uid="{4F88ADB7-13BC-4F0A-BCCB-9427B25613A2}"/>
    <hyperlink ref="E107" r:id="rId433" display="http://www.usharbormaster.com/secure/auxview.cfm?recordid=27568" xr:uid="{8D3A5E0D-5459-40A5-B576-41958F05A1BC}"/>
    <hyperlink ref="F107" r:id="rId434" display="http://maps.google.com/?output=embed&amp;q=44.49045000,-67.57890000" xr:uid="{7C0278CE-34D9-46C9-AE39-E23457C7FD96}"/>
    <hyperlink ref="G107" r:id="rId435" display="http://maps.google.com/?output=embed&amp;q=44.49045000,-67.57890000" xr:uid="{5D220D61-13D4-4F49-8D93-9C29A47D2E5C}"/>
    <hyperlink ref="P107" r:id="rId436" display="http://www.usharbormaster.com/secure/AuxAidReport_new.cfm?id=27568" xr:uid="{C3886059-0130-47DA-86D5-6438B82FB856}"/>
    <hyperlink ref="E108" r:id="rId437" display="http://www.usharbormaster.com/secure/auxview.cfm?recordid=27569" xr:uid="{F3AD6A0D-BF9A-4E25-8F41-705180602397}"/>
    <hyperlink ref="F108" r:id="rId438" display="http://maps.google.com/?output=embed&amp;q=44.49163889,-67.57793889" xr:uid="{957EFA60-3498-415A-B5AD-ED517FEF6D45}"/>
    <hyperlink ref="G108" r:id="rId439" display="http://maps.google.com/?output=embed&amp;q=44.49163889,-67.57793889" xr:uid="{CA29F531-7BD6-4D63-93CD-7B305BB158AF}"/>
    <hyperlink ref="P108" r:id="rId440" display="http://www.usharbormaster.com/secure/AuxAidReport_new.cfm?id=27569" xr:uid="{5FE472CB-47E8-44B4-AE61-66B0ED195243}"/>
    <hyperlink ref="E109" r:id="rId441" display="http://www.usharbormaster.com/secure/auxview.cfm?recordid=27570" xr:uid="{39A5BF9F-95B8-460A-AAD1-C39B4C60682F}"/>
    <hyperlink ref="F109" r:id="rId442" display="http://maps.google.com/?output=embed&amp;q=44.49165000,-67.58178889" xr:uid="{FDD5795A-19EC-49A5-BEDB-332826E766ED}"/>
    <hyperlink ref="G109" r:id="rId443" display="http://maps.google.com/?output=embed&amp;q=44.49165000,-67.58178889" xr:uid="{4CBDC0FA-BDFD-4931-8640-70F5B0A55C02}"/>
    <hyperlink ref="P109" r:id="rId444" display="http://www.usharbormaster.com/secure/AuxAidReport_new.cfm?id=27570" xr:uid="{D5FAFDF4-8C08-4C55-969A-7A37F409E188}"/>
    <hyperlink ref="E110" r:id="rId445" display="http://www.usharbormaster.com/secure/auxview.cfm?recordid=28757" xr:uid="{3F3A1DCD-4792-4073-9592-FBB019CC19EE}"/>
    <hyperlink ref="F110" r:id="rId446" display="http://maps.google.com/?output=embed&amp;q=44.12175000,-68.44113056" xr:uid="{02842068-B141-46D7-BDC2-EA676B977493}"/>
    <hyperlink ref="G110" r:id="rId447" display="http://maps.google.com/?output=embed&amp;q=44.12175000,-68.44113056" xr:uid="{963BEE52-A93E-4D8D-91B7-56C36D563967}"/>
    <hyperlink ref="P110" r:id="rId448" display="http://www.usharbormaster.com/secure/AuxAidReport_new.cfm?id=28757" xr:uid="{7119B3C6-D7C0-4A34-B82F-08070472B848}"/>
    <hyperlink ref="E111" r:id="rId449" display="http://www.usharbormaster.com/secure/auxview.cfm?recordid=28758" xr:uid="{4E9690D4-A069-41C1-868C-3A5CE7E4D821}"/>
    <hyperlink ref="F111" r:id="rId450" display="http://maps.google.com/?output=embed&amp;q=44.12075000,-68.44154722" xr:uid="{60D6BC5F-4C1D-41C2-A9D4-B885ED2FF41A}"/>
    <hyperlink ref="G111" r:id="rId451" display="http://maps.google.com/?output=embed&amp;q=44.12075000,-68.44154722" xr:uid="{7CDD9799-D65A-4C2F-96BE-46A298F8E2E1}"/>
    <hyperlink ref="P111" r:id="rId452" display="http://www.usharbormaster.com/secure/AuxAidReport_new.cfm?id=28758" xr:uid="{21C1FD8E-AF97-467A-823E-E32A09868FF0}"/>
    <hyperlink ref="E112" r:id="rId453" display="http://www.usharbormaster.com/secure/auxview.cfm?recordid=28759" xr:uid="{B9CDD44E-589D-46BD-AB5B-FA695DFC7CB5}"/>
    <hyperlink ref="F112" r:id="rId454" display="http://maps.google.com/?output=embed&amp;q=44.11938889,-68.43626944" xr:uid="{A5C91ECB-1107-48EA-A66F-B7B891396BF3}"/>
    <hyperlink ref="G112" r:id="rId455" display="http://maps.google.com/?output=embed&amp;q=44.11938889,-68.43626944" xr:uid="{4EC32599-83FF-4C15-81C8-A14FB74B8DAA}"/>
    <hyperlink ref="P112" r:id="rId456" display="http://www.usharbormaster.com/secure/AuxAidReport_new.cfm?id=28759" xr:uid="{CC6E9AA8-F8C5-48EB-A854-299929E56FBD}"/>
    <hyperlink ref="E113" r:id="rId457" display="http://www.usharbormaster.com/secure/auxview.cfm?recordid=28760" xr:uid="{66FF64AC-C70D-4520-BCBB-16EC8E7E2DD2}"/>
    <hyperlink ref="F113" r:id="rId458" display="http://maps.google.com/?output=embed&amp;q=44.12021944,-68.43551944" xr:uid="{5D55F786-A683-49F5-A2F7-1F18E7CE692B}"/>
    <hyperlink ref="G113" r:id="rId459" display="http://maps.google.com/?output=embed&amp;q=44.12021944,-68.43551944" xr:uid="{CD1756C9-8BDD-4492-AB49-75CF38D4CAA2}"/>
    <hyperlink ref="P113" r:id="rId460" display="http://www.usharbormaster.com/secure/AuxAidReport_new.cfm?id=28760" xr:uid="{274C883B-1B7A-4530-8532-4197C72D5E4C}"/>
    <hyperlink ref="E114" r:id="rId461" display="http://www.usharbormaster.com/secure/auxview.cfm?recordid=27574" xr:uid="{A2BB60D8-9E94-4131-A289-8F8373B2629A}"/>
    <hyperlink ref="F114" r:id="rId462" display="http://maps.google.com/?output=embed&amp;q=44.89637778,-67.05937500" xr:uid="{D34D93C4-CDC2-4849-A352-B701E5304875}"/>
    <hyperlink ref="G114" r:id="rId463" display="http://maps.google.com/?output=embed&amp;q=44.89637778,-67.05937500" xr:uid="{0EAC0CF5-19C2-4216-826B-6F1C9BB1F450}"/>
    <hyperlink ref="P114" r:id="rId464" display="http://www.usharbormaster.com/secure/AuxAidReport_new.cfm?id=27574" xr:uid="{C9ED55D6-67A1-499A-B4D9-747242BF1F2D}"/>
    <hyperlink ref="E115" r:id="rId465" display="http://www.usharbormaster.com/secure/auxview.cfm?recordid=27575" xr:uid="{6C5CD1C7-5426-4643-AA5D-9530FF941F4B}"/>
    <hyperlink ref="F115" r:id="rId466" display="http://maps.google.com/?output=embed&amp;q=44.89819444,-67.06300000" xr:uid="{685CBF20-3336-49F3-82CE-8A5883F22798}"/>
    <hyperlink ref="G115" r:id="rId467" display="http://maps.google.com/?output=embed&amp;q=44.89819444,-67.06300000" xr:uid="{777CDAD0-CD33-4CCC-ADE8-B3F8B905E125}"/>
    <hyperlink ref="P115" r:id="rId468" display="http://www.usharbormaster.com/secure/AuxAidReport_new.cfm?id=27575" xr:uid="{9C67FBE2-4EEE-4941-9DF3-59002B16AD02}"/>
    <hyperlink ref="E116" r:id="rId469" display="http://www.usharbormaster.com/secure/auxview.cfm?recordid=27576" xr:uid="{FD645058-8864-443F-A79C-3161BF7F39F3}"/>
    <hyperlink ref="F116" r:id="rId470" display="http://maps.google.com/?output=embed&amp;q=44.89533333,-67.06572222" xr:uid="{7C24D358-F007-43EF-A632-209CE9028FB4}"/>
    <hyperlink ref="G116" r:id="rId471" display="http://maps.google.com/?output=embed&amp;q=44.89533333,-67.06572222" xr:uid="{B0947D86-9AD8-4550-98BA-48756E9355CE}"/>
    <hyperlink ref="P116" r:id="rId472" display="http://www.usharbormaster.com/secure/AuxAidReport_new.cfm?id=27576" xr:uid="{12A73F7E-7D65-4163-A1E0-94075973B103}"/>
    <hyperlink ref="E117" r:id="rId473" display="http://www.usharbormaster.com/secure/auxview.cfm?recordid=27577" xr:uid="{B075382D-C94E-4DA5-A894-845D87F00502}"/>
    <hyperlink ref="F117" r:id="rId474" display="http://maps.google.com/?output=embed&amp;q=44.89380556,-67.06152778" xr:uid="{3A0354EB-4D35-4DB7-8A61-10BD39A07DB0}"/>
    <hyperlink ref="G117" r:id="rId475" display="http://maps.google.com/?output=embed&amp;q=44.89380556,-67.06152778" xr:uid="{7532559C-75AE-4B8A-9AC1-37B4CBBAC9FC}"/>
    <hyperlink ref="P117" r:id="rId476" display="http://www.usharbormaster.com/secure/AuxAidReport_new.cfm?id=27577" xr:uid="{D84FE9D7-FB20-47EF-9D88-4ED57E8114D5}"/>
    <hyperlink ref="E118" r:id="rId477" display="http://www.usharbormaster.com/secure/auxview.cfm?recordid=27571" xr:uid="{0A3D010F-8089-40EE-ABA8-200893B6F305}"/>
    <hyperlink ref="F118" r:id="rId478" display="http://maps.google.com/?output=embed&amp;q=44.50425000,-67.57443889" xr:uid="{E04A32E2-20A8-449D-9F96-4F16F19502DD}"/>
    <hyperlink ref="G118" r:id="rId479" display="http://maps.google.com/?output=embed&amp;q=44.50425000,-67.57443889" xr:uid="{A2546981-49BA-42F5-86AE-5513CA5B7ECC}"/>
    <hyperlink ref="P118" r:id="rId480" display="http://www.usharbormaster.com/secure/AuxAidReport_new.cfm?id=27571" xr:uid="{7CC7C44D-811A-4C36-B91F-6362E20418B6}"/>
    <hyperlink ref="E119" r:id="rId481" display="http://www.usharbormaster.com/secure/auxview.cfm?recordid=27572" xr:uid="{56C5C5C3-B6AC-4167-BC39-07D3E4880186}"/>
    <hyperlink ref="F119" r:id="rId482" display="http://maps.google.com/?output=embed&amp;q=44.50348889,-67.57333056" xr:uid="{5DFC68DE-4983-4079-AD4C-212DD67A06FA}"/>
    <hyperlink ref="G119" r:id="rId483" display="http://maps.google.com/?output=embed&amp;q=44.50348889,-67.57333056" xr:uid="{B3061AA1-AA63-47EC-94EB-D90EAB9501E3}"/>
    <hyperlink ref="P119" r:id="rId484" display="http://www.usharbormaster.com/secure/AuxAidReport_new.cfm?id=27572" xr:uid="{36CBD2F2-21B8-4495-9734-47921CD91660}"/>
    <hyperlink ref="E120" r:id="rId485" display="http://www.usharbormaster.com/secure/auxview.cfm?recordid=27573" xr:uid="{774D1618-10F8-44FD-B97C-1C7DE532DCE6}"/>
    <hyperlink ref="F120" r:id="rId486" display="http://maps.google.com/?output=embed&amp;q=44.50208889,-67.57731111" xr:uid="{563BD26D-60C6-495A-B251-6D31185F3015}"/>
    <hyperlink ref="G120" r:id="rId487" display="http://maps.google.com/?output=embed&amp;q=44.50208889,-67.57731111" xr:uid="{B89D562C-BCF3-4A16-BD86-DDECCEE3575C}"/>
    <hyperlink ref="P120" r:id="rId488" display="http://www.usharbormaster.com/secure/AuxAidReport_new.cfm?id=27573" xr:uid="{02F7CDF0-3A39-4CE4-8EAC-3157CA5D4172}"/>
    <hyperlink ref="E121" r:id="rId489" display="http://www.usharbormaster.com/secure/auxview.cfm?recordid=27578" xr:uid="{D1282B4E-69C2-44AE-BC36-810B1C07A7A1}"/>
    <hyperlink ref="F121" r:id="rId490" display="http://maps.google.com/?output=embed&amp;q=44.50133056,-67.57621111" xr:uid="{8C01C9AF-B02C-45DE-A79E-07E22FD6AC30}"/>
    <hyperlink ref="G121" r:id="rId491" display="http://maps.google.com/?output=embed&amp;q=44.50133056,-67.57621111" xr:uid="{4E7456FE-90AE-4BAD-92C3-AF6EB12BD1A3}"/>
    <hyperlink ref="P121" r:id="rId492" display="http://www.usharbormaster.com/secure/AuxAidReport_new.cfm?id=27578" xr:uid="{4BC26E62-1E14-41B8-B73F-2EF06EF67F4B}"/>
    <hyperlink ref="E122" r:id="rId493" display="http://www.usharbormaster.com/secure/auxview.cfm?recordid=45120" xr:uid="{D164FC7C-3215-4743-8FAF-C14ECB539E57}"/>
    <hyperlink ref="F122" r:id="rId494" display="http://maps.google.com/?output=embed&amp;q=44.43333056,-68.15000000" xr:uid="{4AC4A406-A428-4FCB-963C-CA3E03C58D51}"/>
    <hyperlink ref="G122" r:id="rId495" display="http://maps.google.com/?output=embed&amp;q=44.43333056,-68.15000000" xr:uid="{70E68503-F843-402F-8500-B11FD39D0FF2}"/>
    <hyperlink ref="P122" r:id="rId496" display="http://www.usharbormaster.com/secure/AuxAidReport_new.cfm?id=45120" xr:uid="{B113916B-A86C-414D-AB7D-0B20A3F665A7}"/>
    <hyperlink ref="E123" r:id="rId497" display="http://www.usharbormaster.com/secure/auxview.cfm?recordid=45121" xr:uid="{FBD49051-A76F-4766-AB60-9B52B060F9D5}"/>
    <hyperlink ref="F123" r:id="rId498" display="http://maps.google.com/?output=embed&amp;q=44.43571111,-68.15046111" xr:uid="{014F302C-3D48-4C2D-B1E2-B285D52D4D38}"/>
    <hyperlink ref="G123" r:id="rId499" display="http://maps.google.com/?output=embed&amp;q=44.43571111,-68.15046111" xr:uid="{18C04E52-14F7-4D76-91C5-71387D94CA8D}"/>
    <hyperlink ref="P123" r:id="rId500" display="http://www.usharbormaster.com/secure/AuxAidReport_new.cfm?id=45121" xr:uid="{3C0D649A-9A55-446A-A3B2-3BDAA5FC1BE0}"/>
    <hyperlink ref="E124" r:id="rId501" display="http://www.usharbormaster.com/secure/auxview.cfm?recordid=45122" xr:uid="{EEE04D40-62B4-4D81-9F9C-B1C49CCF489B}"/>
    <hyperlink ref="F124" r:id="rId502" display="http://maps.google.com/?output=embed&amp;q=44.43608889,-68.14666944" xr:uid="{FD9CE6F8-01FC-41E8-8028-4554342FFA3B}"/>
    <hyperlink ref="G124" r:id="rId503" display="http://maps.google.com/?output=embed&amp;q=44.43608889,-68.14666944" xr:uid="{66215007-2F09-4EB8-877F-77F82EDD4723}"/>
    <hyperlink ref="P124" r:id="rId504" display="http://www.usharbormaster.com/secure/AuxAidReport_new.cfm?id=45122" xr:uid="{C12FF69F-387E-4A14-9204-0ACECF273EFF}"/>
    <hyperlink ref="E125" r:id="rId505" display="http://www.usharbormaster.com/secure/auxview.cfm?recordid=45123" xr:uid="{833D0A3F-6B78-4DE5-83FA-640B132E9129}"/>
    <hyperlink ref="F125" r:id="rId506" display="http://maps.google.com/?output=embed&amp;q=44.43373056,-68.14621111" xr:uid="{48E6DF52-CB19-4C6E-A2C1-584C53D167FB}"/>
    <hyperlink ref="G125" r:id="rId507" display="http://maps.google.com/?output=embed&amp;q=44.43373056,-68.14621111" xr:uid="{A6074F5E-C642-449B-86EB-6E02D0A83A4F}"/>
    <hyperlink ref="P125" r:id="rId508" display="http://www.usharbormaster.com/secure/AuxAidReport_new.cfm?id=45123" xr:uid="{D6C18789-A5E7-42CA-8420-C92D6465A591}"/>
    <hyperlink ref="E126" r:id="rId509" display="http://www.usharbormaster.com/secure/auxview.cfm?recordid=45116" xr:uid="{C0C8E70C-104B-4819-968D-424DC41D4DCA}"/>
    <hyperlink ref="F126" r:id="rId510" display="http://maps.google.com/?output=embed&amp;q=44.46000000,-68.17416667" xr:uid="{7EE9BDD6-31F6-4220-81A6-C7DB2394CBDB}"/>
    <hyperlink ref="G126" r:id="rId511" display="http://maps.google.com/?output=embed&amp;q=44.46000000,-68.17416667" xr:uid="{AB48849E-8C1B-4FDA-BC88-8B569C746276}"/>
    <hyperlink ref="P126" r:id="rId512" display="http://www.usharbormaster.com/secure/AuxAidReport_new.cfm?id=45116" xr:uid="{5251988E-FF8E-4BEA-8C57-B8AACE0F2473}"/>
    <hyperlink ref="E127" r:id="rId513" display="http://www.usharbormaster.com/secure/auxview.cfm?recordid=45119" xr:uid="{57D11E65-F35C-47CA-ACC6-3DFA4A5DF921}"/>
    <hyperlink ref="F127" r:id="rId514" display="http://maps.google.com/?output=embed&amp;q=44.46138889,-68.17750000" xr:uid="{F4C34587-8226-4BC5-B99E-5794A63114BB}"/>
    <hyperlink ref="G127" r:id="rId515" display="http://maps.google.com/?output=embed&amp;q=44.46138889,-68.17750000" xr:uid="{B49CB7AC-96A3-492F-8177-79D65B340EB5}"/>
    <hyperlink ref="P127" r:id="rId516" display="http://www.usharbormaster.com/secure/AuxAidReport_new.cfm?id=45119" xr:uid="{629E15A4-DCAC-46EA-BCF2-720238D3662E}"/>
    <hyperlink ref="E128" r:id="rId517" display="http://www.usharbormaster.com/secure/auxview.cfm?recordid=45117" xr:uid="{BFE4C58A-2E4D-4105-9ECB-53D9BFB28BE5}"/>
    <hyperlink ref="F128" r:id="rId518" display="http://maps.google.com/?output=embed&amp;q=44.45638889,-68.17666667" xr:uid="{B96F6D54-ABAF-4821-A0CF-0FE6335B78D1}"/>
    <hyperlink ref="G128" r:id="rId519" display="http://maps.google.com/?output=embed&amp;q=44.45638889,-68.17666667" xr:uid="{9B64CAC5-6B76-4754-AA7B-20FEBD92AE7A}"/>
    <hyperlink ref="P128" r:id="rId520" display="http://www.usharbormaster.com/secure/AuxAidReport_new.cfm?id=45117" xr:uid="{B6FB9419-AA8D-452E-861D-594CBF238BFD}"/>
    <hyperlink ref="E129" r:id="rId521" display="http://www.usharbormaster.com/secure/auxview.cfm?recordid=45118" xr:uid="{A628C9A6-AE74-4FE6-A00E-241C27F42703}"/>
    <hyperlink ref="F129" r:id="rId522" display="http://maps.google.com/?output=embed&amp;q=44.45750000,-68.18027778" xr:uid="{02AFD59A-4558-42D1-A23A-48A81B1BFA67}"/>
    <hyperlink ref="G129" r:id="rId523" display="http://maps.google.com/?output=embed&amp;q=44.45750000,-68.18027778" xr:uid="{7ED36FBE-1C9B-4623-A5A4-EAB3B4801605}"/>
    <hyperlink ref="P129" r:id="rId524" display="http://www.usharbormaster.com/secure/AuxAidReport_new.cfm?id=45118" xr:uid="{3E17D04A-F901-49E5-985A-CD8F76E8800C}"/>
    <hyperlink ref="E130" r:id="rId525" display="http://www.usharbormaster.com/secure/auxview.cfm?recordid=28734" xr:uid="{5810A78C-C9B6-458A-AC48-84179A84183A}"/>
    <hyperlink ref="F130" r:id="rId526" display="http://maps.google.com/?output=embed&amp;q=44.60756944,-67.38348056" xr:uid="{D7B5E872-AF41-4E5C-8918-2AE2E2D9B504}"/>
    <hyperlink ref="G130" r:id="rId527" display="http://maps.google.com/?output=embed&amp;q=44.60756944,-67.38348056" xr:uid="{77625800-A73F-4BC7-9EB6-5EE64955D01C}"/>
    <hyperlink ref="P130" r:id="rId528" display="http://www.usharbormaster.com/secure/AuxAidReport_new.cfm?id=28734" xr:uid="{EAF9ED07-E14E-4749-B817-CFA4539CD4F0}"/>
    <hyperlink ref="E131" r:id="rId529" display="http://www.usharbormaster.com/secure/auxview.cfm?recordid=28733" xr:uid="{03D87365-AA8E-4DB3-B143-5FE86FFB015A}"/>
    <hyperlink ref="F131" r:id="rId530" display="http://maps.google.com/?output=embed&amp;q=44.60638889,-67.38666667" xr:uid="{207C447C-A40B-4DF7-BE70-27C9F7059DF7}"/>
    <hyperlink ref="G131" r:id="rId531" display="http://maps.google.com/?output=embed&amp;q=44.60638889,-67.38666667" xr:uid="{56F70532-D6BD-4ACB-A02D-D121A91F7F36}"/>
    <hyperlink ref="P131" r:id="rId532" display="http://www.usharbormaster.com/secure/AuxAidReport_new.cfm?id=28733" xr:uid="{E226F04E-FBA4-433F-A94A-31C9D15C01EB}"/>
    <hyperlink ref="E132" r:id="rId533" display="http://www.usharbormaster.com/secure/auxview.cfm?recordid=28735" xr:uid="{35E72C97-1695-4F6D-A27F-40CCBFAD8E6B}"/>
    <hyperlink ref="F132" r:id="rId534" display="http://maps.google.com/?output=embed&amp;q=44.60303889,-67.38027778" xr:uid="{31F8E660-DE42-4E05-A540-6BA9EB385F86}"/>
    <hyperlink ref="G132" r:id="rId535" display="http://maps.google.com/?output=embed&amp;q=44.60303889,-67.38027778" xr:uid="{3F8937E5-946A-423D-AC39-75159C9D03F4}"/>
    <hyperlink ref="P132" r:id="rId536" display="http://www.usharbormaster.com/secure/AuxAidReport_new.cfm?id=28735" xr:uid="{88E6875A-D278-4414-9EE2-4FA9EA22FF20}"/>
    <hyperlink ref="E133" r:id="rId537" display="http://www.usharbormaster.com/secure/auxview.cfm?recordid=28730" xr:uid="{9889BCBF-CFEA-42E0-8A9E-D3FCB273D2A8}"/>
    <hyperlink ref="F133" r:id="rId538" display="http://maps.google.com/?output=embed&amp;q=44.60166667,-67.38361111" xr:uid="{1A1877AA-6DF3-4FDD-B5BA-46CBA06CFED3}"/>
    <hyperlink ref="G133" r:id="rId539" display="http://maps.google.com/?output=embed&amp;q=44.60166667,-67.38361111" xr:uid="{8D3687FB-27BA-4D88-972C-B2C1327C5D38}"/>
    <hyperlink ref="P133" r:id="rId540" display="http://www.usharbormaster.com/secure/AuxAidReport_new.cfm?id=28730" xr:uid="{F3205CF6-B909-4883-A399-D3BF5EEEC100}"/>
    <hyperlink ref="E134" r:id="rId541" display="http://www.usharbormaster.com/secure/auxview.cfm?recordid=44665" xr:uid="{33B54F73-16CE-4ECF-82E6-5D2581ACB346}"/>
    <hyperlink ref="F134" r:id="rId542" display="http://maps.google.com/?output=embed&amp;q=44.43894000,-68.29052611" xr:uid="{816B5F1B-72E8-46AC-837C-37F38231227B}"/>
    <hyperlink ref="G134" r:id="rId543" display="http://maps.google.com/?output=embed&amp;q=44.43894000,-68.29052611" xr:uid="{751DEF82-BBA9-4390-A7A3-77883B72536D}"/>
    <hyperlink ref="P134" r:id="rId544" display="http://www.usharbormaster.com/secure/AuxAidReport_new.cfm?id=44665" xr:uid="{32F63FEF-5873-4456-87BA-AFB58505DC6D}"/>
    <hyperlink ref="E135" r:id="rId545" display="http://www.usharbormaster.com/secure/auxview.cfm?recordid=44664" xr:uid="{C06A449C-438B-4C04-A2B7-49F8B256EE5A}"/>
    <hyperlink ref="F135" r:id="rId546" display="http://maps.google.com/?output=embed&amp;q=44.44154611,-68.29684806" xr:uid="{C2C5C282-E48C-4593-8398-C3D9A407C9FD}"/>
    <hyperlink ref="G135" r:id="rId547" display="http://maps.google.com/?output=embed&amp;q=44.44154611,-68.29684806" xr:uid="{BF956B27-F1B4-4E4B-B404-84353FDCB406}"/>
    <hyperlink ref="P135" r:id="rId548" display="http://www.usharbormaster.com/secure/AuxAidReport_new.cfm?id=44664" xr:uid="{E1AF1A65-BB51-4AAC-8834-DEEB4DF6A1EE}"/>
    <hyperlink ref="E136" r:id="rId549" display="http://www.usharbormaster.com/secure/auxview.cfm?recordid=44666" xr:uid="{6692BD54-F2B0-4A8B-82D3-C0C538BED657}"/>
    <hyperlink ref="F136" r:id="rId550" display="http://maps.google.com/?output=embed&amp;q=44.43786889,-68.29139000" xr:uid="{6C817F76-83B3-4C9B-94EB-8B2DDDB72693}"/>
    <hyperlink ref="G136" r:id="rId551" display="http://maps.google.com/?output=embed&amp;q=44.43786889,-68.29139000" xr:uid="{2D1E85CC-7412-4DE4-983B-07F9A5061BDD}"/>
    <hyperlink ref="P136" r:id="rId552" display="http://www.usharbormaster.com/secure/AuxAidReport_new.cfm?id=44666" xr:uid="{D0352CF6-7BD0-4914-BEB6-020C2C39F90B}"/>
    <hyperlink ref="E137" r:id="rId553" display="http://www.usharbormaster.com/secure/auxview.cfm?recordid=44667" xr:uid="{9DB1F220-8649-4699-A762-2DC95B6BEBEB}"/>
    <hyperlink ref="F137" r:id="rId554" display="http://maps.google.com/?output=embed&amp;q=44.44047500,-68.29771194" xr:uid="{BE0DFD46-170E-4430-83AD-D4E535F98439}"/>
    <hyperlink ref="G137" r:id="rId555" display="http://maps.google.com/?output=embed&amp;q=44.44047500,-68.29771194" xr:uid="{408DF5F0-7A91-4D07-9F56-5B746417B150}"/>
    <hyperlink ref="P137" r:id="rId556" display="http://www.usharbormaster.com/secure/AuxAidReport_new.cfm?id=44667" xr:uid="{E8B350A0-8FFC-44D9-9880-32F5F5E56CFC}"/>
    <hyperlink ref="E138" r:id="rId557" display="http://www.usharbormaster.com/secure/auxview.cfm?recordid=40136" xr:uid="{3CC2E23E-98D1-4B13-9D0B-845726D39B20}"/>
    <hyperlink ref="F138" r:id="rId558" display="http://maps.google.com/?output=embed&amp;q=43.96393333,-69.20018333" xr:uid="{45E247C7-F96A-4F37-AA32-868D5C7AC6B6}"/>
    <hyperlink ref="G138" r:id="rId559" display="http://maps.google.com/?output=embed&amp;q=43.96393333,-69.20018333" xr:uid="{FCC8ABE3-8D1F-4839-B59C-0375FCA9E460}"/>
    <hyperlink ref="P138" r:id="rId560" display="http://www.usharbormaster.com/secure/AuxAidReport_new.cfm?id=40136" xr:uid="{21CF4D3B-A6E9-458C-A5B3-5A61B9B42EA9}"/>
    <hyperlink ref="E139" r:id="rId561" display="http://www.usharbormaster.com/secure/auxview.cfm?recordid=40145" xr:uid="{2A23FB1A-55EA-48D4-92B0-02B677040197}"/>
    <hyperlink ref="F139" r:id="rId562" display="http://maps.google.com/?output=embed&amp;q=43.96435000,-69.20591667" xr:uid="{9D7BAA8A-48BB-4594-AD29-A7BEC578076A}"/>
    <hyperlink ref="G139" r:id="rId563" display="http://maps.google.com/?output=embed&amp;q=43.96435000,-69.20591667" xr:uid="{FBC86517-5860-46C6-B840-EBEBBD8D7EAE}"/>
    <hyperlink ref="P139" r:id="rId564" display="http://www.usharbormaster.com/secure/AuxAidReport_new.cfm?id=40145" xr:uid="{B2F2C637-DE66-4A1B-8BFB-CD301FAE126E}"/>
    <hyperlink ref="E140" r:id="rId565" display="http://www.usharbormaster.com/secure/auxview.cfm?recordid=40137" xr:uid="{BD49A6A5-B002-4537-9BE5-55898D108ACE}"/>
    <hyperlink ref="F140" r:id="rId566" display="http://maps.google.com/?output=embed&amp;q=43.96423333,-69.20011667" xr:uid="{780D7AB1-85A7-4DAF-B06D-8D0732A76B3C}"/>
    <hyperlink ref="G140" r:id="rId567" display="http://maps.google.com/?output=embed&amp;q=43.96423333,-69.20011667" xr:uid="{53F4C386-528B-4D58-8256-4E8D669750F7}"/>
    <hyperlink ref="P140" r:id="rId568" display="http://www.usharbormaster.com/secure/AuxAidReport_new.cfm?id=40137" xr:uid="{603898E1-1CF7-4D88-BE64-FD216D8D9E49}"/>
    <hyperlink ref="E141" r:id="rId569" display="http://www.usharbormaster.com/secure/auxview.cfm?recordid=40138" xr:uid="{81A37392-5456-48B2-AAC7-292B84C73548}"/>
    <hyperlink ref="F141" r:id="rId570" display="http://maps.google.com/?output=embed&amp;q=43.96393333,-69.20141667" xr:uid="{9396C7AD-7C35-45D5-A951-4CF73DF6BFE0}"/>
    <hyperlink ref="G141" r:id="rId571" display="http://maps.google.com/?output=embed&amp;q=43.96393333,-69.20141667" xr:uid="{A9A0077F-CA5D-408D-941B-C575DB967A52}"/>
    <hyperlink ref="P141" r:id="rId572" display="http://www.usharbormaster.com/secure/AuxAidReport_new.cfm?id=40138" xr:uid="{3699E70D-8AD2-4B69-9E88-E054203087CB}"/>
    <hyperlink ref="E142" r:id="rId573" display="http://www.usharbormaster.com/secure/auxview.cfm?recordid=40139" xr:uid="{97C0FF38-4895-4BDE-810C-F547613A3C6C}"/>
    <hyperlink ref="F142" r:id="rId574" display="http://maps.google.com/?output=embed&amp;q=43.96420000,-69.20136667" xr:uid="{4DDB3729-2A97-4B43-97BF-DDA5D100873D}"/>
    <hyperlink ref="G142" r:id="rId575" display="http://maps.google.com/?output=embed&amp;q=43.96420000,-69.20136667" xr:uid="{DC87E740-54C2-4E46-93A4-184ED36665C2}"/>
    <hyperlink ref="P142" r:id="rId576" display="http://www.usharbormaster.com/secure/AuxAidReport_new.cfm?id=40139" xr:uid="{BA29B1DD-7D9E-4055-8597-0FD23573868F}"/>
    <hyperlink ref="E143" r:id="rId577" display="http://www.usharbormaster.com/secure/auxview.cfm?recordid=40140" xr:uid="{21EFD8B7-EDFC-422A-8AA1-5BACAC878FC6}"/>
    <hyperlink ref="F143" r:id="rId578" display="http://maps.google.com/?output=embed&amp;q=43.96391667,-69.20275000" xr:uid="{E72C178E-9015-4FD8-8948-DEAFA8C45548}"/>
    <hyperlink ref="G143" r:id="rId579" display="http://maps.google.com/?output=embed&amp;q=43.96391667,-69.20275000" xr:uid="{646EA278-7888-4E7A-8B5B-0BE55C7D9134}"/>
    <hyperlink ref="P143" r:id="rId580" display="http://www.usharbormaster.com/secure/AuxAidReport_new.cfm?id=40140" xr:uid="{4FBC87FE-9422-4BF2-903D-6FE6790B18DB}"/>
    <hyperlink ref="E144" r:id="rId581" display="http://www.usharbormaster.com/secure/auxview.cfm?recordid=40141" xr:uid="{77F8AC73-1A22-4F86-9905-47391B22E063}"/>
    <hyperlink ref="F144" r:id="rId582" display="http://maps.google.com/?output=embed&amp;q=43.96418333,-69.20286667" xr:uid="{AA226D79-5F26-41F7-9C17-2464C6E86D7F}"/>
    <hyperlink ref="G144" r:id="rId583" display="http://maps.google.com/?output=embed&amp;q=43.96418333,-69.20286667" xr:uid="{622CB782-23E6-48FA-8E40-DD06CA20B69C}"/>
    <hyperlink ref="P144" r:id="rId584" display="http://www.usharbormaster.com/secure/AuxAidReport_new.cfm?id=40141" xr:uid="{265E0E47-3EE7-4C41-8335-160E7449F0A6}"/>
    <hyperlink ref="E145" r:id="rId585" display="http://www.usharbormaster.com/secure/auxview.cfm?recordid=40142" xr:uid="{7D405792-C566-4979-9B63-AB06BFDC906D}"/>
    <hyperlink ref="F145" r:id="rId586" display="http://maps.google.com/?output=embed&amp;q=43.96386667,-69.20426667" xr:uid="{6BFC922B-2C4A-4B90-83A7-49F620E7D5EB}"/>
    <hyperlink ref="G145" r:id="rId587" display="http://maps.google.com/?output=embed&amp;q=43.96386667,-69.20426667" xr:uid="{97A170B8-8C96-4638-9669-D6F13C98006A}"/>
    <hyperlink ref="P145" r:id="rId588" display="http://www.usharbormaster.com/secure/AuxAidReport_new.cfm?id=40142" xr:uid="{B4160F26-812C-418C-B947-FA29704BB7FF}"/>
    <hyperlink ref="E146" r:id="rId589" display="http://www.usharbormaster.com/secure/auxview.cfm?recordid=40143" xr:uid="{DAC07B10-A737-41A7-ACB5-904A25721D96}"/>
    <hyperlink ref="F146" r:id="rId590" display="http://maps.google.com/?output=embed&amp;q=43.96418333,-69.20448333" xr:uid="{E01CCCA3-9811-4476-AE9A-978C3EC2D3DA}"/>
    <hyperlink ref="G146" r:id="rId591" display="http://maps.google.com/?output=embed&amp;q=43.96418333,-69.20448333" xr:uid="{C033CDB2-3C46-4328-BDC6-31A61EE8A84D}"/>
    <hyperlink ref="P146" r:id="rId592" display="http://www.usharbormaster.com/secure/AuxAidReport_new.cfm?id=40143" xr:uid="{5D4DAFAB-16D2-4391-BBC9-FB6ECDDD858D}"/>
    <hyperlink ref="E147" r:id="rId593" display="http://www.usharbormaster.com/secure/auxview.cfm?recordid=40144" xr:uid="{06A5A9C4-6903-4526-B558-3DA4603F0044}"/>
    <hyperlink ref="F147" r:id="rId594" display="http://maps.google.com/?output=embed&amp;q=43.96401389,-69.20593333" xr:uid="{9390CA0D-3AC9-4AF2-AA9F-97D052D514AA}"/>
    <hyperlink ref="G147" r:id="rId595" display="http://maps.google.com/?output=embed&amp;q=43.96401389,-69.20593333" xr:uid="{A7A0EA3F-B81D-48D1-9C88-4271AF48E16D}"/>
    <hyperlink ref="P147" r:id="rId596" display="http://www.usharbormaster.com/secure/AuxAidReport_new.cfm?id=40144" xr:uid="{5379264E-930D-4487-980E-94766B1C6AA1}"/>
    <hyperlink ref="E148" r:id="rId597" display="http://www.usharbormaster.com/secure/auxview.cfm?recordid=41363" xr:uid="{E14FF8EB-C7F5-4556-ABF9-677313900D76}"/>
    <hyperlink ref="F148" r:id="rId598" display="http://maps.google.com/?output=embed&amp;q=43.96452000,-69.19857889" xr:uid="{C472D348-1CC3-4C7C-B55B-A69459BA908E}"/>
    <hyperlink ref="G148" r:id="rId599" display="http://maps.google.com/?output=embed&amp;q=43.96452000,-69.19857889" xr:uid="{7935AEB3-EE25-4116-B6EA-D5D5F5BFF958}"/>
    <hyperlink ref="P148" r:id="rId600" display="http://www.usharbormaster.com/secure/AuxAidReport_new.cfm?id=41363" xr:uid="{A645DF0A-9C36-4EB2-9E6F-95BA4D087090}"/>
    <hyperlink ref="E149" r:id="rId601" display="http://www.usharbormaster.com/secure/auxview.cfm?recordid=26993" xr:uid="{0B6AAE55-BF25-4992-A7A0-3F7D74F7064E}"/>
    <hyperlink ref="F149" r:id="rId602" display="http://maps.google.com/?output=embed&amp;q=43.49066667,-67.87983333" xr:uid="{1BDB89CF-156C-4404-8C3A-8C3AA895910A}"/>
    <hyperlink ref="G149" r:id="rId603" display="http://maps.google.com/?output=embed&amp;q=43.49066667,-67.87983333" xr:uid="{D95ADB9E-7224-45BE-AAA8-DCAB0D486D7D}"/>
    <hyperlink ref="P149" r:id="rId604" display="http://www.usharbormaster.com/secure/AuxAidReport_new.cfm?id=26993" xr:uid="{70FC8569-10DE-4A89-9FC4-7AC139D39DA8}"/>
    <hyperlink ref="E150" r:id="rId605" display="http://www.usharbormaster.com/secure/auxview.cfm?recordid=26705" xr:uid="{00DA6376-3E67-4857-AE1E-00B0D6FB5577}"/>
    <hyperlink ref="F150" r:id="rId606" display="http://maps.google.com/?output=embed&amp;q=44.05516667,-68.99683333" xr:uid="{FDF03D54-30B1-40A2-AD8F-D82E5A282C63}"/>
    <hyperlink ref="G150" r:id="rId607" display="http://maps.google.com/?output=embed&amp;q=44.05516667,-68.99683333" xr:uid="{616F3271-69CB-446B-87A5-3B856BF1A9F8}"/>
    <hyperlink ref="P150" r:id="rId608" display="http://www.usharbormaster.com/secure/AuxAidReport_new.cfm?id=26705" xr:uid="{BA9FA76D-A7BF-4721-87D2-C2A87B6E1BD2}"/>
    <hyperlink ref="E151" r:id="rId609" display="http://www.usharbormaster.com/secure/auxview.cfm?recordid=26994" xr:uid="{AED7ECC4-D489-49CF-AB3D-E975BEC80543}"/>
    <hyperlink ref="F151" r:id="rId610" display="http://maps.google.com/?output=embed&amp;q=44.10283333,-68.11216667" xr:uid="{D7118875-80D3-4668-8BB9-2B28FA9C2BEF}"/>
    <hyperlink ref="G151" r:id="rId611" display="http://maps.google.com/?output=embed&amp;q=44.10283333,-68.11216667" xr:uid="{86CD87A3-BE6A-4F5D-A13E-64C6F596BCE8}"/>
    <hyperlink ref="P151" r:id="rId612" display="http://www.usharbormaster.com/secure/AuxAidReport_new.cfm?id=26994" xr:uid="{60F7A324-B514-4F0A-8633-FA800B950EE2}"/>
    <hyperlink ref="E152" r:id="rId613" display="http://www.usharbormaster.com/secure/auxview.cfm?recordid=31213" xr:uid="{21FADD2E-842C-45B4-B64A-D2EB2AB4587E}"/>
    <hyperlink ref="F152" r:id="rId614" display="http://maps.google.com/?output=embed&amp;q=44.55986611,-68.80020667" xr:uid="{9EE4BE98-4E1B-4F48-98F4-78859A21BFA4}"/>
    <hyperlink ref="G152" r:id="rId615" display="http://maps.google.com/?output=embed&amp;q=44.55986611,-68.80020667" xr:uid="{866B8464-26B9-4F45-AA52-6EFD0D66F3CD}"/>
    <hyperlink ref="P152" r:id="rId616" display="http://www.usharbormaster.com/secure/AuxAidReport_new.cfm?id=31213" xr:uid="{6951D2A3-BA05-424D-B40E-582FE3AA980B}"/>
    <hyperlink ref="E153" r:id="rId617" display="http://www.usharbormaster.com/secure/auxview.cfm?recordid=31212" xr:uid="{72D43601-DB93-4426-814D-C956CCCE76F1}"/>
    <hyperlink ref="F153" r:id="rId618" display="http://maps.google.com/?output=embed&amp;q=44.56090694,-68.80290889" xr:uid="{FB23F056-48BB-4474-B1F9-BD7FECF86697}"/>
    <hyperlink ref="G153" r:id="rId619" display="http://maps.google.com/?output=embed&amp;q=44.56090694,-68.80290889" xr:uid="{4715AC9D-F565-44FC-ABCE-8027BDA3063E}"/>
    <hyperlink ref="P153" r:id="rId620" display="http://www.usharbormaster.com/secure/AuxAidReport_new.cfm?id=31212" xr:uid="{AB4D78CA-2B33-43EA-B821-2F7129E6FA4B}"/>
    <hyperlink ref="E154" r:id="rId621" display="http://www.usharbormaster.com/secure/auxview.cfm?recordid=36749" xr:uid="{F36E6DF4-8621-46C5-9680-C6B38C0C6C5A}"/>
    <hyperlink ref="F154" r:id="rId622" display="http://maps.google.com/?output=embed&amp;q=44.41483333,-68.36670833" xr:uid="{3811A6E4-EFD2-443A-A85D-A97D4FA0E704}"/>
    <hyperlink ref="G154" r:id="rId623" display="http://maps.google.com/?output=embed&amp;q=44.41483333,-68.36670833" xr:uid="{7AE9F0C6-EE3C-49E3-85B8-C1C029246CB2}"/>
    <hyperlink ref="P154" r:id="rId624" display="http://www.usharbormaster.com/secure/AuxAidReport_new.cfm?id=36749" xr:uid="{6F4B7879-47E2-4054-BB6D-D9936B9CEDD4}"/>
    <hyperlink ref="E155" r:id="rId625" display="http://www.usharbormaster.com/secure/auxview.cfm?recordid=36750" xr:uid="{D54427F3-4D35-46A9-8355-3B4FB78AAD8E}"/>
    <hyperlink ref="F155" r:id="rId626" display="http://maps.google.com/?output=embed&amp;q=44.41403056,-68.36616111" xr:uid="{F1A64724-3881-4A17-BC78-E5E68A9A110D}"/>
    <hyperlink ref="G155" r:id="rId627" display="http://maps.google.com/?output=embed&amp;q=44.41403056,-68.36616111" xr:uid="{6FFFC2CC-5088-4E1B-A072-C440ABE00A0B}"/>
    <hyperlink ref="P155" r:id="rId628" display="http://www.usharbormaster.com/secure/AuxAidReport_new.cfm?id=36750" xr:uid="{D3495365-8F83-4B3D-A4D1-590018F4F66A}"/>
    <hyperlink ref="E156" r:id="rId629" display="http://www.usharbormaster.com/secure/auxview.cfm?recordid=36751" xr:uid="{1F9DE6A6-5F3B-4AE2-AAAD-EE1EFD2C2B71}"/>
    <hyperlink ref="F156" r:id="rId630" display="http://maps.google.com/?output=embed&amp;q=44.41386111,-68.36656111" xr:uid="{5B905EA8-9EC3-43B3-8E45-D08CA2D91985}"/>
    <hyperlink ref="G156" r:id="rId631" display="http://maps.google.com/?output=embed&amp;q=44.41386111,-68.36656111" xr:uid="{11EF31AB-6138-40B2-A99D-8A04FD3C21BF}"/>
    <hyperlink ref="P156" r:id="rId632" display="http://www.usharbormaster.com/secure/AuxAidReport_new.cfm?id=36751" xr:uid="{9D29669D-8DC2-49A3-B676-97EF83B17311}"/>
    <hyperlink ref="E157" r:id="rId633" display="http://www.usharbormaster.com/secure/auxview.cfm?recordid=36752" xr:uid="{6DA15EB7-734E-4791-91C9-74C1B64C53B3}"/>
    <hyperlink ref="F157" r:id="rId634" display="http://maps.google.com/?output=embed&amp;q=44.41358333,-68.36633333" xr:uid="{D4BDBF27-49A1-4C0F-82DB-796043CCE4ED}"/>
    <hyperlink ref="G157" r:id="rId635" display="http://maps.google.com/?output=embed&amp;q=44.41358333,-68.36633333" xr:uid="{68760F40-099B-42BE-94A9-41A7632ECE57}"/>
    <hyperlink ref="P157" r:id="rId636" display="http://www.usharbormaster.com/secure/AuxAidReport_new.cfm?id=36752" xr:uid="{39DCEA70-3809-4DDF-95D9-E016F6AF4826}"/>
    <hyperlink ref="E158" r:id="rId637" display="http://www.usharbormaster.com/secure/auxview.cfm?recordid=36753" xr:uid="{1252BF3D-3D92-4EF7-B0B7-8DBCADBF0F0E}"/>
    <hyperlink ref="F158" r:id="rId638" display="http://maps.google.com/?output=embed&amp;q=44.41350000,-68.36751667" xr:uid="{E8D013BB-80AE-4B1E-B4BA-BC2851084DCE}"/>
    <hyperlink ref="G158" r:id="rId639" display="http://maps.google.com/?output=embed&amp;q=44.41350000,-68.36751667" xr:uid="{9A4AB474-EBD4-4262-A810-D8A6289386D3}"/>
    <hyperlink ref="P158" r:id="rId640" display="http://www.usharbormaster.com/secure/AuxAidReport_new.cfm?id=36753" xr:uid="{3F5D7FD2-9ACE-4AC4-9C41-5C572656E192}"/>
    <hyperlink ref="E159" r:id="rId641" display="http://www.usharbormaster.com/secure/auxview.cfm?recordid=36754" xr:uid="{4CE3F950-CF20-4802-A7BC-072C37F3E84C}"/>
    <hyperlink ref="F159" r:id="rId642" display="http://maps.google.com/?output=embed&amp;q=44.41400000,-68.36733333" xr:uid="{41EBC0FB-4D64-40C2-B6CF-55A5CF661D06}"/>
    <hyperlink ref="G159" r:id="rId643" display="http://maps.google.com/?output=embed&amp;q=44.41400000,-68.36733333" xr:uid="{56D79EC2-2B1C-4925-8DD0-021355E5294B}"/>
    <hyperlink ref="P159" r:id="rId644" display="http://www.usharbormaster.com/secure/AuxAidReport_new.cfm?id=36754" xr:uid="{192B8FFA-FDD7-428F-8818-E010E07F64A6}"/>
    <hyperlink ref="E160" r:id="rId645" display="http://www.usharbormaster.com/secure/auxview.cfm?recordid=36755" xr:uid="{57AA7CBC-F5B0-4E18-A28C-964FD06A31C3}"/>
    <hyperlink ref="F160" r:id="rId646" display="http://maps.google.com/?output=embed&amp;q=44.41483333,-68.36800000" xr:uid="{1D289D53-BB1E-41AD-8F9F-1B403533FD79}"/>
    <hyperlink ref="G160" r:id="rId647" display="http://maps.google.com/?output=embed&amp;q=44.41483333,-68.36800000" xr:uid="{EF9CF176-9086-48AD-A5F0-519EAA216CD5}"/>
    <hyperlink ref="P160" r:id="rId648" display="http://www.usharbormaster.com/secure/AuxAidReport_new.cfm?id=36755" xr:uid="{3002FB10-A337-479C-AC9B-55B0F3074312}"/>
    <hyperlink ref="E161" r:id="rId649" display="http://www.usharbormaster.com/secure/auxview.cfm?recordid=41521" xr:uid="{565031FB-0201-47DD-98A1-7C791A24D658}"/>
    <hyperlink ref="F161" r:id="rId650" display="http://maps.google.com/?output=embed&amp;q=43.99683333,-69.16673333" xr:uid="{846D51A5-99AE-4CA4-A12F-87D1196BBA26}"/>
    <hyperlink ref="G161" r:id="rId651" display="http://maps.google.com/?output=embed&amp;q=43.99683333,-69.16673333" xr:uid="{B41E581A-C64E-4E3A-8917-300D46E92419}"/>
    <hyperlink ref="P161" r:id="rId652" display="http://www.usharbormaster.com/secure/AuxAidReport_new.cfm?id=41521" xr:uid="{52D5E077-BBB5-497F-AFF8-303C0B5819FC}"/>
    <hyperlink ref="E162" r:id="rId653" display="http://www.usharbormaster.com/secure/auxview.cfm?recordid=41520" xr:uid="{CDF49339-296B-4B24-8571-8220F599F77A}"/>
    <hyperlink ref="F162" r:id="rId654" display="http://maps.google.com/?output=embed&amp;q=43.99683333,-69.16708333" xr:uid="{87AC3E10-D2AC-4EFB-8281-421A9B5B1890}"/>
    <hyperlink ref="G162" r:id="rId655" display="http://maps.google.com/?output=embed&amp;q=43.99683333,-69.16708333" xr:uid="{DFC8C5B5-D673-4BB0-86E9-B0F0379784D3}"/>
    <hyperlink ref="P162" r:id="rId656" display="http://www.usharbormaster.com/secure/AuxAidReport_new.cfm?id=41520" xr:uid="{30AC23C3-4BA0-409C-95C8-85BAF71ADB56}"/>
    <hyperlink ref="E163" r:id="rId657" display="http://www.usharbormaster.com/secure/auxview.cfm?recordid=41522" xr:uid="{479F7525-4B85-41E0-9934-6FFDD8BD17BB}"/>
    <hyperlink ref="F163" r:id="rId658" display="http://maps.google.com/?output=embed&amp;q=43.99545000,-69.16673333" xr:uid="{EF9C0352-C2F9-40D5-98DB-A9F569A2289E}"/>
    <hyperlink ref="G163" r:id="rId659" display="http://maps.google.com/?output=embed&amp;q=43.99545000,-69.16673333" xr:uid="{4ADBEEED-FF18-49FA-8D39-7AB26E87BA68}"/>
    <hyperlink ref="P163" r:id="rId660" display="http://www.usharbormaster.com/secure/AuxAidReport_new.cfm?id=41522" xr:uid="{27F3B64D-E51B-4528-92E1-2FF7762CC5A7}"/>
    <hyperlink ref="E164" r:id="rId661" display="http://www.usharbormaster.com/secure/auxview.cfm?recordid=41523" xr:uid="{8CC47521-AE3B-4C3B-B2D9-0F7B6DD21377}"/>
    <hyperlink ref="F164" r:id="rId662" display="http://maps.google.com/?output=embed&amp;q=43.99545000,-69.16708333" xr:uid="{F603ED33-4382-4BE9-8F43-4EFA69F0BCED}"/>
    <hyperlink ref="G164" r:id="rId663" display="http://maps.google.com/?output=embed&amp;q=43.99545000,-69.16708333" xr:uid="{F1595A41-F36B-42AC-AC1B-80AFEA160A02}"/>
    <hyperlink ref="P164" r:id="rId664" display="http://www.usharbormaster.com/secure/AuxAidReport_new.cfm?id=41523" xr:uid="{1872CA39-6F57-43BA-9C56-7A31D240A32A}"/>
  </hyperlinks>
  <pageMargins left="0.7" right="0.7" top="0.75" bottom="0.75" header="0.3" footer="0.3"/>
  <drawing r:id="rId66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1E8D4-291D-4D6F-826D-127DCB7A3B43}">
  <dimension ref="A2:L58"/>
  <sheetViews>
    <sheetView topLeftCell="A2" workbookViewId="0">
      <selection activeCell="J3" sqref="J3"/>
    </sheetView>
  </sheetViews>
  <sheetFormatPr defaultRowHeight="14.4" x14ac:dyDescent="0.3"/>
  <cols>
    <col min="1" max="1" width="17.5546875" customWidth="1"/>
    <col min="2" max="3" width="16.6640625" customWidth="1"/>
    <col min="4" max="4" width="3.109375" customWidth="1"/>
    <col min="5" max="6" width="3.6640625" customWidth="1"/>
    <col min="7" max="9" width="8.33203125" customWidth="1"/>
    <col min="10" max="10" width="35.6640625" customWidth="1"/>
    <col min="11" max="11" width="5.44140625" customWidth="1"/>
  </cols>
  <sheetData>
    <row r="2" spans="1:12" ht="31.2" x14ac:dyDescent="0.3">
      <c r="A2" s="290" t="s">
        <v>0</v>
      </c>
      <c r="B2" s="290" t="s">
        <v>575</v>
      </c>
      <c r="C2" s="290" t="s">
        <v>576</v>
      </c>
      <c r="D2" s="18" t="s">
        <v>3</v>
      </c>
      <c r="E2" s="18" t="s">
        <v>4</v>
      </c>
      <c r="F2" s="18" t="s">
        <v>433</v>
      </c>
      <c r="G2" s="5" t="s">
        <v>16</v>
      </c>
      <c r="H2" s="5" t="s">
        <v>17</v>
      </c>
      <c r="I2" s="5" t="s">
        <v>18</v>
      </c>
      <c r="J2" s="286" t="s">
        <v>426</v>
      </c>
      <c r="K2" s="5" t="s">
        <v>6</v>
      </c>
    </row>
    <row r="3" spans="1:12" ht="45" customHeight="1" x14ac:dyDescent="0.3">
      <c r="A3" s="346" t="s">
        <v>579</v>
      </c>
      <c r="B3" s="346" t="s">
        <v>678</v>
      </c>
      <c r="C3" s="346" t="s">
        <v>679</v>
      </c>
      <c r="D3" s="334" t="s">
        <v>1062</v>
      </c>
      <c r="E3" s="334" t="s">
        <v>580</v>
      </c>
      <c r="F3" s="334" t="s">
        <v>9</v>
      </c>
      <c r="G3" s="335"/>
      <c r="H3" s="336"/>
      <c r="I3" s="335"/>
      <c r="J3" s="334"/>
      <c r="K3" s="334"/>
      <c r="L3" s="284"/>
    </row>
    <row r="4" spans="1:12" ht="45" customHeight="1" x14ac:dyDescent="0.3">
      <c r="A4" s="346" t="s">
        <v>581</v>
      </c>
      <c r="B4" s="346" t="s">
        <v>585</v>
      </c>
      <c r="C4" s="346" t="s">
        <v>683</v>
      </c>
      <c r="D4" s="334" t="s">
        <v>1062</v>
      </c>
      <c r="E4" s="334" t="s">
        <v>11</v>
      </c>
      <c r="F4" s="334" t="s">
        <v>9</v>
      </c>
      <c r="G4" s="335"/>
      <c r="H4" s="336"/>
      <c r="I4" s="335"/>
      <c r="J4" s="334"/>
      <c r="K4" s="334"/>
      <c r="L4" s="285"/>
    </row>
    <row r="5" spans="1:12" ht="45" customHeight="1" x14ac:dyDescent="0.3">
      <c r="A5" s="346" t="s">
        <v>582</v>
      </c>
      <c r="B5" s="346" t="s">
        <v>686</v>
      </c>
      <c r="C5" s="346" t="s">
        <v>687</v>
      </c>
      <c r="D5" s="334" t="s">
        <v>1062</v>
      </c>
      <c r="E5" s="334" t="s">
        <v>11</v>
      </c>
      <c r="F5" s="334" t="s">
        <v>9</v>
      </c>
      <c r="G5" s="335"/>
      <c r="H5" s="336"/>
      <c r="I5" s="335"/>
      <c r="J5" s="334"/>
      <c r="K5" s="334"/>
      <c r="L5" s="285"/>
    </row>
    <row r="6" spans="1:12" ht="45" customHeight="1" x14ac:dyDescent="0.3">
      <c r="A6" s="346" t="s">
        <v>583</v>
      </c>
      <c r="B6" s="346" t="s">
        <v>690</v>
      </c>
      <c r="C6" s="346" t="s">
        <v>691</v>
      </c>
      <c r="D6" s="334" t="s">
        <v>1062</v>
      </c>
      <c r="E6" s="334" t="s">
        <v>11</v>
      </c>
      <c r="F6" s="334" t="s">
        <v>9</v>
      </c>
      <c r="G6" s="335"/>
      <c r="H6" s="336"/>
      <c r="I6" s="335"/>
      <c r="J6" s="334"/>
      <c r="K6" s="334"/>
      <c r="L6" s="285"/>
    </row>
    <row r="7" spans="1:12" ht="45" customHeight="1" x14ac:dyDescent="0.3">
      <c r="A7" s="346" t="s">
        <v>584</v>
      </c>
      <c r="B7" s="346" t="s">
        <v>694</v>
      </c>
      <c r="C7" s="346" t="s">
        <v>695</v>
      </c>
      <c r="D7" s="334" t="s">
        <v>1062</v>
      </c>
      <c r="E7" s="334" t="s">
        <v>11</v>
      </c>
      <c r="F7" s="334" t="s">
        <v>9</v>
      </c>
      <c r="G7" s="335"/>
      <c r="H7" s="336"/>
      <c r="I7" s="335"/>
      <c r="J7" s="334"/>
      <c r="K7" s="334"/>
      <c r="L7" s="285"/>
    </row>
    <row r="8" spans="1:12" ht="45" customHeight="1" x14ac:dyDescent="0.3">
      <c r="A8" s="346" t="s">
        <v>588</v>
      </c>
      <c r="B8" s="346" t="s">
        <v>785</v>
      </c>
      <c r="C8" s="346" t="s">
        <v>786</v>
      </c>
      <c r="D8" s="334" t="s">
        <v>1062</v>
      </c>
      <c r="E8" s="334" t="s">
        <v>11</v>
      </c>
      <c r="F8" s="334" t="s">
        <v>8</v>
      </c>
      <c r="G8" s="335"/>
      <c r="H8" s="336"/>
      <c r="I8" s="335"/>
      <c r="J8" s="334"/>
      <c r="K8" s="334" t="s">
        <v>589</v>
      </c>
      <c r="L8" s="285"/>
    </row>
    <row r="9" spans="1:12" ht="45" customHeight="1" x14ac:dyDescent="0.3">
      <c r="A9" s="346" t="s">
        <v>215</v>
      </c>
      <c r="B9" s="346" t="s">
        <v>216</v>
      </c>
      <c r="C9" s="346" t="s">
        <v>217</v>
      </c>
      <c r="D9" s="334" t="s">
        <v>1063</v>
      </c>
      <c r="E9" s="334" t="s">
        <v>11</v>
      </c>
      <c r="F9" s="334" t="s">
        <v>9</v>
      </c>
      <c r="G9" s="335"/>
      <c r="H9" s="336"/>
      <c r="I9" s="335"/>
      <c r="J9" s="334"/>
      <c r="K9" s="334"/>
      <c r="L9" s="285"/>
    </row>
    <row r="10" spans="1:12" ht="45" customHeight="1" x14ac:dyDescent="0.3">
      <c r="A10" s="346" t="s">
        <v>218</v>
      </c>
      <c r="B10" s="346" t="s">
        <v>219</v>
      </c>
      <c r="C10" s="346" t="s">
        <v>220</v>
      </c>
      <c r="D10" s="334" t="s">
        <v>1063</v>
      </c>
      <c r="E10" s="334" t="s">
        <v>11</v>
      </c>
      <c r="F10" s="334" t="s">
        <v>9</v>
      </c>
      <c r="G10" s="335"/>
      <c r="H10" s="336"/>
      <c r="I10" s="335"/>
      <c r="J10" s="334"/>
      <c r="K10" s="334"/>
      <c r="L10" s="285"/>
    </row>
    <row r="11" spans="1:12" ht="45" customHeight="1" x14ac:dyDescent="0.3">
      <c r="A11" s="342" t="s">
        <v>221</v>
      </c>
      <c r="B11" s="342" t="s">
        <v>222</v>
      </c>
      <c r="C11" s="342" t="s">
        <v>223</v>
      </c>
      <c r="D11" s="342" t="s">
        <v>1063</v>
      </c>
      <c r="E11" s="342" t="s">
        <v>11</v>
      </c>
      <c r="F11" s="342" t="s">
        <v>8</v>
      </c>
      <c r="G11" s="343"/>
      <c r="H11" s="343"/>
      <c r="I11" s="343"/>
      <c r="J11" s="344"/>
      <c r="K11" s="342"/>
    </row>
    <row r="12" spans="1:12" ht="45" customHeight="1" x14ac:dyDescent="0.3">
      <c r="A12" s="334" t="s">
        <v>224</v>
      </c>
      <c r="B12" s="334" t="s">
        <v>225</v>
      </c>
      <c r="C12" s="334" t="s">
        <v>226</v>
      </c>
      <c r="D12" s="334" t="s">
        <v>1063</v>
      </c>
      <c r="E12" s="334" t="s">
        <v>11</v>
      </c>
      <c r="F12" s="334" t="s">
        <v>8</v>
      </c>
      <c r="G12" s="335"/>
      <c r="H12" s="335"/>
      <c r="I12" s="335"/>
      <c r="J12" s="334"/>
      <c r="K12" s="334"/>
    </row>
    <row r="13" spans="1:12" ht="45" customHeight="1" x14ac:dyDescent="0.3">
      <c r="A13" s="334" t="s">
        <v>830</v>
      </c>
      <c r="B13" s="345" t="s">
        <v>831</v>
      </c>
      <c r="C13" s="345" t="s">
        <v>832</v>
      </c>
      <c r="D13" s="334" t="s">
        <v>1064</v>
      </c>
      <c r="E13" s="334" t="s">
        <v>11</v>
      </c>
      <c r="F13" s="334" t="s">
        <v>8</v>
      </c>
      <c r="G13" s="335"/>
      <c r="H13" s="335"/>
      <c r="I13" s="335"/>
      <c r="J13" s="334"/>
      <c r="K13" s="334"/>
    </row>
    <row r="14" spans="1:12" ht="45" customHeight="1" x14ac:dyDescent="0.3">
      <c r="A14" s="334" t="s">
        <v>590</v>
      </c>
      <c r="B14" s="345" t="s">
        <v>591</v>
      </c>
      <c r="C14" s="345" t="s">
        <v>592</v>
      </c>
      <c r="D14" s="334" t="s">
        <v>1061</v>
      </c>
      <c r="E14" s="334" t="s">
        <v>7</v>
      </c>
      <c r="F14" s="334" t="s">
        <v>8</v>
      </c>
      <c r="G14" s="335"/>
      <c r="H14" s="335"/>
      <c r="I14" s="335"/>
      <c r="J14" s="334"/>
      <c r="K14" s="334" t="s">
        <v>593</v>
      </c>
    </row>
    <row r="15" spans="1:12" ht="45" customHeight="1" x14ac:dyDescent="0.3">
      <c r="A15" s="334" t="s">
        <v>594</v>
      </c>
      <c r="B15" s="345" t="s">
        <v>595</v>
      </c>
      <c r="C15" s="345" t="s">
        <v>596</v>
      </c>
      <c r="D15" s="334" t="s">
        <v>1061</v>
      </c>
      <c r="E15" s="334" t="s">
        <v>7</v>
      </c>
      <c r="F15" s="334" t="s">
        <v>8</v>
      </c>
      <c r="G15" s="335"/>
      <c r="H15" s="335"/>
      <c r="I15" s="335"/>
      <c r="J15" s="334"/>
      <c r="K15" s="334" t="s">
        <v>593</v>
      </c>
    </row>
    <row r="16" spans="1:12" ht="45" customHeight="1" x14ac:dyDescent="0.3">
      <c r="A16" s="334" t="s">
        <v>383</v>
      </c>
      <c r="B16" s="345" t="s">
        <v>384</v>
      </c>
      <c r="C16" s="345" t="s">
        <v>385</v>
      </c>
      <c r="D16" s="334" t="s">
        <v>1062</v>
      </c>
      <c r="E16" s="334" t="s">
        <v>11</v>
      </c>
      <c r="F16" s="334" t="s">
        <v>9</v>
      </c>
      <c r="G16" s="335"/>
      <c r="H16" s="335"/>
      <c r="I16" s="335"/>
      <c r="J16" s="334"/>
      <c r="K16" s="334"/>
    </row>
    <row r="17" spans="1:11" ht="45" customHeight="1" x14ac:dyDescent="0.3">
      <c r="A17" s="5"/>
      <c r="B17" s="13"/>
      <c r="C17" s="13"/>
      <c r="D17" s="2"/>
      <c r="E17" s="2"/>
      <c r="F17" s="2"/>
      <c r="G17" s="2"/>
      <c r="H17" s="2"/>
      <c r="I17" s="2"/>
      <c r="J17" s="2"/>
      <c r="K17" s="2"/>
    </row>
    <row r="18" spans="1:11" ht="45" customHeight="1" x14ac:dyDescent="0.3">
      <c r="A18" s="5"/>
      <c r="B18" s="13"/>
      <c r="C18" s="13"/>
      <c r="D18" s="2"/>
      <c r="E18" s="2"/>
      <c r="F18" s="2"/>
      <c r="G18" s="2"/>
      <c r="H18" s="2"/>
      <c r="I18" s="2"/>
      <c r="J18" s="2"/>
      <c r="K18" s="2"/>
    </row>
    <row r="19" spans="1:11" ht="45" customHeight="1" x14ac:dyDescent="0.3">
      <c r="A19" s="5"/>
      <c r="B19" s="13"/>
      <c r="C19" s="13"/>
      <c r="D19" s="2"/>
      <c r="E19" s="2"/>
      <c r="F19" s="2"/>
      <c r="G19" s="2"/>
      <c r="H19" s="2"/>
      <c r="I19" s="2"/>
      <c r="J19" s="2"/>
      <c r="K19" s="2"/>
    </row>
    <row r="20" spans="1:11" ht="45" customHeight="1" x14ac:dyDescent="0.3">
      <c r="A20" s="5"/>
      <c r="B20" s="13"/>
      <c r="C20" s="13"/>
      <c r="D20" s="2"/>
      <c r="E20" s="2"/>
      <c r="F20" s="2"/>
      <c r="G20" s="2"/>
      <c r="H20" s="2"/>
      <c r="I20" s="2"/>
      <c r="J20" s="2"/>
      <c r="K20" s="2"/>
    </row>
    <row r="21" spans="1:11" ht="45" customHeight="1" x14ac:dyDescent="0.3">
      <c r="A21" s="5"/>
      <c r="B21" s="13"/>
      <c r="C21" s="13"/>
      <c r="D21" s="2"/>
      <c r="E21" s="2"/>
      <c r="F21" s="2"/>
      <c r="G21" s="2"/>
      <c r="H21" s="2"/>
      <c r="I21" s="2"/>
      <c r="J21" s="2"/>
      <c r="K21" s="2"/>
    </row>
    <row r="22" spans="1:11" ht="45" customHeight="1" x14ac:dyDescent="0.3">
      <c r="A22" s="5"/>
      <c r="B22" s="13"/>
      <c r="C22" s="13"/>
      <c r="D22" s="2"/>
      <c r="E22" s="2"/>
      <c r="F22" s="2"/>
      <c r="G22" s="2"/>
      <c r="H22" s="2"/>
      <c r="I22" s="2"/>
      <c r="J22" s="2"/>
      <c r="K22" s="2"/>
    </row>
    <row r="23" spans="1:11" ht="45" customHeight="1" x14ac:dyDescent="0.3">
      <c r="A23" s="5"/>
      <c r="B23" s="13"/>
      <c r="C23" s="13"/>
      <c r="D23" s="2"/>
      <c r="E23" s="2"/>
      <c r="F23" s="2"/>
      <c r="G23" s="2"/>
      <c r="H23" s="2"/>
      <c r="I23" s="2"/>
      <c r="J23" s="2"/>
      <c r="K23" s="2"/>
    </row>
    <row r="24" spans="1:11" ht="45" customHeight="1" x14ac:dyDescent="0.3">
      <c r="A24" s="5"/>
      <c r="B24" s="13"/>
      <c r="C24" s="13"/>
      <c r="D24" s="2"/>
      <c r="E24" s="2"/>
      <c r="F24" s="2"/>
      <c r="G24" s="2"/>
      <c r="H24" s="2"/>
      <c r="I24" s="2"/>
      <c r="J24" s="2"/>
      <c r="K24" s="2"/>
    </row>
    <row r="25" spans="1:11" ht="45" customHeight="1" x14ac:dyDescent="0.3">
      <c r="A25" s="5"/>
      <c r="B25" s="13"/>
      <c r="C25" s="13"/>
      <c r="D25" s="2"/>
      <c r="E25" s="2"/>
      <c r="F25" s="2"/>
      <c r="G25" s="2"/>
      <c r="H25" s="2"/>
      <c r="I25" s="2"/>
      <c r="J25" s="2"/>
      <c r="K25" s="2"/>
    </row>
    <row r="26" spans="1:11" ht="45" customHeight="1" x14ac:dyDescent="0.3">
      <c r="A26" s="5"/>
      <c r="B26" s="13"/>
      <c r="C26" s="13"/>
      <c r="D26" s="2"/>
      <c r="E26" s="2"/>
      <c r="F26" s="2"/>
      <c r="G26" s="2"/>
      <c r="H26" s="2"/>
      <c r="I26" s="2"/>
      <c r="J26" s="2"/>
      <c r="K26" s="2"/>
    </row>
    <row r="27" spans="1:11" ht="45" customHeight="1" x14ac:dyDescent="0.3">
      <c r="A27" s="5"/>
      <c r="B27" s="13"/>
      <c r="C27" s="13"/>
      <c r="D27" s="2"/>
      <c r="E27" s="2"/>
      <c r="F27" s="2"/>
      <c r="G27" s="2"/>
      <c r="H27" s="2"/>
      <c r="I27" s="2"/>
      <c r="J27" s="2"/>
      <c r="K27" s="2"/>
    </row>
    <row r="28" spans="1:11" ht="45" customHeight="1" x14ac:dyDescent="0.3">
      <c r="A28" s="5"/>
      <c r="B28" s="13"/>
      <c r="C28" s="13"/>
      <c r="D28" s="2"/>
      <c r="E28" s="2"/>
      <c r="F28" s="2"/>
      <c r="G28" s="2"/>
      <c r="H28" s="2"/>
      <c r="I28" s="2"/>
      <c r="J28" s="2"/>
      <c r="K28" s="2"/>
    </row>
    <row r="29" spans="1:11" ht="45" customHeight="1" x14ac:dyDescent="0.3">
      <c r="A29" s="5"/>
      <c r="B29" s="13"/>
      <c r="C29" s="13"/>
      <c r="D29" s="2"/>
      <c r="E29" s="2"/>
      <c r="F29" s="2"/>
      <c r="G29" s="2"/>
      <c r="H29" s="2"/>
      <c r="I29" s="2"/>
      <c r="J29" s="2"/>
      <c r="K29" s="2"/>
    </row>
    <row r="30" spans="1:11" ht="45" customHeight="1" x14ac:dyDescent="0.3">
      <c r="A30" s="5"/>
      <c r="B30" s="13"/>
      <c r="C30" s="13"/>
      <c r="D30" s="2"/>
      <c r="E30" s="2"/>
      <c r="F30" s="2"/>
      <c r="G30" s="2"/>
      <c r="H30" s="2"/>
      <c r="I30" s="2"/>
      <c r="J30" s="2"/>
      <c r="K30" s="2"/>
    </row>
    <row r="31" spans="1:11" ht="45" customHeight="1" x14ac:dyDescent="0.3">
      <c r="A31" s="5"/>
      <c r="B31" s="13"/>
      <c r="C31" s="13"/>
      <c r="D31" s="2"/>
      <c r="E31" s="2"/>
      <c r="F31" s="2"/>
      <c r="G31" s="2"/>
      <c r="H31" s="2"/>
      <c r="I31" s="2"/>
      <c r="J31" s="2"/>
      <c r="K31" s="2"/>
    </row>
    <row r="32" spans="1:11" ht="45" customHeight="1" x14ac:dyDescent="0.3">
      <c r="A32" s="5"/>
      <c r="B32" s="13"/>
      <c r="C32" s="13"/>
      <c r="D32" s="2"/>
      <c r="E32" s="2"/>
      <c r="F32" s="2"/>
      <c r="G32" s="2"/>
      <c r="H32" s="2"/>
      <c r="I32" s="2"/>
      <c r="J32" s="2"/>
      <c r="K32" s="2"/>
    </row>
    <row r="33" spans="1:11" ht="45" customHeight="1" x14ac:dyDescent="0.3">
      <c r="A33" s="5"/>
      <c r="B33" s="13"/>
      <c r="C33" s="13"/>
      <c r="D33" s="2"/>
      <c r="E33" s="2"/>
      <c r="F33" s="2"/>
      <c r="G33" s="2"/>
      <c r="H33" s="2"/>
      <c r="I33" s="2"/>
      <c r="J33" s="2"/>
      <c r="K33" s="2"/>
    </row>
    <row r="34" spans="1:11" ht="45" customHeight="1" x14ac:dyDescent="0.3">
      <c r="A34" s="5"/>
      <c r="B34" s="13"/>
      <c r="C34" s="13"/>
      <c r="D34" s="2"/>
      <c r="E34" s="2"/>
      <c r="F34" s="2"/>
      <c r="G34" s="2"/>
      <c r="H34" s="2"/>
      <c r="I34" s="2"/>
      <c r="J34" s="2"/>
      <c r="K34" s="2"/>
    </row>
    <row r="35" spans="1:11" ht="45" customHeight="1" x14ac:dyDescent="0.3">
      <c r="A35" s="5"/>
      <c r="B35" s="13"/>
      <c r="C35" s="13"/>
      <c r="D35" s="2"/>
      <c r="E35" s="2"/>
      <c r="F35" s="2"/>
      <c r="G35" s="2"/>
      <c r="H35" s="2"/>
      <c r="I35" s="2"/>
      <c r="J35" s="2"/>
      <c r="K35" s="2"/>
    </row>
    <row r="36" spans="1:11" ht="45" customHeight="1" x14ac:dyDescent="0.3">
      <c r="A36" s="5"/>
      <c r="B36" s="13"/>
      <c r="C36" s="13"/>
      <c r="D36" s="2"/>
      <c r="E36" s="2"/>
      <c r="F36" s="2"/>
      <c r="G36" s="2"/>
      <c r="H36" s="2"/>
      <c r="I36" s="2"/>
      <c r="J36" s="2"/>
      <c r="K36" s="2"/>
    </row>
    <row r="37" spans="1:11" ht="45" customHeight="1" x14ac:dyDescent="0.3">
      <c r="A37" s="5"/>
      <c r="B37" s="13"/>
      <c r="C37" s="13"/>
      <c r="D37" s="2"/>
      <c r="E37" s="2"/>
      <c r="F37" s="2"/>
      <c r="G37" s="2"/>
      <c r="H37" s="2"/>
      <c r="I37" s="2"/>
      <c r="J37" s="2"/>
      <c r="K37" s="2"/>
    </row>
    <row r="38" spans="1:11" ht="45" customHeight="1" x14ac:dyDescent="0.3">
      <c r="A38" s="5"/>
      <c r="B38" s="13"/>
      <c r="C38" s="13"/>
      <c r="D38" s="2"/>
      <c r="E38" s="2"/>
      <c r="F38" s="2"/>
      <c r="G38" s="2"/>
      <c r="H38" s="2"/>
      <c r="I38" s="2"/>
      <c r="J38" s="2"/>
      <c r="K38" s="2"/>
    </row>
    <row r="39" spans="1:11" ht="45" customHeight="1" x14ac:dyDescent="0.3">
      <c r="A39" s="5"/>
      <c r="B39" s="13"/>
      <c r="C39" s="13"/>
      <c r="D39" s="2"/>
      <c r="E39" s="2"/>
      <c r="F39" s="2"/>
      <c r="G39" s="2"/>
      <c r="H39" s="2"/>
      <c r="I39" s="2"/>
      <c r="J39" s="2"/>
      <c r="K39" s="2"/>
    </row>
    <row r="40" spans="1:11" ht="45" customHeight="1" x14ac:dyDescent="0.3">
      <c r="A40" s="5"/>
      <c r="B40" s="13"/>
      <c r="C40" s="13"/>
      <c r="D40" s="2"/>
      <c r="E40" s="2"/>
      <c r="F40" s="2"/>
      <c r="G40" s="2"/>
      <c r="H40" s="2"/>
      <c r="I40" s="2"/>
      <c r="J40" s="2"/>
      <c r="K40" s="2"/>
    </row>
    <row r="41" spans="1:11" ht="45" customHeight="1" x14ac:dyDescent="0.3">
      <c r="A41" s="5"/>
      <c r="B41" s="13"/>
      <c r="C41" s="13"/>
      <c r="D41" s="2"/>
      <c r="E41" s="2"/>
      <c r="F41" s="2"/>
      <c r="G41" s="2"/>
      <c r="H41" s="2"/>
      <c r="I41" s="2"/>
      <c r="J41" s="2"/>
      <c r="K41" s="2"/>
    </row>
    <row r="42" spans="1:11" ht="45" customHeight="1" x14ac:dyDescent="0.3">
      <c r="A42" s="5"/>
      <c r="B42" s="13"/>
      <c r="C42" s="13"/>
      <c r="D42" s="2"/>
      <c r="E42" s="2"/>
      <c r="F42" s="2"/>
      <c r="G42" s="2"/>
      <c r="H42" s="2"/>
      <c r="I42" s="2"/>
      <c r="J42" s="2"/>
      <c r="K42" s="2"/>
    </row>
    <row r="43" spans="1:11" ht="45" customHeight="1" x14ac:dyDescent="0.3">
      <c r="A43" s="5"/>
      <c r="B43" s="13"/>
      <c r="C43" s="13"/>
      <c r="D43" s="2"/>
      <c r="E43" s="2"/>
      <c r="F43" s="2"/>
      <c r="G43" s="2"/>
      <c r="H43" s="2"/>
      <c r="I43" s="2"/>
      <c r="J43" s="2"/>
      <c r="K43" s="2"/>
    </row>
    <row r="44" spans="1:11" ht="45" customHeight="1" x14ac:dyDescent="0.3">
      <c r="A44" s="5"/>
      <c r="B44" s="13"/>
      <c r="C44" s="13"/>
      <c r="D44" s="2"/>
      <c r="E44" s="2"/>
      <c r="F44" s="2"/>
      <c r="G44" s="2"/>
      <c r="H44" s="2"/>
      <c r="I44" s="2"/>
      <c r="J44" s="2"/>
      <c r="K44" s="2"/>
    </row>
    <row r="45" spans="1:11" ht="45" customHeight="1" x14ac:dyDescent="0.3">
      <c r="A45" s="5"/>
      <c r="B45" s="13"/>
      <c r="C45" s="13"/>
      <c r="D45" s="2"/>
      <c r="E45" s="2"/>
      <c r="F45" s="2"/>
      <c r="G45" s="2"/>
      <c r="H45" s="2"/>
      <c r="I45" s="2"/>
      <c r="J45" s="2"/>
      <c r="K45" s="2"/>
    </row>
    <row r="46" spans="1:11" ht="45" customHeight="1" x14ac:dyDescent="0.3">
      <c r="A46" s="5"/>
      <c r="B46" s="13"/>
      <c r="C46" s="13"/>
      <c r="D46" s="2"/>
      <c r="E46" s="2"/>
      <c r="F46" s="2"/>
      <c r="G46" s="2"/>
      <c r="H46" s="2"/>
      <c r="I46" s="2"/>
      <c r="J46" s="2"/>
      <c r="K46" s="2"/>
    </row>
    <row r="47" spans="1:11" ht="45" customHeight="1" x14ac:dyDescent="0.3">
      <c r="A47" s="5"/>
      <c r="B47" s="13"/>
      <c r="C47" s="13"/>
      <c r="D47" s="2"/>
      <c r="E47" s="2"/>
      <c r="F47" s="2"/>
      <c r="G47" s="2"/>
      <c r="H47" s="2"/>
      <c r="I47" s="2"/>
      <c r="J47" s="2"/>
      <c r="K47" s="2"/>
    </row>
    <row r="48" spans="1:11" ht="45" customHeight="1" x14ac:dyDescent="0.3">
      <c r="A48" s="5"/>
      <c r="B48" s="13"/>
      <c r="C48" s="13"/>
      <c r="D48" s="2"/>
      <c r="E48" s="2"/>
      <c r="F48" s="2"/>
      <c r="G48" s="2"/>
      <c r="H48" s="2"/>
      <c r="I48" s="2"/>
      <c r="J48" s="2"/>
      <c r="K48" s="2"/>
    </row>
    <row r="49" spans="1:11" ht="45" customHeight="1" x14ac:dyDescent="0.3">
      <c r="A49" s="5"/>
      <c r="B49" s="13"/>
      <c r="C49" s="13"/>
      <c r="D49" s="2"/>
      <c r="E49" s="2"/>
      <c r="F49" s="2"/>
      <c r="G49" s="2"/>
      <c r="H49" s="2"/>
      <c r="I49" s="2"/>
      <c r="J49" s="2"/>
      <c r="K49" s="2"/>
    </row>
    <row r="50" spans="1:11" ht="45" customHeight="1" x14ac:dyDescent="0.3">
      <c r="A50" s="5"/>
      <c r="B50" s="13"/>
      <c r="C50" s="13"/>
      <c r="D50" s="2"/>
      <c r="E50" s="2"/>
      <c r="F50" s="2"/>
      <c r="G50" s="2"/>
      <c r="H50" s="2"/>
      <c r="I50" s="2"/>
      <c r="J50" s="2"/>
      <c r="K50" s="2"/>
    </row>
    <row r="51" spans="1:11" ht="45" customHeight="1" x14ac:dyDescent="0.3">
      <c r="A51" s="5"/>
      <c r="B51" s="13"/>
      <c r="C51" s="13"/>
      <c r="D51" s="2"/>
      <c r="E51" s="2"/>
      <c r="F51" s="2"/>
      <c r="G51" s="2"/>
      <c r="H51" s="2"/>
      <c r="I51" s="2"/>
      <c r="J51" s="2"/>
      <c r="K51" s="2"/>
    </row>
    <row r="52" spans="1:11" ht="45" customHeight="1" x14ac:dyDescent="0.3">
      <c r="A52" s="5"/>
      <c r="B52" s="13"/>
      <c r="C52" s="13"/>
      <c r="D52" s="2"/>
      <c r="E52" s="2"/>
      <c r="F52" s="2"/>
      <c r="G52" s="2"/>
      <c r="H52" s="2"/>
      <c r="I52" s="2"/>
      <c r="J52" s="2"/>
      <c r="K52" s="2"/>
    </row>
    <row r="53" spans="1:11" ht="45" customHeight="1" x14ac:dyDescent="0.3">
      <c r="A53" s="5"/>
      <c r="B53" s="13"/>
      <c r="C53" s="13"/>
      <c r="D53" s="2"/>
      <c r="E53" s="2"/>
      <c r="F53" s="2"/>
      <c r="G53" s="2"/>
      <c r="H53" s="2"/>
      <c r="I53" s="2"/>
      <c r="J53" s="2"/>
      <c r="K53" s="2"/>
    </row>
    <row r="54" spans="1:11" ht="45" customHeight="1" x14ac:dyDescent="0.3">
      <c r="A54" s="5"/>
      <c r="B54" s="13"/>
      <c r="C54" s="13"/>
      <c r="D54" s="2"/>
      <c r="E54" s="2"/>
      <c r="F54" s="2"/>
      <c r="G54" s="2"/>
      <c r="H54" s="2"/>
      <c r="I54" s="2"/>
      <c r="J54" s="2"/>
      <c r="K54" s="2"/>
    </row>
    <row r="55" spans="1:11" ht="45" customHeight="1" x14ac:dyDescent="0.3">
      <c r="A55" s="5"/>
      <c r="B55" s="13"/>
      <c r="C55" s="13"/>
      <c r="D55" s="2"/>
      <c r="E55" s="2"/>
      <c r="F55" s="2"/>
      <c r="G55" s="2"/>
      <c r="H55" s="2"/>
      <c r="I55" s="2"/>
      <c r="J55" s="2"/>
      <c r="K55" s="2"/>
    </row>
    <row r="56" spans="1:11" ht="45" customHeight="1" x14ac:dyDescent="0.3">
      <c r="A56" s="5"/>
      <c r="B56" s="13"/>
      <c r="C56" s="13"/>
      <c r="D56" s="2"/>
      <c r="E56" s="2"/>
      <c r="F56" s="2"/>
      <c r="G56" s="2"/>
      <c r="H56" s="2"/>
      <c r="I56" s="2"/>
      <c r="J56" s="2"/>
      <c r="K56" s="2"/>
    </row>
    <row r="57" spans="1:11" ht="45" customHeight="1" x14ac:dyDescent="0.3">
      <c r="A57" s="5"/>
      <c r="B57" s="13"/>
      <c r="C57" s="13"/>
      <c r="D57" s="2"/>
      <c r="E57" s="2"/>
      <c r="F57" s="2"/>
      <c r="G57" s="2"/>
      <c r="H57" s="2"/>
      <c r="I57" s="2"/>
      <c r="J57" s="2"/>
      <c r="K57" s="2"/>
    </row>
    <row r="58" spans="1:11" ht="45" customHeight="1" x14ac:dyDescent="0.3">
      <c r="A58" s="5"/>
      <c r="B58" s="13"/>
      <c r="C58" s="13"/>
      <c r="D58" s="2"/>
      <c r="E58" s="2"/>
      <c r="F58" s="2"/>
      <c r="G58" s="2"/>
      <c r="H58" s="2"/>
      <c r="I58" s="2"/>
      <c r="J58" s="2"/>
      <c r="K58" s="2"/>
    </row>
  </sheetData>
  <conditionalFormatting sqref="A3:F30">
    <cfRule type="expression" dxfId="43" priority="1">
      <formula>$F3="m"</formula>
    </cfRule>
  </conditionalFormatting>
  <conditionalFormatting sqref="A3:I58">
    <cfRule type="expression" dxfId="42" priority="4">
      <formula>$F3="V"</formula>
    </cfRule>
    <cfRule type="expression" dxfId="41" priority="5">
      <formula>$F3="d"</formula>
    </cfRule>
  </conditionalFormatting>
  <conditionalFormatting sqref="A3:K58">
    <cfRule type="expression" dxfId="40" priority="6">
      <formula>$F3="no"</formula>
    </cfRule>
  </conditionalFormatting>
  <pageMargins left="0.7" right="0.2" top="0.5" bottom="0.2" header="0.05" footer="0.3"/>
  <pageSetup orientation="landscape" r:id="rId1"/>
  <headerFooter>
    <oddHeader>&amp;L&amp;A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5AA4C-180A-4DFA-B9B6-743FF9BECC30}">
  <dimension ref="A2:K21"/>
  <sheetViews>
    <sheetView workbookViewId="0">
      <selection activeCell="A6" sqref="A6"/>
    </sheetView>
  </sheetViews>
  <sheetFormatPr defaultRowHeight="15.6" x14ac:dyDescent="0.3"/>
  <cols>
    <col min="1" max="1" width="17.5546875" style="4" customWidth="1"/>
    <col min="2" max="3" width="16.6640625" style="7" customWidth="1"/>
    <col min="4" max="4" width="2.88671875" customWidth="1"/>
    <col min="5" max="6" width="3.6640625" customWidth="1"/>
    <col min="7" max="9" width="8.33203125" customWidth="1"/>
    <col min="10" max="10" width="35.6640625" customWidth="1"/>
    <col min="11" max="11" width="5.44140625" customWidth="1"/>
  </cols>
  <sheetData>
    <row r="2" spans="1:11" ht="31.2" x14ac:dyDescent="0.3">
      <c r="A2" s="290" t="s">
        <v>0</v>
      </c>
      <c r="B2" s="290" t="s">
        <v>575</v>
      </c>
      <c r="C2" s="290" t="s">
        <v>576</v>
      </c>
      <c r="D2" s="287" t="s">
        <v>3</v>
      </c>
      <c r="E2" s="287" t="s">
        <v>4</v>
      </c>
      <c r="F2" s="287" t="s">
        <v>433</v>
      </c>
      <c r="G2" s="288" t="s">
        <v>16</v>
      </c>
      <c r="H2" s="288" t="s">
        <v>17</v>
      </c>
      <c r="I2" s="288" t="s">
        <v>18</v>
      </c>
      <c r="J2" s="19" t="s">
        <v>15</v>
      </c>
      <c r="K2" s="288" t="s">
        <v>6</v>
      </c>
    </row>
    <row r="3" spans="1:11" ht="45" customHeight="1" x14ac:dyDescent="0.3">
      <c r="A3" s="19" t="s">
        <v>108</v>
      </c>
      <c r="B3" s="257" t="s">
        <v>109</v>
      </c>
      <c r="C3" s="257" t="s">
        <v>110</v>
      </c>
      <c r="D3" s="19" t="s">
        <v>1063</v>
      </c>
      <c r="E3" s="19" t="s">
        <v>11</v>
      </c>
      <c r="F3" s="19" t="s">
        <v>9</v>
      </c>
      <c r="G3" s="20"/>
      <c r="H3" s="20"/>
      <c r="I3" s="20"/>
      <c r="J3" s="21"/>
      <c r="K3" s="19"/>
    </row>
    <row r="4" spans="1:11" ht="45" customHeight="1" x14ac:dyDescent="0.3">
      <c r="A4" s="19" t="s">
        <v>112</v>
      </c>
      <c r="B4" s="257" t="s">
        <v>113</v>
      </c>
      <c r="C4" s="257" t="s">
        <v>114</v>
      </c>
      <c r="D4" s="19" t="s">
        <v>1063</v>
      </c>
      <c r="E4" s="19" t="s">
        <v>11</v>
      </c>
      <c r="F4" s="19" t="s">
        <v>9</v>
      </c>
      <c r="G4" s="20"/>
      <c r="H4" s="20"/>
      <c r="I4" s="20"/>
      <c r="J4" s="21"/>
      <c r="K4" s="19"/>
    </row>
    <row r="5" spans="1:11" ht="45" customHeight="1" x14ac:dyDescent="0.3">
      <c r="A5" s="19" t="s">
        <v>389</v>
      </c>
      <c r="B5" s="257" t="s">
        <v>390</v>
      </c>
      <c r="C5" s="257" t="s">
        <v>391</v>
      </c>
      <c r="D5" s="19" t="s">
        <v>1063</v>
      </c>
      <c r="E5" s="19" t="s">
        <v>11</v>
      </c>
      <c r="F5" s="19" t="s">
        <v>9</v>
      </c>
      <c r="G5" s="20"/>
      <c r="H5" s="20"/>
      <c r="I5" s="20"/>
      <c r="J5" s="21"/>
      <c r="K5" s="19"/>
    </row>
    <row r="6" spans="1:11" ht="45" customHeight="1" x14ac:dyDescent="0.3">
      <c r="A6" s="19" t="s">
        <v>392</v>
      </c>
      <c r="B6" s="257" t="s">
        <v>393</v>
      </c>
      <c r="C6" s="257" t="s">
        <v>394</v>
      </c>
      <c r="D6" s="19" t="s">
        <v>1063</v>
      </c>
      <c r="E6" s="19" t="s">
        <v>11</v>
      </c>
      <c r="F6" s="19" t="s">
        <v>9</v>
      </c>
      <c r="G6" s="20"/>
      <c r="H6" s="20"/>
      <c r="I6" s="20"/>
      <c r="J6" s="21"/>
      <c r="K6" s="19"/>
    </row>
    <row r="7" spans="1:11" ht="45" customHeight="1" x14ac:dyDescent="0.3">
      <c r="A7" s="5"/>
      <c r="B7" s="6"/>
      <c r="C7" s="6"/>
      <c r="D7" s="2"/>
      <c r="E7" s="2"/>
      <c r="F7" s="2"/>
      <c r="G7" s="3"/>
      <c r="H7" s="3"/>
      <c r="I7" s="3"/>
      <c r="J7" s="2"/>
      <c r="K7" s="2"/>
    </row>
    <row r="8" spans="1:11" ht="45" customHeight="1" x14ac:dyDescent="0.3">
      <c r="A8" s="5"/>
      <c r="B8" s="6"/>
      <c r="C8" s="6"/>
      <c r="D8" s="2"/>
      <c r="E8" s="2"/>
      <c r="F8" s="2"/>
      <c r="G8" s="3"/>
      <c r="H8" s="3"/>
      <c r="I8" s="3"/>
      <c r="J8" s="2"/>
      <c r="K8" s="2"/>
    </row>
    <row r="9" spans="1:11" ht="45" customHeight="1" x14ac:dyDescent="0.3">
      <c r="A9" s="5"/>
      <c r="B9" s="6"/>
      <c r="C9" s="6"/>
      <c r="D9" s="2"/>
      <c r="E9" s="2"/>
      <c r="F9" s="2"/>
      <c r="G9" s="3"/>
      <c r="H9" s="3"/>
      <c r="I9" s="3"/>
      <c r="J9" s="2"/>
      <c r="K9" s="2"/>
    </row>
    <row r="10" spans="1:11" ht="45" customHeight="1" x14ac:dyDescent="0.3">
      <c r="A10" s="5"/>
      <c r="B10" s="6"/>
      <c r="C10" s="6"/>
      <c r="D10" s="2"/>
      <c r="E10" s="2"/>
      <c r="F10" s="2"/>
      <c r="G10" s="3"/>
      <c r="H10" s="3"/>
      <c r="I10" s="3"/>
      <c r="J10" s="2"/>
      <c r="K10" s="2"/>
    </row>
    <row r="11" spans="1:11" ht="45" customHeight="1" x14ac:dyDescent="0.3">
      <c r="A11" s="5"/>
      <c r="B11" s="6"/>
      <c r="C11" s="6"/>
      <c r="D11" s="2"/>
      <c r="E11" s="2"/>
      <c r="F11" s="2"/>
      <c r="G11" s="3"/>
      <c r="H11" s="3"/>
      <c r="I11" s="3"/>
      <c r="J11" s="2"/>
      <c r="K11" s="2"/>
    </row>
    <row r="12" spans="1:11" ht="45" customHeight="1" x14ac:dyDescent="0.3">
      <c r="A12" s="5"/>
      <c r="B12" s="6"/>
      <c r="C12" s="6"/>
      <c r="D12" s="2"/>
      <c r="E12" s="2"/>
      <c r="F12" s="2"/>
      <c r="G12" s="3"/>
      <c r="H12" s="3"/>
      <c r="I12" s="3"/>
      <c r="J12" s="2"/>
      <c r="K12" s="2"/>
    </row>
    <row r="13" spans="1:11" ht="45" customHeight="1" x14ac:dyDescent="0.3">
      <c r="A13" s="12"/>
      <c r="B13" s="6"/>
      <c r="C13" s="6"/>
      <c r="D13" s="2"/>
      <c r="E13" s="2"/>
      <c r="F13" s="2"/>
      <c r="G13" s="3"/>
      <c r="H13" s="3"/>
      <c r="I13" s="3"/>
      <c r="J13" s="2"/>
      <c r="K13" s="2"/>
    </row>
    <row r="14" spans="1:11" ht="45" customHeight="1" x14ac:dyDescent="0.3">
      <c r="A14" s="5"/>
      <c r="B14" s="6"/>
      <c r="C14" s="6"/>
      <c r="D14" s="2"/>
      <c r="E14" s="2"/>
      <c r="F14" s="2"/>
      <c r="G14" s="3"/>
      <c r="H14" s="3"/>
      <c r="I14" s="3"/>
      <c r="J14" s="2"/>
      <c r="K14" s="2"/>
    </row>
    <row r="15" spans="1:11" ht="45" customHeight="1" x14ac:dyDescent="0.3">
      <c r="A15" s="5"/>
      <c r="B15" s="6"/>
      <c r="C15" s="6"/>
      <c r="D15" s="2"/>
      <c r="E15" s="2"/>
      <c r="F15" s="2"/>
      <c r="G15" s="3"/>
      <c r="H15" s="3"/>
      <c r="I15" s="3"/>
      <c r="J15" s="2"/>
      <c r="K15" s="2"/>
    </row>
    <row r="16" spans="1:11" ht="45" customHeight="1" x14ac:dyDescent="0.3">
      <c r="A16" s="5"/>
      <c r="B16" s="6"/>
      <c r="C16" s="6"/>
      <c r="D16" s="2"/>
      <c r="E16" s="2"/>
      <c r="F16" s="2"/>
      <c r="G16" s="3"/>
      <c r="H16" s="3"/>
      <c r="I16" s="3"/>
      <c r="J16" s="2"/>
      <c r="K16" s="2"/>
    </row>
    <row r="17" spans="1:11" ht="45" customHeight="1" x14ac:dyDescent="0.3">
      <c r="A17" s="5"/>
      <c r="B17" s="6"/>
      <c r="C17" s="6"/>
      <c r="D17" s="2"/>
      <c r="E17" s="2"/>
      <c r="F17" s="2"/>
      <c r="G17" s="3"/>
      <c r="H17" s="3"/>
      <c r="I17" s="3"/>
      <c r="J17" s="2"/>
      <c r="K17" s="2"/>
    </row>
    <row r="18" spans="1:11" ht="45" customHeight="1" x14ac:dyDescent="0.3">
      <c r="A18" s="5"/>
      <c r="B18" s="6"/>
      <c r="C18" s="6"/>
      <c r="D18" s="2"/>
      <c r="E18" s="2"/>
      <c r="F18" s="2"/>
      <c r="G18" s="3"/>
      <c r="H18" s="3"/>
      <c r="I18" s="3"/>
      <c r="J18" s="2"/>
      <c r="K18" s="2"/>
    </row>
    <row r="19" spans="1:11" ht="45" customHeight="1" x14ac:dyDescent="0.3">
      <c r="A19" s="5"/>
      <c r="B19" s="6"/>
      <c r="C19" s="6"/>
      <c r="D19" s="2"/>
      <c r="E19" s="2"/>
      <c r="F19" s="2"/>
      <c r="G19" s="3"/>
      <c r="H19" s="3"/>
      <c r="I19" s="3"/>
      <c r="J19" s="2"/>
      <c r="K19" s="2"/>
    </row>
    <row r="20" spans="1:11" ht="45" customHeight="1" x14ac:dyDescent="0.3">
      <c r="A20" s="5"/>
      <c r="B20" s="6"/>
      <c r="C20" s="6"/>
      <c r="D20" s="2"/>
      <c r="E20" s="2"/>
      <c r="F20" s="2"/>
      <c r="G20" s="3"/>
      <c r="H20" s="3"/>
      <c r="I20" s="3"/>
      <c r="J20" s="2"/>
      <c r="K20" s="2"/>
    </row>
    <row r="21" spans="1:11" ht="45" customHeight="1" x14ac:dyDescent="0.3">
      <c r="A21" s="5"/>
      <c r="B21" s="6"/>
      <c r="C21" s="6"/>
      <c r="D21" s="2"/>
      <c r="E21" s="2"/>
      <c r="F21" s="2"/>
      <c r="G21" s="3"/>
      <c r="H21" s="3"/>
      <c r="I21" s="3"/>
      <c r="J21" s="2"/>
      <c r="K21" s="2"/>
    </row>
  </sheetData>
  <conditionalFormatting sqref="A3:I20">
    <cfRule type="expression" dxfId="39" priority="1">
      <formula>$F3="d"</formula>
    </cfRule>
  </conditionalFormatting>
  <conditionalFormatting sqref="A3:I30">
    <cfRule type="expression" dxfId="38" priority="3">
      <formula>$F3="M"</formula>
    </cfRule>
  </conditionalFormatting>
  <conditionalFormatting sqref="A3:K30">
    <cfRule type="expression" dxfId="37" priority="2">
      <formula>$F3="v"</formula>
    </cfRule>
    <cfRule type="expression" dxfId="36" priority="4">
      <formula>$F3="no"</formula>
    </cfRule>
  </conditionalFormatting>
  <pageMargins left="0.7" right="0.2" top="0.5" bottom="0.2" header="0.05" footer="0.3"/>
  <pageSetup orientation="landscape" r:id="rId1"/>
  <headerFooter>
    <oddHeader>&amp;L&amp;A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5D2BE-7BB5-4BCF-8AA5-0E806972EC16}">
  <dimension ref="A2:K31"/>
  <sheetViews>
    <sheetView topLeftCell="A27" workbookViewId="0">
      <selection activeCell="B39" sqref="B39"/>
    </sheetView>
  </sheetViews>
  <sheetFormatPr defaultRowHeight="14.4" x14ac:dyDescent="0.3"/>
  <cols>
    <col min="1" max="1" width="17.5546875" customWidth="1"/>
    <col min="2" max="3" width="16.6640625" customWidth="1"/>
    <col min="4" max="6" width="3.6640625" customWidth="1"/>
    <col min="7" max="9" width="8.33203125" customWidth="1"/>
    <col min="10" max="10" width="35.6640625" customWidth="1"/>
    <col min="11" max="11" width="5.44140625" customWidth="1"/>
  </cols>
  <sheetData>
    <row r="2" spans="1:11" ht="31.2" x14ac:dyDescent="0.3">
      <c r="A2" s="290" t="s">
        <v>0</v>
      </c>
      <c r="B2" s="290" t="s">
        <v>575</v>
      </c>
      <c r="C2" s="290" t="s">
        <v>576</v>
      </c>
      <c r="D2" s="287" t="s">
        <v>3</v>
      </c>
      <c r="E2" s="287" t="s">
        <v>4</v>
      </c>
      <c r="F2" s="287" t="s">
        <v>433</v>
      </c>
      <c r="G2" s="288" t="s">
        <v>16</v>
      </c>
      <c r="H2" s="288" t="s">
        <v>17</v>
      </c>
      <c r="I2" s="288" t="s">
        <v>18</v>
      </c>
      <c r="J2" s="19" t="s">
        <v>15</v>
      </c>
      <c r="K2" s="288" t="s">
        <v>6</v>
      </c>
    </row>
    <row r="3" spans="1:11" ht="45" customHeight="1" x14ac:dyDescent="0.3">
      <c r="A3" s="19" t="s">
        <v>796</v>
      </c>
      <c r="B3" s="257" t="s">
        <v>797</v>
      </c>
      <c r="C3" s="257" t="s">
        <v>798</v>
      </c>
      <c r="D3" s="19" t="s">
        <v>1062</v>
      </c>
      <c r="E3" s="19" t="s">
        <v>11</v>
      </c>
      <c r="F3" s="19" t="s">
        <v>9</v>
      </c>
      <c r="G3" s="20"/>
      <c r="H3" s="20"/>
      <c r="I3" s="20"/>
      <c r="J3" s="21"/>
      <c r="K3" s="19" t="s">
        <v>800</v>
      </c>
    </row>
    <row r="4" spans="1:11" ht="45" customHeight="1" x14ac:dyDescent="0.3">
      <c r="A4" s="19" t="s">
        <v>839</v>
      </c>
      <c r="B4" s="257" t="s">
        <v>840</v>
      </c>
      <c r="C4" s="257" t="s">
        <v>841</v>
      </c>
      <c r="D4" s="19" t="s">
        <v>1064</v>
      </c>
      <c r="E4" s="19" t="s">
        <v>11</v>
      </c>
      <c r="F4" s="19" t="s">
        <v>8</v>
      </c>
      <c r="G4" s="20"/>
      <c r="H4" s="20"/>
      <c r="I4" s="20"/>
      <c r="J4" s="21"/>
      <c r="K4" s="19" t="s">
        <v>824</v>
      </c>
    </row>
    <row r="5" spans="1:11" ht="45" customHeight="1" x14ac:dyDescent="0.3">
      <c r="A5" s="19" t="s">
        <v>251</v>
      </c>
      <c r="B5" s="257" t="s">
        <v>252</v>
      </c>
      <c r="C5" s="257" t="s">
        <v>253</v>
      </c>
      <c r="D5" s="19" t="s">
        <v>1061</v>
      </c>
      <c r="E5" s="19" t="s">
        <v>11</v>
      </c>
      <c r="F5" s="19" t="s">
        <v>9</v>
      </c>
      <c r="G5" s="20"/>
      <c r="H5" s="20"/>
      <c r="I5" s="20"/>
      <c r="J5" s="21"/>
      <c r="K5" s="19"/>
    </row>
    <row r="6" spans="1:11" ht="45" customHeight="1" x14ac:dyDescent="0.3">
      <c r="A6" s="19" t="s">
        <v>255</v>
      </c>
      <c r="B6" s="257" t="s">
        <v>256</v>
      </c>
      <c r="C6" s="257" t="s">
        <v>253</v>
      </c>
      <c r="D6" s="19" t="s">
        <v>1061</v>
      </c>
      <c r="E6" s="19" t="s">
        <v>11</v>
      </c>
      <c r="F6" s="19" t="s">
        <v>9</v>
      </c>
      <c r="G6" s="20"/>
      <c r="H6" s="20"/>
      <c r="I6" s="20"/>
      <c r="J6" s="21"/>
      <c r="K6" s="19"/>
    </row>
    <row r="7" spans="1:11" ht="45" customHeight="1" x14ac:dyDescent="0.3">
      <c r="A7" s="19" t="s">
        <v>257</v>
      </c>
      <c r="B7" s="257" t="s">
        <v>258</v>
      </c>
      <c r="C7" s="257" t="s">
        <v>259</v>
      </c>
      <c r="D7" s="19" t="s">
        <v>1061</v>
      </c>
      <c r="E7" s="19" t="s">
        <v>11</v>
      </c>
      <c r="F7" s="19" t="s">
        <v>9</v>
      </c>
      <c r="G7" s="20"/>
      <c r="H7" s="20"/>
      <c r="I7" s="20"/>
      <c r="J7" s="21"/>
      <c r="K7" s="19"/>
    </row>
    <row r="8" spans="1:11" ht="45" customHeight="1" x14ac:dyDescent="0.3">
      <c r="A8" s="19" t="s">
        <v>260</v>
      </c>
      <c r="B8" s="257" t="s">
        <v>261</v>
      </c>
      <c r="C8" s="257" t="s">
        <v>259</v>
      </c>
      <c r="D8" s="19" t="s">
        <v>1061</v>
      </c>
      <c r="E8" s="19" t="s">
        <v>11</v>
      </c>
      <c r="F8" s="19" t="s">
        <v>9</v>
      </c>
      <c r="G8" s="20"/>
      <c r="H8" s="20"/>
      <c r="I8" s="20"/>
      <c r="J8" s="21"/>
      <c r="K8" s="19"/>
    </row>
    <row r="9" spans="1:11" ht="45" customHeight="1" x14ac:dyDescent="0.3">
      <c r="A9" s="19" t="s">
        <v>262</v>
      </c>
      <c r="B9" s="257" t="s">
        <v>263</v>
      </c>
      <c r="C9" s="257" t="s">
        <v>264</v>
      </c>
      <c r="D9" s="19" t="s">
        <v>1061</v>
      </c>
      <c r="E9" s="19" t="s">
        <v>11</v>
      </c>
      <c r="F9" s="19" t="s">
        <v>9</v>
      </c>
      <c r="G9" s="20"/>
      <c r="H9" s="20"/>
      <c r="I9" s="20"/>
      <c r="J9" s="21"/>
      <c r="K9" s="266"/>
    </row>
    <row r="10" spans="1:11" ht="45" customHeight="1" x14ac:dyDescent="0.3">
      <c r="A10" s="19" t="s">
        <v>265</v>
      </c>
      <c r="B10" s="257" t="s">
        <v>266</v>
      </c>
      <c r="C10" s="257" t="s">
        <v>267</v>
      </c>
      <c r="D10" s="19" t="s">
        <v>1061</v>
      </c>
      <c r="E10" s="19" t="s">
        <v>11</v>
      </c>
      <c r="F10" s="19" t="s">
        <v>9</v>
      </c>
      <c r="G10" s="20"/>
      <c r="H10" s="20"/>
      <c r="I10" s="20"/>
      <c r="J10" s="21"/>
      <c r="K10" s="266"/>
    </row>
    <row r="11" spans="1:11" ht="45" customHeight="1" x14ac:dyDescent="0.3">
      <c r="A11" s="19" t="s">
        <v>268</v>
      </c>
      <c r="B11" s="257" t="s">
        <v>269</v>
      </c>
      <c r="C11" s="257" t="s">
        <v>270</v>
      </c>
      <c r="D11" s="19" t="s">
        <v>1061</v>
      </c>
      <c r="E11" s="19" t="s">
        <v>7</v>
      </c>
      <c r="F11" s="19" t="s">
        <v>8</v>
      </c>
      <c r="G11" s="20"/>
      <c r="H11" s="20"/>
      <c r="I11" s="20"/>
      <c r="J11" s="21"/>
      <c r="K11" s="266" t="s">
        <v>14</v>
      </c>
    </row>
    <row r="12" spans="1:11" ht="45" customHeight="1" x14ac:dyDescent="0.3">
      <c r="A12" s="19" t="s">
        <v>271</v>
      </c>
      <c r="B12" s="257" t="s">
        <v>272</v>
      </c>
      <c r="C12" s="257" t="s">
        <v>273</v>
      </c>
      <c r="D12" s="19" t="s">
        <v>1061</v>
      </c>
      <c r="E12" s="19" t="s">
        <v>7</v>
      </c>
      <c r="F12" s="19" t="s">
        <v>8</v>
      </c>
      <c r="G12" s="20"/>
      <c r="H12" s="20"/>
      <c r="I12" s="20"/>
      <c r="J12" s="21"/>
      <c r="K12" s="266" t="s">
        <v>14</v>
      </c>
    </row>
    <row r="13" spans="1:11" ht="45" customHeight="1" x14ac:dyDescent="0.3">
      <c r="A13" s="19" t="s">
        <v>274</v>
      </c>
      <c r="B13" s="257" t="s">
        <v>275</v>
      </c>
      <c r="C13" s="257" t="s">
        <v>276</v>
      </c>
      <c r="D13" s="19" t="s">
        <v>1061</v>
      </c>
      <c r="E13" s="19" t="s">
        <v>7</v>
      </c>
      <c r="F13" s="19" t="s">
        <v>8</v>
      </c>
      <c r="G13" s="20"/>
      <c r="H13" s="20"/>
      <c r="I13" s="20"/>
      <c r="J13" s="21"/>
      <c r="K13" s="266" t="s">
        <v>14</v>
      </c>
    </row>
    <row r="14" spans="1:11" ht="45" customHeight="1" x14ac:dyDescent="0.3">
      <c r="A14" s="19" t="s">
        <v>277</v>
      </c>
      <c r="B14" s="257" t="s">
        <v>278</v>
      </c>
      <c r="C14" s="257" t="s">
        <v>279</v>
      </c>
      <c r="D14" s="19" t="s">
        <v>1061</v>
      </c>
      <c r="E14" s="19" t="s">
        <v>7</v>
      </c>
      <c r="F14" s="19" t="s">
        <v>8</v>
      </c>
      <c r="G14" s="20"/>
      <c r="H14" s="20"/>
      <c r="I14" s="20"/>
      <c r="J14" s="21"/>
      <c r="K14" s="266" t="s">
        <v>14</v>
      </c>
    </row>
    <row r="15" spans="1:11" ht="45" customHeight="1" x14ac:dyDescent="0.3">
      <c r="A15" s="19" t="s">
        <v>280</v>
      </c>
      <c r="B15" s="257" t="s">
        <v>281</v>
      </c>
      <c r="C15" s="257" t="s">
        <v>282</v>
      </c>
      <c r="D15" s="19" t="s">
        <v>1061</v>
      </c>
      <c r="E15" s="19" t="s">
        <v>7</v>
      </c>
      <c r="F15" s="19" t="s">
        <v>8</v>
      </c>
      <c r="G15" s="20"/>
      <c r="H15" s="20"/>
      <c r="I15" s="20"/>
      <c r="J15" s="21"/>
      <c r="K15" s="266" t="s">
        <v>14</v>
      </c>
    </row>
    <row r="16" spans="1:11" ht="45" customHeight="1" x14ac:dyDescent="0.3">
      <c r="A16" s="19" t="s">
        <v>283</v>
      </c>
      <c r="B16" s="257" t="s">
        <v>284</v>
      </c>
      <c r="C16" s="257" t="s">
        <v>285</v>
      </c>
      <c r="D16" s="19" t="s">
        <v>1063</v>
      </c>
      <c r="E16" s="19" t="s">
        <v>11</v>
      </c>
      <c r="F16" s="19" t="s">
        <v>8</v>
      </c>
      <c r="G16" s="20"/>
      <c r="H16" s="20"/>
      <c r="I16" s="20"/>
      <c r="J16" s="21"/>
      <c r="K16" s="266"/>
    </row>
    <row r="17" spans="1:11" ht="45" customHeight="1" x14ac:dyDescent="0.3">
      <c r="A17" s="19" t="s">
        <v>346</v>
      </c>
      <c r="B17" s="257" t="s">
        <v>347</v>
      </c>
      <c r="C17" s="257" t="s">
        <v>348</v>
      </c>
      <c r="D17" s="19" t="s">
        <v>1061</v>
      </c>
      <c r="E17" s="19" t="s">
        <v>11</v>
      </c>
      <c r="F17" s="19" t="s">
        <v>8</v>
      </c>
      <c r="G17" s="20"/>
      <c r="H17" s="20"/>
      <c r="I17" s="20"/>
      <c r="J17" s="21"/>
      <c r="K17" s="266" t="s">
        <v>12</v>
      </c>
    </row>
    <row r="18" spans="1:11" ht="45" customHeight="1" x14ac:dyDescent="0.3">
      <c r="A18" s="19" t="s">
        <v>349</v>
      </c>
      <c r="B18" s="257" t="s">
        <v>350</v>
      </c>
      <c r="C18" s="257" t="s">
        <v>351</v>
      </c>
      <c r="D18" s="19" t="s">
        <v>1061</v>
      </c>
      <c r="E18" s="19" t="s">
        <v>11</v>
      </c>
      <c r="F18" s="19" t="s">
        <v>8</v>
      </c>
      <c r="G18" s="20"/>
      <c r="H18" s="20"/>
      <c r="I18" s="20"/>
      <c r="J18" s="21"/>
      <c r="K18" s="266" t="s">
        <v>352</v>
      </c>
    </row>
    <row r="19" spans="1:11" ht="45" customHeight="1" x14ac:dyDescent="0.3">
      <c r="A19" s="19" t="s">
        <v>353</v>
      </c>
      <c r="B19" s="257" t="s">
        <v>354</v>
      </c>
      <c r="C19" s="257" t="s">
        <v>355</v>
      </c>
      <c r="D19" s="19" t="s">
        <v>1061</v>
      </c>
      <c r="E19" s="19" t="s">
        <v>11</v>
      </c>
      <c r="F19" s="19" t="s">
        <v>8</v>
      </c>
      <c r="G19" s="20"/>
      <c r="H19" s="20"/>
      <c r="I19" s="20"/>
      <c r="J19" s="21"/>
      <c r="K19" s="266" t="s">
        <v>12</v>
      </c>
    </row>
    <row r="20" spans="1:11" ht="45" customHeight="1" x14ac:dyDescent="0.3">
      <c r="A20" s="19" t="s">
        <v>356</v>
      </c>
      <c r="B20" s="257" t="s">
        <v>347</v>
      </c>
      <c r="C20" s="257" t="s">
        <v>357</v>
      </c>
      <c r="D20" s="19" t="s">
        <v>1061</v>
      </c>
      <c r="E20" s="19" t="s">
        <v>11</v>
      </c>
      <c r="F20" s="19" t="s">
        <v>8</v>
      </c>
      <c r="G20" s="20"/>
      <c r="H20" s="20"/>
      <c r="I20" s="20"/>
      <c r="J20" s="21"/>
      <c r="K20" s="266" t="s">
        <v>12</v>
      </c>
    </row>
    <row r="21" spans="1:11" ht="45" customHeight="1" x14ac:dyDescent="0.3">
      <c r="A21" s="19" t="s">
        <v>358</v>
      </c>
      <c r="B21" s="257" t="s">
        <v>359</v>
      </c>
      <c r="C21" s="257" t="s">
        <v>360</v>
      </c>
      <c r="D21" s="19" t="s">
        <v>1061</v>
      </c>
      <c r="E21" s="19" t="s">
        <v>11</v>
      </c>
      <c r="F21" s="19" t="s">
        <v>8</v>
      </c>
      <c r="G21" s="20"/>
      <c r="H21" s="20"/>
      <c r="I21" s="20"/>
      <c r="J21" s="21"/>
      <c r="K21" s="266" t="s">
        <v>12</v>
      </c>
    </row>
    <row r="22" spans="1:11" ht="45" customHeight="1" x14ac:dyDescent="0.3">
      <c r="A22" s="19" t="s">
        <v>361</v>
      </c>
      <c r="B22" s="257" t="s">
        <v>362</v>
      </c>
      <c r="C22" s="257" t="s">
        <v>363</v>
      </c>
      <c r="D22" s="19" t="s">
        <v>1061</v>
      </c>
      <c r="E22" s="19" t="s">
        <v>11</v>
      </c>
      <c r="F22" s="19" t="s">
        <v>8</v>
      </c>
      <c r="G22" s="20"/>
      <c r="H22" s="20"/>
      <c r="I22" s="20"/>
      <c r="J22" s="21"/>
      <c r="K22" s="266" t="s">
        <v>12</v>
      </c>
    </row>
    <row r="23" spans="1:11" ht="45" customHeight="1" x14ac:dyDescent="0.3">
      <c r="A23" s="19" t="s">
        <v>364</v>
      </c>
      <c r="B23" s="257" t="s">
        <v>365</v>
      </c>
      <c r="C23" s="257" t="s">
        <v>366</v>
      </c>
      <c r="D23" s="19" t="s">
        <v>1061</v>
      </c>
      <c r="E23" s="19" t="s">
        <v>11</v>
      </c>
      <c r="F23" s="19" t="s">
        <v>8</v>
      </c>
      <c r="G23" s="20"/>
      <c r="H23" s="20"/>
      <c r="I23" s="20"/>
      <c r="J23" s="21"/>
      <c r="K23" s="266" t="s">
        <v>12</v>
      </c>
    </row>
    <row r="24" spans="1:11" ht="45" customHeight="1" x14ac:dyDescent="0.3">
      <c r="A24" s="19" t="s">
        <v>367</v>
      </c>
      <c r="B24" s="257" t="s">
        <v>368</v>
      </c>
      <c r="C24" s="257" t="s">
        <v>369</v>
      </c>
      <c r="D24" s="19" t="s">
        <v>1061</v>
      </c>
      <c r="E24" s="19" t="s">
        <v>11</v>
      </c>
      <c r="F24" s="19" t="s">
        <v>8</v>
      </c>
      <c r="G24" s="20"/>
      <c r="H24" s="20"/>
      <c r="I24" s="20"/>
      <c r="J24" s="21"/>
      <c r="K24" s="266" t="s">
        <v>12</v>
      </c>
    </row>
    <row r="25" spans="1:11" ht="45" customHeight="1" x14ac:dyDescent="0.3">
      <c r="A25" s="19" t="s">
        <v>370</v>
      </c>
      <c r="B25" s="257" t="s">
        <v>365</v>
      </c>
      <c r="C25" s="257" t="s">
        <v>371</v>
      </c>
      <c r="D25" s="19" t="s">
        <v>1061</v>
      </c>
      <c r="E25" s="19" t="s">
        <v>11</v>
      </c>
      <c r="F25" s="19" t="s">
        <v>8</v>
      </c>
      <c r="G25" s="20"/>
      <c r="H25" s="20"/>
      <c r="I25" s="20"/>
      <c r="J25" s="21"/>
      <c r="K25" s="266" t="s">
        <v>372</v>
      </c>
    </row>
    <row r="26" spans="1:11" ht="45" customHeight="1" x14ac:dyDescent="0.3">
      <c r="A26" s="19" t="s">
        <v>373</v>
      </c>
      <c r="B26" s="257" t="s">
        <v>374</v>
      </c>
      <c r="C26" s="257" t="s">
        <v>375</v>
      </c>
      <c r="D26" s="19" t="s">
        <v>1061</v>
      </c>
      <c r="E26" s="19" t="s">
        <v>11</v>
      </c>
      <c r="F26" s="19" t="s">
        <v>8</v>
      </c>
      <c r="G26" s="20"/>
      <c r="H26" s="20"/>
      <c r="I26" s="20"/>
      <c r="J26" s="21"/>
      <c r="K26" s="266" t="s">
        <v>12</v>
      </c>
    </row>
    <row r="27" spans="1:11" ht="45" customHeight="1" x14ac:dyDescent="0.3">
      <c r="A27" s="19" t="s">
        <v>376</v>
      </c>
      <c r="B27" s="257" t="s">
        <v>377</v>
      </c>
      <c r="C27" s="257" t="s">
        <v>378</v>
      </c>
      <c r="D27" s="19" t="s">
        <v>1061</v>
      </c>
      <c r="E27" s="19" t="s">
        <v>7</v>
      </c>
      <c r="F27" s="19" t="s">
        <v>8</v>
      </c>
      <c r="G27" s="20"/>
      <c r="H27" s="20"/>
      <c r="I27" s="20"/>
      <c r="J27" s="21"/>
      <c r="K27" s="266" t="s">
        <v>12</v>
      </c>
    </row>
    <row r="28" spans="1:11" ht="55.05" customHeight="1" x14ac:dyDescent="0.3">
      <c r="A28" s="19" t="s">
        <v>415</v>
      </c>
      <c r="B28" s="257" t="s">
        <v>416</v>
      </c>
      <c r="C28" s="257" t="s">
        <v>417</v>
      </c>
      <c r="D28" s="19" t="s">
        <v>1061</v>
      </c>
      <c r="E28" s="19" t="s">
        <v>7</v>
      </c>
      <c r="F28" s="19" t="s">
        <v>8</v>
      </c>
      <c r="G28" s="20"/>
      <c r="H28" s="20"/>
      <c r="I28" s="20"/>
      <c r="J28" s="21"/>
      <c r="K28" s="266"/>
    </row>
    <row r="29" spans="1:11" ht="55.05" customHeight="1" x14ac:dyDescent="0.3">
      <c r="A29" s="19" t="s">
        <v>418</v>
      </c>
      <c r="B29" s="257" t="s">
        <v>416</v>
      </c>
      <c r="C29" s="257" t="s">
        <v>419</v>
      </c>
      <c r="D29" s="19" t="s">
        <v>1061</v>
      </c>
      <c r="E29" s="19" t="s">
        <v>7</v>
      </c>
      <c r="F29" s="19" t="s">
        <v>8</v>
      </c>
      <c r="G29" s="20"/>
      <c r="H29" s="20"/>
      <c r="I29" s="20"/>
      <c r="J29" s="21"/>
      <c r="K29" s="266"/>
    </row>
    <row r="30" spans="1:11" ht="55.05" customHeight="1" x14ac:dyDescent="0.3">
      <c r="A30" s="257" t="s">
        <v>420</v>
      </c>
      <c r="B30" s="348" t="s">
        <v>421</v>
      </c>
      <c r="C30" s="348" t="s">
        <v>417</v>
      </c>
      <c r="D30" s="349" t="s">
        <v>1061</v>
      </c>
      <c r="E30" s="349" t="s">
        <v>7</v>
      </c>
      <c r="F30" s="349" t="s">
        <v>8</v>
      </c>
      <c r="G30" s="347"/>
      <c r="H30" s="347"/>
      <c r="I30" s="347"/>
      <c r="J30" s="252"/>
      <c r="K30" s="252"/>
    </row>
    <row r="31" spans="1:11" ht="55.05" customHeight="1" x14ac:dyDescent="0.3">
      <c r="A31" s="257" t="s">
        <v>422</v>
      </c>
      <c r="B31" s="348" t="s">
        <v>421</v>
      </c>
      <c r="C31" s="348" t="s">
        <v>419</v>
      </c>
      <c r="D31" s="349" t="s">
        <v>1061</v>
      </c>
      <c r="E31" s="349" t="s">
        <v>7</v>
      </c>
      <c r="F31" s="349" t="s">
        <v>8</v>
      </c>
      <c r="G31" s="347"/>
      <c r="H31" s="347"/>
      <c r="I31" s="347"/>
      <c r="J31" s="252"/>
      <c r="K31" s="252"/>
    </row>
  </sheetData>
  <conditionalFormatting sqref="A3:I29">
    <cfRule type="expression" dxfId="35" priority="1">
      <formula>$F3="d"</formula>
    </cfRule>
    <cfRule type="expression" dxfId="34" priority="2">
      <formula>$F3="m"</formula>
    </cfRule>
  </conditionalFormatting>
  <conditionalFormatting sqref="A3:K29">
    <cfRule type="expression" dxfId="33" priority="3">
      <formula>$F3="v"</formula>
    </cfRule>
  </conditionalFormatting>
  <conditionalFormatting sqref="A3:K35">
    <cfRule type="expression" dxfId="32" priority="4">
      <formula>$F3="no"</formula>
    </cfRule>
  </conditionalFormatting>
  <pageMargins left="0.7" right="0.2" top="0.5" bottom="0.2" header="0.05" footer="0.3"/>
  <pageSetup orientation="landscape" r:id="rId1"/>
  <headerFooter>
    <oddHeader>&amp;L&amp;A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A4A97-AA43-4717-B6D0-5C2ECC6B163D}">
  <dimension ref="A2:K17"/>
  <sheetViews>
    <sheetView zoomScaleNormal="100" workbookViewId="0">
      <selection activeCell="K9" sqref="A3:K9"/>
    </sheetView>
  </sheetViews>
  <sheetFormatPr defaultRowHeight="14.4" x14ac:dyDescent="0.3"/>
  <cols>
    <col min="1" max="1" width="17.33203125" customWidth="1"/>
    <col min="2" max="3" width="16.6640625" customWidth="1"/>
    <col min="4" max="6" width="3.6640625" customWidth="1"/>
    <col min="7" max="9" width="8.33203125" customWidth="1"/>
    <col min="10" max="10" width="35.6640625" customWidth="1"/>
    <col min="11" max="11" width="5.5546875" customWidth="1"/>
  </cols>
  <sheetData>
    <row r="2" spans="1:11" ht="31.2" x14ac:dyDescent="0.3">
      <c r="A2" s="290" t="s">
        <v>0</v>
      </c>
      <c r="B2" s="290" t="s">
        <v>575</v>
      </c>
      <c r="C2" s="290" t="s">
        <v>576</v>
      </c>
      <c r="D2" s="289" t="s">
        <v>3</v>
      </c>
      <c r="E2" s="289" t="s">
        <v>4</v>
      </c>
      <c r="F2" s="289" t="s">
        <v>433</v>
      </c>
      <c r="G2" s="5" t="s">
        <v>16</v>
      </c>
      <c r="H2" s="5" t="s">
        <v>17</v>
      </c>
      <c r="I2" s="5" t="s">
        <v>18</v>
      </c>
      <c r="J2" s="286" t="s">
        <v>15</v>
      </c>
      <c r="K2" s="5" t="s">
        <v>6</v>
      </c>
    </row>
    <row r="3" spans="1:11" ht="45" customHeight="1" x14ac:dyDescent="0.3">
      <c r="A3" s="350" t="s">
        <v>91</v>
      </c>
      <c r="B3" s="346" t="s">
        <v>92</v>
      </c>
      <c r="C3" s="346" t="s">
        <v>93</v>
      </c>
      <c r="D3" s="264" t="s">
        <v>1061</v>
      </c>
      <c r="E3" s="264" t="s">
        <v>11</v>
      </c>
      <c r="F3" s="264" t="s">
        <v>9</v>
      </c>
      <c r="G3" s="352"/>
      <c r="H3" s="265"/>
      <c r="I3" s="353"/>
      <c r="J3" s="354"/>
      <c r="K3" s="351"/>
    </row>
    <row r="4" spans="1:11" ht="45" customHeight="1" x14ac:dyDescent="0.3">
      <c r="A4" s="350" t="s">
        <v>95</v>
      </c>
      <c r="B4" s="346" t="s">
        <v>96</v>
      </c>
      <c r="C4" s="346" t="s">
        <v>97</v>
      </c>
      <c r="D4" s="264" t="s">
        <v>1061</v>
      </c>
      <c r="E4" s="264" t="s">
        <v>11</v>
      </c>
      <c r="F4" s="264" t="s">
        <v>9</v>
      </c>
      <c r="G4" s="352"/>
      <c r="H4" s="265"/>
      <c r="I4" s="353"/>
      <c r="J4" s="354"/>
      <c r="K4" s="351" t="s">
        <v>14</v>
      </c>
    </row>
    <row r="5" spans="1:11" ht="45" customHeight="1" x14ac:dyDescent="0.3">
      <c r="A5" s="350" t="s">
        <v>139</v>
      </c>
      <c r="B5" s="346" t="s">
        <v>140</v>
      </c>
      <c r="C5" s="346" t="s">
        <v>141</v>
      </c>
      <c r="D5" s="264" t="s">
        <v>1064</v>
      </c>
      <c r="E5" s="264" t="s">
        <v>11</v>
      </c>
      <c r="F5" s="264" t="s">
        <v>9</v>
      </c>
      <c r="G5" s="352"/>
      <c r="H5" s="265"/>
      <c r="I5" s="353"/>
      <c r="J5" s="354"/>
      <c r="K5" s="351"/>
    </row>
    <row r="6" spans="1:11" ht="45" customHeight="1" x14ac:dyDescent="0.3">
      <c r="A6" s="350" t="s">
        <v>206</v>
      </c>
      <c r="B6" s="346" t="s">
        <v>207</v>
      </c>
      <c r="C6" s="346" t="s">
        <v>208</v>
      </c>
      <c r="D6" s="264" t="s">
        <v>1061</v>
      </c>
      <c r="E6" s="264" t="s">
        <v>11</v>
      </c>
      <c r="F6" s="264" t="s">
        <v>8</v>
      </c>
      <c r="G6" s="352"/>
      <c r="H6" s="265"/>
      <c r="I6" s="353"/>
      <c r="J6" s="354"/>
      <c r="K6" s="351" t="s">
        <v>14</v>
      </c>
    </row>
    <row r="7" spans="1:11" ht="45" customHeight="1" x14ac:dyDescent="0.3">
      <c r="A7" s="350" t="s">
        <v>209</v>
      </c>
      <c r="B7" s="346" t="s">
        <v>210</v>
      </c>
      <c r="C7" s="346" t="s">
        <v>211</v>
      </c>
      <c r="D7" s="264" t="s">
        <v>1064</v>
      </c>
      <c r="E7" s="264" t="s">
        <v>11</v>
      </c>
      <c r="F7" s="264" t="s">
        <v>8</v>
      </c>
      <c r="G7" s="352"/>
      <c r="H7" s="265"/>
      <c r="I7" s="353"/>
      <c r="J7" s="354"/>
      <c r="K7" s="351" t="s">
        <v>14</v>
      </c>
    </row>
    <row r="8" spans="1:11" ht="45" customHeight="1" x14ac:dyDescent="0.3">
      <c r="A8" s="350" t="s">
        <v>212</v>
      </c>
      <c r="B8" s="346" t="s">
        <v>213</v>
      </c>
      <c r="C8" s="346" t="s">
        <v>214</v>
      </c>
      <c r="D8" s="264" t="s">
        <v>1064</v>
      </c>
      <c r="E8" s="264" t="s">
        <v>11</v>
      </c>
      <c r="F8" s="264" t="s">
        <v>9</v>
      </c>
      <c r="G8" s="352"/>
      <c r="H8" s="265"/>
      <c r="I8" s="353"/>
      <c r="J8" s="354"/>
      <c r="K8" s="351" t="s">
        <v>14</v>
      </c>
    </row>
    <row r="9" spans="1:11" ht="45" customHeight="1" x14ac:dyDescent="0.3">
      <c r="A9" s="355" t="s">
        <v>790</v>
      </c>
      <c r="B9" s="356" t="s">
        <v>791</v>
      </c>
      <c r="C9" s="356" t="s">
        <v>792</v>
      </c>
      <c r="D9" s="264" t="s">
        <v>1062</v>
      </c>
      <c r="E9" s="264" t="s">
        <v>11</v>
      </c>
      <c r="F9" s="264" t="s">
        <v>9</v>
      </c>
      <c r="G9" s="352"/>
      <c r="H9" s="352"/>
      <c r="I9" s="353"/>
      <c r="J9" s="354"/>
      <c r="K9" s="351" t="s">
        <v>793</v>
      </c>
    </row>
    <row r="10" spans="1:11" ht="45" customHeight="1" x14ac:dyDescent="0.3">
      <c r="A10" s="5"/>
      <c r="B10" s="6"/>
      <c r="C10" s="6"/>
      <c r="D10" s="357"/>
      <c r="E10" s="357"/>
      <c r="F10" s="357"/>
      <c r="G10" s="3"/>
      <c r="H10" s="3"/>
      <c r="I10" s="11"/>
      <c r="J10" s="1"/>
      <c r="K10" s="2"/>
    </row>
    <row r="11" spans="1:11" ht="45" customHeight="1" x14ac:dyDescent="0.3">
      <c r="A11" s="5"/>
      <c r="B11" s="6"/>
      <c r="C11" s="6"/>
      <c r="D11" s="2"/>
      <c r="E11" s="2"/>
      <c r="F11" s="2"/>
      <c r="G11" s="3"/>
      <c r="H11" s="3"/>
      <c r="I11" s="11"/>
      <c r="J11" s="1"/>
      <c r="K11" s="2"/>
    </row>
    <row r="12" spans="1:11" ht="45" customHeight="1" x14ac:dyDescent="0.3">
      <c r="A12" s="5"/>
      <c r="B12" s="6"/>
      <c r="C12" s="6"/>
      <c r="D12" s="2"/>
      <c r="E12" s="2"/>
      <c r="F12" s="2"/>
      <c r="G12" s="3"/>
      <c r="H12" s="3"/>
      <c r="I12" s="11"/>
      <c r="J12" s="1"/>
      <c r="K12" s="2"/>
    </row>
    <row r="13" spans="1:11" ht="45" customHeight="1" x14ac:dyDescent="0.3">
      <c r="A13" s="5"/>
      <c r="B13" s="6"/>
      <c r="C13" s="6"/>
      <c r="D13" s="2"/>
      <c r="E13" s="2"/>
      <c r="F13" s="2"/>
      <c r="G13" s="3"/>
      <c r="H13" s="3"/>
      <c r="I13" s="11"/>
      <c r="J13" s="1"/>
      <c r="K13" s="2"/>
    </row>
    <row r="14" spans="1:11" ht="45" customHeight="1" x14ac:dyDescent="0.3">
      <c r="A14" s="5"/>
      <c r="B14" s="6"/>
      <c r="C14" s="6"/>
      <c r="D14" s="2"/>
      <c r="E14" s="2"/>
      <c r="F14" s="2"/>
      <c r="G14" s="3"/>
      <c r="H14" s="3"/>
      <c r="I14" s="11"/>
      <c r="J14" s="1"/>
      <c r="K14" s="2"/>
    </row>
    <row r="15" spans="1:11" ht="45" customHeight="1" x14ac:dyDescent="0.3">
      <c r="A15" s="5"/>
      <c r="B15" s="6"/>
      <c r="C15" s="6"/>
      <c r="D15" s="2"/>
      <c r="E15" s="2"/>
      <c r="F15" s="2"/>
      <c r="G15" s="3"/>
      <c r="H15" s="3"/>
      <c r="I15" s="11"/>
      <c r="J15" s="1"/>
      <c r="K15" s="2"/>
    </row>
    <row r="16" spans="1:11" ht="45" customHeight="1" x14ac:dyDescent="0.3">
      <c r="A16" s="5"/>
      <c r="B16" s="6"/>
      <c r="C16" s="6"/>
      <c r="D16" s="2"/>
      <c r="E16" s="2"/>
      <c r="F16" s="2"/>
      <c r="G16" s="3"/>
      <c r="H16" s="3"/>
      <c r="I16" s="11"/>
      <c r="J16" s="1"/>
      <c r="K16" s="2"/>
    </row>
    <row r="17" spans="1:11" ht="45" customHeight="1" x14ac:dyDescent="0.3">
      <c r="A17" s="5"/>
      <c r="B17" s="6"/>
      <c r="C17" s="6"/>
      <c r="D17" s="2"/>
      <c r="E17" s="2"/>
      <c r="F17" s="2"/>
      <c r="G17" s="3"/>
      <c r="H17" s="3"/>
      <c r="I17" s="11"/>
      <c r="J17" s="1"/>
      <c r="K17" s="2"/>
    </row>
  </sheetData>
  <conditionalFormatting sqref="A3:I17">
    <cfRule type="expression" dxfId="31" priority="1">
      <formula>$F3="d"</formula>
    </cfRule>
    <cfRule type="expression" dxfId="30" priority="2">
      <formula>$F3="m"</formula>
    </cfRule>
  </conditionalFormatting>
  <conditionalFormatting sqref="A3:K17">
    <cfRule type="expression" dxfId="29" priority="3">
      <formula>+$F3="v"</formula>
    </cfRule>
    <cfRule type="expression" dxfId="28" priority="4">
      <formula>$F3="no"</formula>
    </cfRule>
  </conditionalFormatting>
  <pageMargins left="0.7" right="0.2" top="0.5" bottom="0.2" header="0.05" footer="0.3"/>
  <pageSetup orientation="landscape" r:id="rId1"/>
  <headerFooter>
    <oddHeader>&amp;L&amp;A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F6051-284D-4B46-8725-D2E780E2570C}">
  <dimension ref="A2:K48"/>
  <sheetViews>
    <sheetView topLeftCell="A9" workbookViewId="0">
      <selection activeCell="M16" sqref="M16"/>
    </sheetView>
  </sheetViews>
  <sheetFormatPr defaultRowHeight="14.4" x14ac:dyDescent="0.3"/>
  <cols>
    <col min="1" max="1" width="17.5546875" customWidth="1"/>
    <col min="2" max="3" width="16.6640625" customWidth="1"/>
    <col min="4" max="6" width="3.6640625" customWidth="1"/>
    <col min="7" max="9" width="8.33203125" customWidth="1"/>
    <col min="10" max="10" width="35.6640625" customWidth="1"/>
    <col min="11" max="11" width="5.44140625" customWidth="1"/>
  </cols>
  <sheetData>
    <row r="2" spans="1:11" ht="31.2" x14ac:dyDescent="0.3">
      <c r="A2" s="290" t="s">
        <v>0</v>
      </c>
      <c r="B2" s="290" t="s">
        <v>575</v>
      </c>
      <c r="C2" s="290" t="s">
        <v>576</v>
      </c>
      <c r="D2" s="289" t="s">
        <v>3</v>
      </c>
      <c r="E2" s="289" t="s">
        <v>4</v>
      </c>
      <c r="F2" s="289" t="s">
        <v>433</v>
      </c>
      <c r="G2" s="5" t="s">
        <v>16</v>
      </c>
      <c r="H2" s="5" t="s">
        <v>17</v>
      </c>
      <c r="I2" s="5" t="s">
        <v>18</v>
      </c>
      <c r="J2" s="286" t="s">
        <v>15</v>
      </c>
      <c r="K2" s="5" t="s">
        <v>6</v>
      </c>
    </row>
    <row r="3" spans="1:11" ht="45" customHeight="1" x14ac:dyDescent="0.3">
      <c r="A3" s="340" t="s">
        <v>62</v>
      </c>
      <c r="B3" s="340" t="s">
        <v>63</v>
      </c>
      <c r="C3" s="340" t="s">
        <v>64</v>
      </c>
      <c r="D3" s="286" t="s">
        <v>1062</v>
      </c>
      <c r="E3" s="286" t="s">
        <v>11</v>
      </c>
      <c r="F3" s="286" t="s">
        <v>8</v>
      </c>
      <c r="G3" s="3"/>
      <c r="H3" s="341"/>
      <c r="I3" s="11"/>
      <c r="J3" s="270"/>
      <c r="K3" s="2"/>
    </row>
    <row r="4" spans="1:11" ht="45" customHeight="1" x14ac:dyDescent="0.3">
      <c r="A4" s="340" t="s">
        <v>66</v>
      </c>
      <c r="B4" s="340" t="s">
        <v>67</v>
      </c>
      <c r="C4" s="340" t="s">
        <v>68</v>
      </c>
      <c r="D4" s="286" t="s">
        <v>1062</v>
      </c>
      <c r="E4" s="286" t="s">
        <v>11</v>
      </c>
      <c r="F4" s="286" t="s">
        <v>8</v>
      </c>
      <c r="G4" s="3"/>
      <c r="H4" s="341"/>
      <c r="I4" s="11"/>
      <c r="J4" s="1"/>
      <c r="K4" s="2"/>
    </row>
    <row r="5" spans="1:11" ht="45" customHeight="1" x14ac:dyDescent="0.3">
      <c r="A5" s="340" t="s">
        <v>69</v>
      </c>
      <c r="B5" s="340" t="s">
        <v>70</v>
      </c>
      <c r="C5" s="340" t="s">
        <v>71</v>
      </c>
      <c r="D5" s="286" t="s">
        <v>1062</v>
      </c>
      <c r="E5" s="286" t="s">
        <v>11</v>
      </c>
      <c r="F5" s="286" t="s">
        <v>8</v>
      </c>
      <c r="G5" s="3"/>
      <c r="H5" s="341"/>
      <c r="I5" s="11"/>
      <c r="J5" s="1"/>
      <c r="K5" s="2"/>
    </row>
    <row r="6" spans="1:11" ht="45" customHeight="1" x14ac:dyDescent="0.3">
      <c r="A6" s="340" t="s">
        <v>72</v>
      </c>
      <c r="B6" s="340" t="s">
        <v>73</v>
      </c>
      <c r="C6" s="340" t="s">
        <v>74</v>
      </c>
      <c r="D6" s="286" t="s">
        <v>1062</v>
      </c>
      <c r="E6" s="286" t="s">
        <v>11</v>
      </c>
      <c r="F6" s="286" t="s">
        <v>8</v>
      </c>
      <c r="G6" s="3"/>
      <c r="H6" s="341"/>
      <c r="I6" s="11"/>
      <c r="J6" s="1"/>
      <c r="K6" s="2"/>
    </row>
    <row r="7" spans="1:11" ht="45" customHeight="1" x14ac:dyDescent="0.3">
      <c r="A7" s="340" t="s">
        <v>115</v>
      </c>
      <c r="B7" s="340" t="s">
        <v>116</v>
      </c>
      <c r="C7" s="340" t="s">
        <v>117</v>
      </c>
      <c r="D7" s="286" t="s">
        <v>1062</v>
      </c>
      <c r="E7" s="286" t="s">
        <v>11</v>
      </c>
      <c r="F7" s="286" t="s">
        <v>9</v>
      </c>
      <c r="G7" s="3"/>
      <c r="H7" s="341"/>
      <c r="I7" s="11"/>
      <c r="J7" s="1"/>
      <c r="K7" s="2"/>
    </row>
    <row r="8" spans="1:11" ht="45" customHeight="1" x14ac:dyDescent="0.3">
      <c r="A8" s="340" t="s">
        <v>118</v>
      </c>
      <c r="B8" s="340" t="s">
        <v>116</v>
      </c>
      <c r="C8" s="340" t="s">
        <v>119</v>
      </c>
      <c r="D8" s="286" t="s">
        <v>1062</v>
      </c>
      <c r="E8" s="286" t="s">
        <v>11</v>
      </c>
      <c r="F8" s="286" t="s">
        <v>9</v>
      </c>
      <c r="G8" s="3"/>
      <c r="H8" s="341"/>
      <c r="I8" s="11"/>
      <c r="J8" s="1"/>
      <c r="K8" s="2"/>
    </row>
    <row r="9" spans="1:11" ht="45" customHeight="1" x14ac:dyDescent="0.3">
      <c r="A9" s="340" t="s">
        <v>120</v>
      </c>
      <c r="B9" s="340" t="s">
        <v>121</v>
      </c>
      <c r="C9" s="340" t="s">
        <v>122</v>
      </c>
      <c r="D9" s="286" t="s">
        <v>1062</v>
      </c>
      <c r="E9" s="286" t="s">
        <v>11</v>
      </c>
      <c r="F9" s="286" t="s">
        <v>9</v>
      </c>
      <c r="G9" s="3"/>
      <c r="H9" s="341"/>
      <c r="I9" s="11"/>
      <c r="J9" s="1"/>
      <c r="K9" s="2"/>
    </row>
    <row r="10" spans="1:11" ht="45" customHeight="1" x14ac:dyDescent="0.3">
      <c r="A10" s="340" t="s">
        <v>123</v>
      </c>
      <c r="B10" s="340" t="s">
        <v>124</v>
      </c>
      <c r="C10" s="340" t="s">
        <v>125</v>
      </c>
      <c r="D10" s="286" t="s">
        <v>1062</v>
      </c>
      <c r="E10" s="286" t="s">
        <v>11</v>
      </c>
      <c r="F10" s="286" t="s">
        <v>9</v>
      </c>
      <c r="G10" s="3"/>
      <c r="H10" s="341"/>
      <c r="I10" s="11"/>
      <c r="J10" s="1"/>
      <c r="K10" s="2"/>
    </row>
    <row r="11" spans="1:11" ht="55.05" customHeight="1" x14ac:dyDescent="0.3">
      <c r="A11" s="340" t="s">
        <v>745</v>
      </c>
      <c r="B11" s="340" t="s">
        <v>746</v>
      </c>
      <c r="C11" s="340" t="s">
        <v>747</v>
      </c>
      <c r="D11" s="286" t="s">
        <v>1061</v>
      </c>
      <c r="E11" s="286" t="s">
        <v>7</v>
      </c>
      <c r="F11" s="286" t="s">
        <v>9</v>
      </c>
      <c r="G11" s="3"/>
      <c r="H11" s="341"/>
      <c r="I11" s="11"/>
      <c r="J11" s="1"/>
      <c r="K11" s="2"/>
    </row>
    <row r="12" spans="1:11" ht="55.05" customHeight="1" x14ac:dyDescent="0.3">
      <c r="A12" s="340" t="s">
        <v>751</v>
      </c>
      <c r="B12" s="340" t="s">
        <v>752</v>
      </c>
      <c r="C12" s="340" t="s">
        <v>753</v>
      </c>
      <c r="D12" s="286" t="s">
        <v>1061</v>
      </c>
      <c r="E12" s="286" t="s">
        <v>7</v>
      </c>
      <c r="F12" s="286" t="s">
        <v>9</v>
      </c>
      <c r="G12" s="3"/>
      <c r="H12" s="341"/>
      <c r="I12" s="11"/>
      <c r="J12" s="1"/>
      <c r="K12" s="2"/>
    </row>
    <row r="13" spans="1:11" ht="55.05" customHeight="1" x14ac:dyDescent="0.3">
      <c r="A13" s="340" t="s">
        <v>755</v>
      </c>
      <c r="B13" s="340" t="s">
        <v>756</v>
      </c>
      <c r="C13" s="340" t="s">
        <v>757</v>
      </c>
      <c r="D13" s="286" t="s">
        <v>1061</v>
      </c>
      <c r="E13" s="286" t="s">
        <v>7</v>
      </c>
      <c r="F13" s="286" t="s">
        <v>9</v>
      </c>
      <c r="G13" s="3"/>
      <c r="H13" s="341"/>
      <c r="I13" s="11"/>
      <c r="J13" s="1"/>
      <c r="K13" s="2"/>
    </row>
    <row r="14" spans="1:11" ht="55.05" customHeight="1" x14ac:dyDescent="0.3">
      <c r="A14" s="340" t="s">
        <v>760</v>
      </c>
      <c r="B14" s="340" t="s">
        <v>586</v>
      </c>
      <c r="C14" s="340" t="s">
        <v>587</v>
      </c>
      <c r="D14" s="286" t="s">
        <v>1061</v>
      </c>
      <c r="E14" s="286" t="s">
        <v>7</v>
      </c>
      <c r="F14" s="286" t="s">
        <v>8</v>
      </c>
      <c r="G14" s="3"/>
      <c r="H14" s="341"/>
      <c r="I14" s="11"/>
      <c r="J14" s="1"/>
      <c r="K14" s="2"/>
    </row>
    <row r="15" spans="1:11" ht="45" customHeight="1" x14ac:dyDescent="0.3">
      <c r="A15" s="358" t="s">
        <v>821</v>
      </c>
      <c r="B15" s="358" t="s">
        <v>822</v>
      </c>
      <c r="C15" s="358" t="s">
        <v>823</v>
      </c>
      <c r="D15" s="286" t="s">
        <v>1064</v>
      </c>
      <c r="E15" s="286" t="s">
        <v>11</v>
      </c>
      <c r="F15" s="286" t="s">
        <v>8</v>
      </c>
      <c r="G15" s="3"/>
      <c r="H15" s="3"/>
      <c r="I15" s="3"/>
      <c r="J15" s="326"/>
      <c r="K15" s="2" t="s">
        <v>824</v>
      </c>
    </row>
    <row r="16" spans="1:11" ht="45" customHeight="1" x14ac:dyDescent="0.3">
      <c r="A16" s="358" t="s">
        <v>835</v>
      </c>
      <c r="B16" s="358" t="s">
        <v>836</v>
      </c>
      <c r="C16" s="358" t="s">
        <v>837</v>
      </c>
      <c r="D16" s="286" t="s">
        <v>1064</v>
      </c>
      <c r="E16" s="286" t="s">
        <v>11</v>
      </c>
      <c r="F16" s="286" t="s">
        <v>8</v>
      </c>
      <c r="G16" s="3"/>
      <c r="H16" s="3"/>
      <c r="I16" s="3"/>
      <c r="J16" s="326"/>
      <c r="K16" s="2"/>
    </row>
    <row r="17" spans="1:11" ht="45" customHeight="1" x14ac:dyDescent="0.3">
      <c r="A17" s="358" t="s">
        <v>298</v>
      </c>
      <c r="B17" s="358" t="s">
        <v>299</v>
      </c>
      <c r="C17" s="358" t="s">
        <v>300</v>
      </c>
      <c r="D17" s="286" t="s">
        <v>1062</v>
      </c>
      <c r="E17" s="286" t="s">
        <v>11</v>
      </c>
      <c r="F17" s="286" t="s">
        <v>8</v>
      </c>
      <c r="G17" s="3"/>
      <c r="H17" s="3"/>
      <c r="I17" s="3"/>
      <c r="J17" s="326"/>
      <c r="K17" s="2"/>
    </row>
    <row r="18" spans="1:11" ht="45" customHeight="1" x14ac:dyDescent="0.3">
      <c r="A18" s="358" t="s">
        <v>301</v>
      </c>
      <c r="B18" s="358" t="s">
        <v>302</v>
      </c>
      <c r="C18" s="358" t="s">
        <v>303</v>
      </c>
      <c r="D18" s="286" t="s">
        <v>1062</v>
      </c>
      <c r="E18" s="286" t="s">
        <v>11</v>
      </c>
      <c r="F18" s="286" t="s">
        <v>8</v>
      </c>
      <c r="G18" s="3"/>
      <c r="H18" s="3"/>
      <c r="I18" s="3"/>
      <c r="J18" s="326"/>
      <c r="K18" s="2"/>
    </row>
    <row r="19" spans="1:11" ht="45" customHeight="1" x14ac:dyDescent="0.3">
      <c r="A19" s="358" t="s">
        <v>304</v>
      </c>
      <c r="B19" s="358" t="s">
        <v>305</v>
      </c>
      <c r="C19" s="358" t="s">
        <v>306</v>
      </c>
      <c r="D19" s="286" t="s">
        <v>1062</v>
      </c>
      <c r="E19" s="286" t="s">
        <v>11</v>
      </c>
      <c r="F19" s="286" t="s">
        <v>8</v>
      </c>
      <c r="G19" s="3"/>
      <c r="H19" s="3"/>
      <c r="I19" s="3"/>
      <c r="J19" s="326"/>
      <c r="K19" s="2"/>
    </row>
    <row r="20" spans="1:11" ht="45" customHeight="1" x14ac:dyDescent="0.3">
      <c r="A20" s="358" t="s">
        <v>307</v>
      </c>
      <c r="B20" s="358" t="s">
        <v>308</v>
      </c>
      <c r="C20" s="358" t="s">
        <v>309</v>
      </c>
      <c r="D20" s="286" t="s">
        <v>1062</v>
      </c>
      <c r="E20" s="286" t="s">
        <v>11</v>
      </c>
      <c r="F20" s="286" t="s">
        <v>8</v>
      </c>
      <c r="G20" s="3"/>
      <c r="H20" s="3"/>
      <c r="I20" s="3"/>
      <c r="J20" s="326"/>
      <c r="K20" s="2"/>
    </row>
    <row r="21" spans="1:11" ht="45" customHeight="1" x14ac:dyDescent="0.3">
      <c r="A21" s="5"/>
      <c r="B21" s="10"/>
      <c r="C21" s="10"/>
      <c r="D21" s="2"/>
      <c r="E21" s="2"/>
      <c r="F21" s="2"/>
      <c r="G21" s="3"/>
      <c r="H21" s="3"/>
      <c r="I21" s="3"/>
      <c r="J21" s="9"/>
      <c r="K21" s="2"/>
    </row>
    <row r="22" spans="1:11" ht="45" customHeight="1" x14ac:dyDescent="0.3">
      <c r="A22" s="5"/>
      <c r="B22" s="10"/>
      <c r="C22" s="10"/>
      <c r="D22" s="2"/>
      <c r="E22" s="2"/>
      <c r="F22" s="2"/>
      <c r="G22" s="3"/>
      <c r="H22" s="3"/>
      <c r="I22" s="3"/>
      <c r="J22" s="9"/>
      <c r="K22" s="2"/>
    </row>
    <row r="23" spans="1:11" ht="45" customHeight="1" x14ac:dyDescent="0.3">
      <c r="A23" s="5"/>
      <c r="B23" s="10"/>
      <c r="C23" s="10"/>
      <c r="D23" s="2"/>
      <c r="E23" s="2"/>
      <c r="F23" s="2"/>
      <c r="G23" s="3"/>
      <c r="H23" s="3"/>
      <c r="I23" s="3"/>
      <c r="J23" s="9"/>
      <c r="K23" s="2"/>
    </row>
    <row r="24" spans="1:11" ht="45" customHeight="1" x14ac:dyDescent="0.3">
      <c r="A24" s="5"/>
      <c r="B24" s="10"/>
      <c r="C24" s="10"/>
      <c r="D24" s="2"/>
      <c r="E24" s="2"/>
      <c r="F24" s="2"/>
      <c r="G24" s="3"/>
      <c r="H24" s="3"/>
      <c r="I24" s="3"/>
      <c r="J24" s="9"/>
      <c r="K24" s="2"/>
    </row>
    <row r="25" spans="1:11" ht="45" customHeight="1" x14ac:dyDescent="0.3">
      <c r="A25" s="5"/>
      <c r="B25" s="10"/>
      <c r="C25" s="10"/>
      <c r="D25" s="2"/>
      <c r="E25" s="2"/>
      <c r="F25" s="2"/>
      <c r="G25" s="3"/>
      <c r="H25" s="3"/>
      <c r="I25" s="3"/>
      <c r="J25" s="9"/>
      <c r="K25" s="2"/>
    </row>
    <row r="26" spans="1:11" ht="45" customHeight="1" x14ac:dyDescent="0.3">
      <c r="A26" s="5"/>
      <c r="B26" s="10"/>
      <c r="C26" s="10"/>
      <c r="D26" s="2"/>
      <c r="E26" s="2"/>
      <c r="F26" s="2"/>
      <c r="G26" s="3"/>
      <c r="H26" s="3"/>
      <c r="I26" s="3"/>
      <c r="J26" s="9"/>
      <c r="K26" s="2"/>
    </row>
    <row r="27" spans="1:11" ht="45" customHeight="1" x14ac:dyDescent="0.3">
      <c r="A27" s="5"/>
      <c r="B27" s="10"/>
      <c r="C27" s="10"/>
      <c r="D27" s="2"/>
      <c r="E27" s="2"/>
      <c r="F27" s="2"/>
      <c r="G27" s="3"/>
      <c r="H27" s="3"/>
      <c r="I27" s="3"/>
      <c r="J27" s="9"/>
      <c r="K27" s="2"/>
    </row>
    <row r="28" spans="1:11" ht="45" customHeight="1" x14ac:dyDescent="0.3">
      <c r="A28" s="5"/>
      <c r="B28" s="10"/>
      <c r="C28" s="10"/>
      <c r="D28" s="2"/>
      <c r="E28" s="2"/>
      <c r="F28" s="2"/>
      <c r="G28" s="3"/>
      <c r="H28" s="3"/>
      <c r="I28" s="3"/>
      <c r="J28" s="9"/>
      <c r="K28" s="2"/>
    </row>
    <row r="29" spans="1:11" ht="45" customHeight="1" x14ac:dyDescent="0.3">
      <c r="A29" s="5"/>
      <c r="B29" s="10"/>
      <c r="C29" s="10"/>
      <c r="D29" s="2"/>
      <c r="E29" s="2"/>
      <c r="F29" s="2"/>
      <c r="G29" s="3"/>
      <c r="H29" s="3"/>
      <c r="I29" s="3"/>
      <c r="J29" s="9"/>
      <c r="K29" s="2"/>
    </row>
    <row r="30" spans="1:11" ht="45" customHeight="1" x14ac:dyDescent="0.3">
      <c r="A30" s="5"/>
      <c r="B30" s="10"/>
      <c r="C30" s="10"/>
      <c r="D30" s="2"/>
      <c r="E30" s="2"/>
      <c r="F30" s="2"/>
      <c r="G30" s="3"/>
      <c r="H30" s="3"/>
      <c r="I30" s="3"/>
      <c r="J30" s="9"/>
      <c r="K30" s="2"/>
    </row>
    <row r="31" spans="1:11" ht="45" customHeight="1" x14ac:dyDescent="0.3">
      <c r="A31" s="5"/>
      <c r="B31" s="10"/>
      <c r="C31" s="10"/>
      <c r="D31" s="2"/>
      <c r="E31" s="2"/>
      <c r="F31" s="2"/>
      <c r="G31" s="3"/>
      <c r="H31" s="3"/>
      <c r="I31" s="3"/>
      <c r="J31" s="9"/>
      <c r="K31" s="2"/>
    </row>
    <row r="32" spans="1:11" ht="45" customHeight="1" x14ac:dyDescent="0.3">
      <c r="A32" s="5"/>
      <c r="B32" s="10"/>
      <c r="C32" s="10"/>
      <c r="D32" s="2"/>
      <c r="E32" s="2"/>
      <c r="F32" s="2"/>
      <c r="G32" s="3"/>
      <c r="H32" s="3"/>
      <c r="I32" s="3"/>
      <c r="J32" s="9"/>
      <c r="K32" s="2"/>
    </row>
    <row r="33" spans="1:11" ht="45" customHeight="1" x14ac:dyDescent="0.3">
      <c r="A33" s="5"/>
      <c r="B33" s="10"/>
      <c r="C33" s="10"/>
      <c r="D33" s="2"/>
      <c r="E33" s="2"/>
      <c r="F33" s="2"/>
      <c r="G33" s="3"/>
      <c r="H33" s="3"/>
      <c r="I33" s="3"/>
      <c r="J33" s="9"/>
      <c r="K33" s="2"/>
    </row>
    <row r="34" spans="1:11" ht="45" customHeight="1" x14ac:dyDescent="0.3">
      <c r="A34" s="5"/>
      <c r="B34" s="10"/>
      <c r="C34" s="10"/>
      <c r="D34" s="2"/>
      <c r="E34" s="2"/>
      <c r="F34" s="2"/>
      <c r="G34" s="3"/>
      <c r="H34" s="3"/>
      <c r="I34" s="3"/>
      <c r="J34" s="9"/>
      <c r="K34" s="2"/>
    </row>
    <row r="35" spans="1:11" ht="45" customHeight="1" x14ac:dyDescent="0.3">
      <c r="A35" s="5"/>
      <c r="B35" s="10"/>
      <c r="C35" s="10"/>
      <c r="D35" s="2"/>
      <c r="E35" s="2"/>
      <c r="F35" s="2"/>
      <c r="G35" s="3"/>
      <c r="H35" s="3"/>
      <c r="I35" s="3"/>
      <c r="J35" s="9"/>
      <c r="K35" s="2"/>
    </row>
    <row r="36" spans="1:11" ht="45" customHeight="1" x14ac:dyDescent="0.3">
      <c r="A36" s="5"/>
      <c r="B36" s="10"/>
      <c r="C36" s="10"/>
      <c r="D36" s="2"/>
      <c r="E36" s="2"/>
      <c r="F36" s="2"/>
      <c r="G36" s="3"/>
      <c r="H36" s="3"/>
      <c r="I36" s="3"/>
      <c r="J36" s="9"/>
      <c r="K36" s="2"/>
    </row>
    <row r="37" spans="1:11" ht="45" customHeight="1" x14ac:dyDescent="0.3">
      <c r="A37" s="5"/>
      <c r="B37" s="10"/>
      <c r="C37" s="10"/>
      <c r="D37" s="2"/>
      <c r="E37" s="2"/>
      <c r="F37" s="2"/>
      <c r="G37" s="3"/>
      <c r="H37" s="3"/>
      <c r="I37" s="3"/>
      <c r="J37" s="9"/>
      <c r="K37" s="2"/>
    </row>
    <row r="38" spans="1:11" ht="45" customHeight="1" x14ac:dyDescent="0.3">
      <c r="A38" s="5"/>
      <c r="B38" s="10"/>
      <c r="C38" s="10"/>
      <c r="D38" s="2"/>
      <c r="E38" s="2"/>
      <c r="F38" s="2"/>
      <c r="G38" s="3"/>
      <c r="H38" s="3"/>
      <c r="I38" s="3"/>
      <c r="J38" s="9"/>
      <c r="K38" s="2"/>
    </row>
    <row r="39" spans="1:11" ht="45" customHeight="1" x14ac:dyDescent="0.3">
      <c r="A39" s="5"/>
      <c r="B39" s="10"/>
      <c r="C39" s="10"/>
      <c r="D39" s="2"/>
      <c r="E39" s="2"/>
      <c r="F39" s="2"/>
      <c r="G39" s="3"/>
      <c r="H39" s="3"/>
      <c r="I39" s="3"/>
      <c r="J39" s="9"/>
      <c r="K39" s="2"/>
    </row>
    <row r="40" spans="1:11" ht="45" customHeight="1" x14ac:dyDescent="0.3">
      <c r="A40" s="5"/>
      <c r="B40" s="10"/>
      <c r="C40" s="10"/>
      <c r="D40" s="2"/>
      <c r="E40" s="2"/>
      <c r="F40" s="2"/>
      <c r="G40" s="3"/>
      <c r="H40" s="3"/>
      <c r="I40" s="3"/>
      <c r="J40" s="9"/>
      <c r="K40" s="2"/>
    </row>
    <row r="41" spans="1:11" ht="45" customHeight="1" x14ac:dyDescent="0.3">
      <c r="A41" s="5"/>
      <c r="B41" s="10"/>
      <c r="C41" s="10"/>
      <c r="D41" s="2"/>
      <c r="E41" s="2"/>
      <c r="F41" s="2"/>
      <c r="G41" s="3"/>
      <c r="H41" s="3"/>
      <c r="I41" s="3"/>
      <c r="J41" s="9"/>
      <c r="K41" s="2"/>
    </row>
    <row r="42" spans="1:11" ht="45" customHeight="1" x14ac:dyDescent="0.3">
      <c r="A42" s="5"/>
      <c r="B42" s="10"/>
      <c r="C42" s="10"/>
      <c r="D42" s="2"/>
      <c r="E42" s="2"/>
      <c r="F42" s="2"/>
      <c r="G42" s="3"/>
      <c r="H42" s="3"/>
      <c r="I42" s="3"/>
      <c r="J42" s="9"/>
      <c r="K42" s="2"/>
    </row>
    <row r="43" spans="1:11" ht="45" customHeight="1" x14ac:dyDescent="0.3">
      <c r="A43" s="5"/>
      <c r="B43" s="10"/>
      <c r="C43" s="10"/>
      <c r="D43" s="2"/>
      <c r="E43" s="2"/>
      <c r="F43" s="2"/>
      <c r="G43" s="3"/>
      <c r="H43" s="3"/>
      <c r="I43" s="3"/>
      <c r="J43" s="9"/>
      <c r="K43" s="2"/>
    </row>
    <row r="44" spans="1:11" ht="45" customHeight="1" x14ac:dyDescent="0.3">
      <c r="A44" s="5"/>
      <c r="B44" s="10"/>
      <c r="C44" s="10"/>
      <c r="D44" s="2"/>
      <c r="E44" s="2"/>
      <c r="F44" s="2"/>
      <c r="G44" s="3"/>
      <c r="H44" s="3"/>
      <c r="I44" s="3"/>
      <c r="J44" s="9"/>
      <c r="K44" s="2"/>
    </row>
    <row r="45" spans="1:11" ht="45" customHeight="1" x14ac:dyDescent="0.3">
      <c r="A45" s="5"/>
      <c r="B45" s="10"/>
      <c r="C45" s="10"/>
      <c r="D45" s="2"/>
      <c r="E45" s="2"/>
      <c r="F45" s="2"/>
      <c r="G45" s="3"/>
      <c r="H45" s="3"/>
      <c r="I45" s="3"/>
      <c r="J45" s="9"/>
      <c r="K45" s="2"/>
    </row>
    <row r="46" spans="1:11" ht="45" customHeight="1" x14ac:dyDescent="0.3">
      <c r="A46" s="5"/>
      <c r="B46" s="10"/>
      <c r="C46" s="10"/>
      <c r="D46" s="2"/>
      <c r="E46" s="2"/>
      <c r="F46" s="2"/>
      <c r="G46" s="3"/>
      <c r="H46" s="3"/>
      <c r="I46" s="3"/>
      <c r="J46" s="9"/>
      <c r="K46" s="2"/>
    </row>
    <row r="47" spans="1:11" ht="45" customHeight="1" x14ac:dyDescent="0.3">
      <c r="A47" s="5"/>
      <c r="B47" s="10"/>
      <c r="C47" s="10"/>
      <c r="D47" s="2"/>
      <c r="E47" s="2"/>
      <c r="F47" s="2"/>
      <c r="G47" s="3"/>
      <c r="H47" s="3"/>
      <c r="I47" s="3"/>
      <c r="J47" s="9"/>
      <c r="K47" s="2"/>
    </row>
    <row r="48" spans="1:11" ht="45" customHeight="1" x14ac:dyDescent="0.3">
      <c r="A48" s="5"/>
      <c r="B48" s="10"/>
      <c r="C48" s="10"/>
      <c r="D48" s="2"/>
      <c r="E48" s="2"/>
      <c r="F48" s="2"/>
      <c r="G48" s="3"/>
      <c r="H48" s="3"/>
      <c r="I48" s="3"/>
      <c r="J48" s="9"/>
      <c r="K48" s="2"/>
    </row>
  </sheetData>
  <conditionalFormatting sqref="A3:I48">
    <cfRule type="expression" dxfId="27" priority="1">
      <formula>$F3="d"</formula>
    </cfRule>
    <cfRule type="expression" dxfId="26" priority="2">
      <formula>$F3="m"</formula>
    </cfRule>
  </conditionalFormatting>
  <conditionalFormatting sqref="A3:K48">
    <cfRule type="expression" dxfId="25" priority="3">
      <formula>$F3="v"</formula>
    </cfRule>
    <cfRule type="expression" dxfId="24" priority="4">
      <formula>$F3="no"</formula>
    </cfRule>
  </conditionalFormatting>
  <pageMargins left="0.7" right="0.2" top="0.5" bottom="0.2" header="0.05" footer="0.3"/>
  <pageSetup orientation="landscape" r:id="rId1"/>
  <headerFooter>
    <oddHeader>&amp;L&amp;A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A23B8-9C8E-4564-AD20-17AD09BBA229}">
  <dimension ref="A2:K39"/>
  <sheetViews>
    <sheetView workbookViewId="0">
      <selection activeCell="A3" sqref="A3"/>
    </sheetView>
  </sheetViews>
  <sheetFormatPr defaultRowHeight="14.4" x14ac:dyDescent="0.3"/>
  <cols>
    <col min="1" max="1" width="17.5546875" customWidth="1"/>
    <col min="2" max="3" width="16.6640625" customWidth="1"/>
    <col min="4" max="6" width="3.6640625" customWidth="1"/>
    <col min="7" max="9" width="8.33203125" customWidth="1"/>
    <col min="10" max="10" width="35.6640625" customWidth="1"/>
    <col min="11" max="11" width="5.6640625" customWidth="1"/>
  </cols>
  <sheetData>
    <row r="2" spans="1:11" ht="31.2" x14ac:dyDescent="0.3">
      <c r="A2" s="290" t="s">
        <v>0</v>
      </c>
      <c r="B2" s="290" t="s">
        <v>575</v>
      </c>
      <c r="C2" s="290" t="s">
        <v>576</v>
      </c>
      <c r="D2" s="289" t="s">
        <v>3</v>
      </c>
      <c r="E2" s="289" t="s">
        <v>4</v>
      </c>
      <c r="F2" s="289" t="s">
        <v>433</v>
      </c>
      <c r="G2" s="5" t="s">
        <v>16</v>
      </c>
      <c r="H2" s="5" t="s">
        <v>17</v>
      </c>
      <c r="I2" s="5" t="s">
        <v>18</v>
      </c>
      <c r="J2" s="286" t="s">
        <v>15</v>
      </c>
      <c r="K2" s="5" t="s">
        <v>6</v>
      </c>
    </row>
    <row r="3" spans="1:11" ht="45" customHeight="1" x14ac:dyDescent="0.3">
      <c r="A3" s="339" t="s">
        <v>30</v>
      </c>
      <c r="B3" s="340" t="s">
        <v>31</v>
      </c>
      <c r="C3" s="340" t="s">
        <v>32</v>
      </c>
      <c r="D3" s="286" t="s">
        <v>1061</v>
      </c>
      <c r="E3" s="286" t="s">
        <v>7</v>
      </c>
      <c r="F3" s="286" t="s">
        <v>8</v>
      </c>
      <c r="G3" s="3"/>
      <c r="H3" s="341"/>
      <c r="I3" s="11"/>
      <c r="J3" s="1"/>
      <c r="K3" s="2"/>
    </row>
    <row r="4" spans="1:11" ht="45" customHeight="1" x14ac:dyDescent="0.3">
      <c r="A4" s="339" t="s">
        <v>34</v>
      </c>
      <c r="B4" s="340" t="s">
        <v>35</v>
      </c>
      <c r="C4" s="340" t="s">
        <v>36</v>
      </c>
      <c r="D4" s="286" t="s">
        <v>1061</v>
      </c>
      <c r="E4" s="286" t="s">
        <v>7</v>
      </c>
      <c r="F4" s="286" t="s">
        <v>9</v>
      </c>
      <c r="G4" s="3"/>
      <c r="H4" s="341"/>
      <c r="I4" s="11"/>
      <c r="J4" s="1"/>
      <c r="K4" s="2"/>
    </row>
    <row r="5" spans="1:11" ht="45" customHeight="1" x14ac:dyDescent="0.3">
      <c r="A5" s="339" t="s">
        <v>37</v>
      </c>
      <c r="B5" s="340" t="s">
        <v>38</v>
      </c>
      <c r="C5" s="340" t="s">
        <v>39</v>
      </c>
      <c r="D5" s="286" t="s">
        <v>1061</v>
      </c>
      <c r="E5" s="286" t="s">
        <v>7</v>
      </c>
      <c r="F5" s="286" t="s">
        <v>8</v>
      </c>
      <c r="G5" s="3"/>
      <c r="H5" s="341"/>
      <c r="I5" s="11"/>
      <c r="J5" s="1"/>
      <c r="K5" s="2"/>
    </row>
    <row r="6" spans="1:11" ht="45" customHeight="1" x14ac:dyDescent="0.3">
      <c r="A6" s="339" t="s">
        <v>40</v>
      </c>
      <c r="B6" s="340" t="s">
        <v>41</v>
      </c>
      <c r="C6" s="340" t="s">
        <v>42</v>
      </c>
      <c r="D6" s="286" t="s">
        <v>1061</v>
      </c>
      <c r="E6" s="286" t="s">
        <v>7</v>
      </c>
      <c r="F6" s="286" t="s">
        <v>9</v>
      </c>
      <c r="G6" s="3"/>
      <c r="H6" s="341"/>
      <c r="I6" s="11"/>
      <c r="J6" s="1"/>
      <c r="K6" s="2"/>
    </row>
    <row r="7" spans="1:11" ht="45" customHeight="1" x14ac:dyDescent="0.3">
      <c r="A7" s="339" t="s">
        <v>43</v>
      </c>
      <c r="B7" s="340" t="s">
        <v>44</v>
      </c>
      <c r="C7" s="340" t="s">
        <v>45</v>
      </c>
      <c r="D7" s="286" t="s">
        <v>1061</v>
      </c>
      <c r="E7" s="286" t="s">
        <v>7</v>
      </c>
      <c r="F7" s="286" t="s">
        <v>8</v>
      </c>
      <c r="G7" s="3"/>
      <c r="H7" s="341"/>
      <c r="I7" s="11"/>
      <c r="J7" s="1"/>
      <c r="K7" s="2"/>
    </row>
    <row r="8" spans="1:11" ht="45" customHeight="1" x14ac:dyDescent="0.3">
      <c r="A8" s="339" t="s">
        <v>46</v>
      </c>
      <c r="B8" s="340" t="s">
        <v>44</v>
      </c>
      <c r="C8" s="340" t="s">
        <v>47</v>
      </c>
      <c r="D8" s="286" t="s">
        <v>1061</v>
      </c>
      <c r="E8" s="286" t="s">
        <v>7</v>
      </c>
      <c r="F8" s="286" t="s">
        <v>9</v>
      </c>
      <c r="G8" s="3"/>
      <c r="H8" s="341"/>
      <c r="I8" s="11"/>
      <c r="J8" s="1"/>
      <c r="K8" s="2"/>
    </row>
    <row r="9" spans="1:11" ht="45" customHeight="1" x14ac:dyDescent="0.3">
      <c r="A9" s="339" t="s">
        <v>48</v>
      </c>
      <c r="B9" s="340" t="s">
        <v>49</v>
      </c>
      <c r="C9" s="340" t="s">
        <v>50</v>
      </c>
      <c r="D9" s="286" t="s">
        <v>1061</v>
      </c>
      <c r="E9" s="286" t="s">
        <v>7</v>
      </c>
      <c r="F9" s="286" t="s">
        <v>8</v>
      </c>
      <c r="G9" s="3"/>
      <c r="H9" s="341"/>
      <c r="I9" s="11"/>
      <c r="J9" s="1"/>
      <c r="K9" s="2"/>
    </row>
    <row r="10" spans="1:11" ht="45" customHeight="1" x14ac:dyDescent="0.3">
      <c r="A10" s="339" t="s">
        <v>51</v>
      </c>
      <c r="B10" s="340" t="s">
        <v>49</v>
      </c>
      <c r="C10" s="340" t="s">
        <v>52</v>
      </c>
      <c r="D10" s="286" t="s">
        <v>1061</v>
      </c>
      <c r="E10" s="286" t="s">
        <v>7</v>
      </c>
      <c r="F10" s="286" t="s">
        <v>9</v>
      </c>
      <c r="G10" s="3"/>
      <c r="H10" s="341"/>
      <c r="I10" s="11"/>
      <c r="J10" s="1"/>
      <c r="K10" s="2"/>
    </row>
    <row r="11" spans="1:11" ht="45" customHeight="1" x14ac:dyDescent="0.3">
      <c r="A11" s="339" t="s">
        <v>75</v>
      </c>
      <c r="B11" s="340" t="s">
        <v>76</v>
      </c>
      <c r="C11" s="340" t="s">
        <v>77</v>
      </c>
      <c r="D11" s="286" t="s">
        <v>1062</v>
      </c>
      <c r="E11" s="286" t="s">
        <v>7</v>
      </c>
      <c r="F11" s="286" t="s">
        <v>9</v>
      </c>
      <c r="G11" s="3"/>
      <c r="H11" s="341"/>
      <c r="I11" s="11"/>
      <c r="J11" s="1"/>
      <c r="K11" s="2"/>
    </row>
    <row r="12" spans="1:11" ht="45" customHeight="1" x14ac:dyDescent="0.3">
      <c r="A12" s="339" t="s">
        <v>182</v>
      </c>
      <c r="B12" s="340" t="s">
        <v>183</v>
      </c>
      <c r="C12" s="340" t="s">
        <v>184</v>
      </c>
      <c r="D12" s="286" t="s">
        <v>1061</v>
      </c>
      <c r="E12" s="286" t="s">
        <v>7</v>
      </c>
      <c r="F12" s="286" t="s">
        <v>8</v>
      </c>
      <c r="G12" s="3"/>
      <c r="H12" s="341"/>
      <c r="I12" s="11"/>
      <c r="J12" s="1"/>
      <c r="K12" s="2"/>
    </row>
    <row r="13" spans="1:11" ht="45" customHeight="1" x14ac:dyDescent="0.3">
      <c r="A13" s="339" t="s">
        <v>185</v>
      </c>
      <c r="B13" s="340" t="s">
        <v>186</v>
      </c>
      <c r="C13" s="340" t="s">
        <v>187</v>
      </c>
      <c r="D13" s="286" t="s">
        <v>1061</v>
      </c>
      <c r="E13" s="286" t="s">
        <v>7</v>
      </c>
      <c r="F13" s="286" t="s">
        <v>9</v>
      </c>
      <c r="G13" s="3"/>
      <c r="H13" s="341"/>
      <c r="I13" s="11"/>
      <c r="J13" s="1"/>
      <c r="K13" s="2" t="s">
        <v>12</v>
      </c>
    </row>
    <row r="14" spans="1:11" ht="45" customHeight="1" x14ac:dyDescent="0.3">
      <c r="A14" s="339" t="s">
        <v>188</v>
      </c>
      <c r="B14" s="340" t="s">
        <v>189</v>
      </c>
      <c r="C14" s="340" t="s">
        <v>190</v>
      </c>
      <c r="D14" s="286" t="s">
        <v>1061</v>
      </c>
      <c r="E14" s="286" t="s">
        <v>7</v>
      </c>
      <c r="F14" s="286" t="s">
        <v>8</v>
      </c>
      <c r="G14" s="3"/>
      <c r="H14" s="341"/>
      <c r="I14" s="11"/>
      <c r="J14" s="1"/>
      <c r="K14" s="2" t="s">
        <v>12</v>
      </c>
    </row>
    <row r="15" spans="1:11" ht="45" customHeight="1" x14ac:dyDescent="0.3">
      <c r="A15" s="339" t="s">
        <v>191</v>
      </c>
      <c r="B15" s="340" t="s">
        <v>192</v>
      </c>
      <c r="C15" s="340" t="s">
        <v>193</v>
      </c>
      <c r="D15" s="286" t="s">
        <v>1061</v>
      </c>
      <c r="E15" s="286" t="s">
        <v>7</v>
      </c>
      <c r="F15" s="286" t="s">
        <v>9</v>
      </c>
      <c r="G15" s="3"/>
      <c r="H15" s="341"/>
      <c r="I15" s="11"/>
      <c r="J15" s="1"/>
      <c r="K15" s="2" t="s">
        <v>12</v>
      </c>
    </row>
    <row r="16" spans="1:11" ht="45" customHeight="1" x14ac:dyDescent="0.3">
      <c r="A16" s="339" t="s">
        <v>533</v>
      </c>
      <c r="B16" s="340" t="s">
        <v>534</v>
      </c>
      <c r="C16" s="340" t="s">
        <v>535</v>
      </c>
      <c r="D16" s="286" t="s">
        <v>1061</v>
      </c>
      <c r="E16" s="286" t="s">
        <v>7</v>
      </c>
      <c r="F16" s="286" t="s">
        <v>8</v>
      </c>
      <c r="G16" s="3"/>
      <c r="H16" s="341"/>
      <c r="I16" s="11"/>
      <c r="J16" s="1"/>
      <c r="K16" s="2"/>
    </row>
    <row r="17" spans="1:11" ht="45" customHeight="1" x14ac:dyDescent="0.3">
      <c r="A17" s="339" t="s">
        <v>536</v>
      </c>
      <c r="B17" s="340" t="s">
        <v>537</v>
      </c>
      <c r="C17" s="340" t="s">
        <v>535</v>
      </c>
      <c r="D17" s="286" t="s">
        <v>1061</v>
      </c>
      <c r="E17" s="286" t="s">
        <v>7</v>
      </c>
      <c r="F17" s="286" t="s">
        <v>8</v>
      </c>
      <c r="G17" s="3"/>
      <c r="H17" s="341"/>
      <c r="I17" s="11"/>
      <c r="J17" s="1"/>
      <c r="K17" s="2"/>
    </row>
    <row r="18" spans="1:11" ht="45" customHeight="1" x14ac:dyDescent="0.3">
      <c r="A18" s="339" t="s">
        <v>538</v>
      </c>
      <c r="B18" s="340" t="s">
        <v>537</v>
      </c>
      <c r="C18" s="340" t="s">
        <v>539</v>
      </c>
      <c r="D18" s="286" t="s">
        <v>1061</v>
      </c>
      <c r="E18" s="286" t="s">
        <v>7</v>
      </c>
      <c r="F18" s="286" t="s">
        <v>8</v>
      </c>
      <c r="G18" s="3"/>
      <c r="H18" s="341"/>
      <c r="I18" s="11"/>
      <c r="J18" s="1"/>
      <c r="K18" s="2"/>
    </row>
    <row r="19" spans="1:11" ht="45" customHeight="1" x14ac:dyDescent="0.3">
      <c r="A19" s="339" t="s">
        <v>540</v>
      </c>
      <c r="B19" s="340" t="s">
        <v>534</v>
      </c>
      <c r="C19" s="340" t="s">
        <v>539</v>
      </c>
      <c r="D19" s="286" t="s">
        <v>1061</v>
      </c>
      <c r="E19" s="286" t="s">
        <v>7</v>
      </c>
      <c r="F19" s="286" t="s">
        <v>8</v>
      </c>
      <c r="G19" s="3"/>
      <c r="H19" s="341"/>
      <c r="I19" s="11"/>
      <c r="J19" s="1"/>
      <c r="K19" s="2"/>
    </row>
    <row r="20" spans="1:11" ht="45" customHeight="1" x14ac:dyDescent="0.3">
      <c r="A20" s="339" t="s">
        <v>843</v>
      </c>
      <c r="B20" s="340" t="s">
        <v>844</v>
      </c>
      <c r="C20" s="340" t="s">
        <v>845</v>
      </c>
      <c r="D20" s="286" t="s">
        <v>1064</v>
      </c>
      <c r="E20" s="286" t="s">
        <v>11</v>
      </c>
      <c r="F20" s="286" t="s">
        <v>8</v>
      </c>
      <c r="G20" s="3"/>
      <c r="H20" s="341"/>
      <c r="I20" s="11"/>
      <c r="J20" s="1"/>
      <c r="K20" s="2"/>
    </row>
    <row r="21" spans="1:11" ht="45" customHeight="1" x14ac:dyDescent="0.3">
      <c r="A21" s="339" t="s">
        <v>435</v>
      </c>
      <c r="B21" s="340" t="s">
        <v>436</v>
      </c>
      <c r="C21" s="340" t="s">
        <v>437</v>
      </c>
      <c r="D21" s="286" t="s">
        <v>1061</v>
      </c>
      <c r="E21" s="286" t="s">
        <v>7</v>
      </c>
      <c r="F21" s="286" t="s">
        <v>8</v>
      </c>
      <c r="G21" s="3"/>
      <c r="H21" s="341"/>
      <c r="I21" s="11"/>
      <c r="J21" s="1"/>
      <c r="K21" s="2" t="s">
        <v>438</v>
      </c>
    </row>
    <row r="22" spans="1:11" ht="45" customHeight="1" x14ac:dyDescent="0.3">
      <c r="A22" s="339" t="s">
        <v>439</v>
      </c>
      <c r="B22" s="340" t="s">
        <v>440</v>
      </c>
      <c r="C22" s="340" t="s">
        <v>441</v>
      </c>
      <c r="D22" s="286" t="s">
        <v>1061</v>
      </c>
      <c r="E22" s="286" t="s">
        <v>7</v>
      </c>
      <c r="F22" s="286" t="s">
        <v>8</v>
      </c>
      <c r="G22" s="3"/>
      <c r="H22" s="341"/>
      <c r="I22" s="11"/>
      <c r="J22" s="1"/>
      <c r="K22" s="2" t="s">
        <v>438</v>
      </c>
    </row>
    <row r="23" spans="1:11" ht="45" customHeight="1" x14ac:dyDescent="0.3">
      <c r="A23" s="339" t="s">
        <v>442</v>
      </c>
      <c r="B23" s="340" t="s">
        <v>443</v>
      </c>
      <c r="C23" s="340" t="s">
        <v>437</v>
      </c>
      <c r="D23" s="286" t="s">
        <v>1061</v>
      </c>
      <c r="E23" s="286" t="s">
        <v>7</v>
      </c>
      <c r="F23" s="286" t="s">
        <v>8</v>
      </c>
      <c r="G23" s="3"/>
      <c r="H23" s="341"/>
      <c r="I23" s="11"/>
      <c r="J23" s="1"/>
      <c r="K23" s="2" t="s">
        <v>438</v>
      </c>
    </row>
    <row r="24" spans="1:11" ht="45" customHeight="1" x14ac:dyDescent="0.3">
      <c r="A24" s="339" t="s">
        <v>444</v>
      </c>
      <c r="B24" s="340" t="s">
        <v>445</v>
      </c>
      <c r="C24" s="340" t="s">
        <v>446</v>
      </c>
      <c r="D24" s="286" t="s">
        <v>1061</v>
      </c>
      <c r="E24" s="286" t="s">
        <v>7</v>
      </c>
      <c r="F24" s="286" t="s">
        <v>8</v>
      </c>
      <c r="G24" s="3"/>
      <c r="H24" s="341"/>
      <c r="I24" s="11"/>
      <c r="J24" s="1"/>
      <c r="K24" s="2" t="s">
        <v>438</v>
      </c>
    </row>
    <row r="25" spans="1:11" ht="45" customHeight="1" x14ac:dyDescent="0.3">
      <c r="A25" s="339" t="s">
        <v>597</v>
      </c>
      <c r="B25" s="340" t="s">
        <v>598</v>
      </c>
      <c r="C25" s="340" t="s">
        <v>599</v>
      </c>
      <c r="D25" s="286" t="s">
        <v>1061</v>
      </c>
      <c r="E25" s="286" t="s">
        <v>7</v>
      </c>
      <c r="F25" s="286" t="s">
        <v>8</v>
      </c>
      <c r="G25" s="3"/>
      <c r="H25" s="341"/>
      <c r="I25" s="11"/>
      <c r="J25" s="1"/>
      <c r="K25" s="2"/>
    </row>
    <row r="26" spans="1:11" ht="45" customHeight="1" x14ac:dyDescent="0.3">
      <c r="A26" s="339" t="s">
        <v>600</v>
      </c>
      <c r="B26" s="340" t="s">
        <v>601</v>
      </c>
      <c r="C26" s="340" t="s">
        <v>602</v>
      </c>
      <c r="D26" s="286" t="s">
        <v>1061</v>
      </c>
      <c r="E26" s="286" t="s">
        <v>7</v>
      </c>
      <c r="F26" s="286" t="s">
        <v>8</v>
      </c>
      <c r="G26" s="3"/>
      <c r="H26" s="341"/>
      <c r="I26" s="11"/>
      <c r="J26" s="1"/>
      <c r="K26" s="2"/>
    </row>
    <row r="27" spans="1:11" ht="45" customHeight="1" x14ac:dyDescent="0.3">
      <c r="A27" s="339" t="s">
        <v>603</v>
      </c>
      <c r="B27" s="340" t="s">
        <v>604</v>
      </c>
      <c r="C27" s="340" t="s">
        <v>605</v>
      </c>
      <c r="D27" s="286" t="s">
        <v>1061</v>
      </c>
      <c r="E27" s="286" t="s">
        <v>7</v>
      </c>
      <c r="F27" s="286" t="s">
        <v>8</v>
      </c>
      <c r="G27" s="3"/>
      <c r="H27" s="341"/>
      <c r="I27" s="11"/>
      <c r="J27" s="1"/>
      <c r="K27" s="2"/>
    </row>
    <row r="28" spans="1:11" ht="45" customHeight="1" x14ac:dyDescent="0.3">
      <c r="A28" s="339" t="s">
        <v>606</v>
      </c>
      <c r="B28" s="340" t="s">
        <v>607</v>
      </c>
      <c r="C28" s="340" t="s">
        <v>608</v>
      </c>
      <c r="D28" s="286" t="s">
        <v>1061</v>
      </c>
      <c r="E28" s="286" t="s">
        <v>7</v>
      </c>
      <c r="F28" s="286" t="s">
        <v>8</v>
      </c>
      <c r="G28" s="3"/>
      <c r="H28" s="341"/>
      <c r="I28" s="11"/>
      <c r="J28" s="1"/>
      <c r="K28" s="2"/>
    </row>
    <row r="29" spans="1:11" ht="45" customHeight="1" x14ac:dyDescent="0.3">
      <c r="A29" s="339" t="s">
        <v>395</v>
      </c>
      <c r="B29" s="340" t="s">
        <v>396</v>
      </c>
      <c r="C29" s="340" t="s">
        <v>397</v>
      </c>
      <c r="D29" s="286" t="s">
        <v>1061</v>
      </c>
      <c r="E29" s="286" t="s">
        <v>7</v>
      </c>
      <c r="F29" s="286" t="s">
        <v>8</v>
      </c>
      <c r="G29" s="3"/>
      <c r="H29" s="341"/>
      <c r="I29" s="11"/>
      <c r="J29" s="1"/>
      <c r="K29" s="2"/>
    </row>
    <row r="30" spans="1:11" ht="45" customHeight="1" x14ac:dyDescent="0.3">
      <c r="A30" s="339" t="s">
        <v>398</v>
      </c>
      <c r="B30" s="340" t="s">
        <v>399</v>
      </c>
      <c r="C30" s="340" t="s">
        <v>400</v>
      </c>
      <c r="D30" s="286" t="s">
        <v>1061</v>
      </c>
      <c r="E30" s="286" t="s">
        <v>7</v>
      </c>
      <c r="F30" s="286" t="s">
        <v>8</v>
      </c>
      <c r="G30" s="3"/>
      <c r="H30" s="341"/>
      <c r="I30" s="11"/>
      <c r="J30" s="1"/>
      <c r="K30" s="2"/>
    </row>
    <row r="31" spans="1:11" ht="45" customHeight="1" x14ac:dyDescent="0.3">
      <c r="A31" s="339" t="s">
        <v>401</v>
      </c>
      <c r="B31" s="340" t="s">
        <v>402</v>
      </c>
      <c r="C31" s="340" t="s">
        <v>403</v>
      </c>
      <c r="D31" s="286" t="s">
        <v>1061</v>
      </c>
      <c r="E31" s="286" t="s">
        <v>7</v>
      </c>
      <c r="F31" s="286" t="s">
        <v>8</v>
      </c>
      <c r="G31" s="3"/>
      <c r="H31" s="341"/>
      <c r="I31" s="11"/>
      <c r="J31" s="1"/>
      <c r="K31" s="2"/>
    </row>
    <row r="32" spans="1:11" ht="45" customHeight="1" x14ac:dyDescent="0.3">
      <c r="A32" s="339" t="s">
        <v>404</v>
      </c>
      <c r="B32" s="340" t="s">
        <v>405</v>
      </c>
      <c r="C32" s="340" t="s">
        <v>406</v>
      </c>
      <c r="D32" s="286" t="s">
        <v>1061</v>
      </c>
      <c r="E32" s="286" t="s">
        <v>7</v>
      </c>
      <c r="F32" s="286" t="s">
        <v>8</v>
      </c>
      <c r="G32" s="3"/>
      <c r="H32" s="341"/>
      <c r="I32" s="11"/>
      <c r="J32" s="1"/>
      <c r="K32" s="2"/>
    </row>
    <row r="33" spans="1:11" ht="45" customHeight="1" x14ac:dyDescent="0.3">
      <c r="A33" s="339" t="s">
        <v>407</v>
      </c>
      <c r="B33" s="340" t="s">
        <v>408</v>
      </c>
      <c r="C33" s="340" t="s">
        <v>409</v>
      </c>
      <c r="D33" s="286" t="s">
        <v>1061</v>
      </c>
      <c r="E33" s="286" t="s">
        <v>7</v>
      </c>
      <c r="F33" s="286" t="s">
        <v>9</v>
      </c>
      <c r="G33" s="3"/>
      <c r="H33" s="341"/>
      <c r="I33" s="11"/>
      <c r="J33" s="1"/>
      <c r="K33" s="2"/>
    </row>
    <row r="34" spans="1:11" ht="45" customHeight="1" x14ac:dyDescent="0.3">
      <c r="A34" s="339" t="s">
        <v>410</v>
      </c>
      <c r="B34" s="340" t="s">
        <v>411</v>
      </c>
      <c r="C34" s="340" t="s">
        <v>412</v>
      </c>
      <c r="D34" s="286" t="s">
        <v>1061</v>
      </c>
      <c r="E34" s="286" t="s">
        <v>7</v>
      </c>
      <c r="F34" s="286" t="s">
        <v>8</v>
      </c>
      <c r="G34" s="3"/>
      <c r="H34" s="341"/>
      <c r="I34" s="11"/>
      <c r="J34" s="1"/>
      <c r="K34" s="2"/>
    </row>
    <row r="35" spans="1:11" ht="45" customHeight="1" x14ac:dyDescent="0.3">
      <c r="A35" s="339" t="s">
        <v>413</v>
      </c>
      <c r="B35" s="340" t="s">
        <v>396</v>
      </c>
      <c r="C35" s="340" t="s">
        <v>414</v>
      </c>
      <c r="D35" s="286" t="s">
        <v>1061</v>
      </c>
      <c r="E35" s="286" t="s">
        <v>7</v>
      </c>
      <c r="F35" s="286" t="s">
        <v>9</v>
      </c>
      <c r="G35" s="3"/>
      <c r="H35" s="341"/>
      <c r="I35" s="11"/>
      <c r="J35" s="1"/>
      <c r="K35" s="2"/>
    </row>
    <row r="36" spans="1:11" ht="45" customHeight="1" x14ac:dyDescent="0.3">
      <c r="A36" s="271"/>
      <c r="B36" s="269"/>
      <c r="C36" s="269"/>
      <c r="D36" s="286"/>
      <c r="E36" s="286"/>
      <c r="F36" s="286"/>
      <c r="G36" s="3"/>
      <c r="H36" s="262"/>
      <c r="I36" s="11"/>
      <c r="J36" s="1"/>
      <c r="K36" s="2"/>
    </row>
    <row r="37" spans="1:11" ht="45" customHeight="1" x14ac:dyDescent="0.3">
      <c r="A37" s="271"/>
      <c r="B37" s="269"/>
      <c r="C37" s="269"/>
      <c r="D37" s="286"/>
      <c r="E37" s="286"/>
      <c r="F37" s="286"/>
      <c r="G37" s="3"/>
      <c r="H37" s="262"/>
      <c r="I37" s="11"/>
      <c r="J37" s="1"/>
      <c r="K37" s="2"/>
    </row>
    <row r="38" spans="1:11" ht="45" customHeight="1" x14ac:dyDescent="0.3">
      <c r="A38" s="271"/>
      <c r="B38" s="269"/>
      <c r="C38" s="269"/>
      <c r="D38" s="286"/>
      <c r="E38" s="286"/>
      <c r="F38" s="286"/>
      <c r="G38" s="3"/>
      <c r="H38" s="262"/>
      <c r="I38" s="11"/>
      <c r="J38" s="1"/>
      <c r="K38" s="2"/>
    </row>
    <row r="39" spans="1:11" ht="45" customHeight="1" x14ac:dyDescent="0.3">
      <c r="A39" s="257"/>
      <c r="B39" s="257"/>
      <c r="C39" s="257"/>
      <c r="D39" s="19"/>
      <c r="E39" s="19"/>
      <c r="F39" s="19"/>
      <c r="G39" s="20"/>
      <c r="H39" s="20"/>
      <c r="I39" s="20"/>
      <c r="J39" s="21"/>
      <c r="K39" s="19"/>
    </row>
  </sheetData>
  <conditionalFormatting sqref="A3:I39">
    <cfRule type="expression" dxfId="23" priority="1">
      <formula>$F3="d"</formula>
    </cfRule>
    <cfRule type="expression" dxfId="22" priority="2">
      <formula>$F3="m"</formula>
    </cfRule>
  </conditionalFormatting>
  <conditionalFormatting sqref="A3:K39">
    <cfRule type="expression" dxfId="21" priority="4">
      <formula>$F3="v"</formula>
    </cfRule>
    <cfRule type="expression" dxfId="20" priority="5">
      <formula>$F3="no"</formula>
    </cfRule>
  </conditionalFormatting>
  <pageMargins left="0.7" right="0.2" top="0.5" bottom="0.2" header="0.05" footer="0.3"/>
  <pageSetup orientation="landscape" r:id="rId1"/>
  <headerFooter>
    <oddHeader>&amp;L&amp;A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71EB3-1702-4C83-B024-BCA656DB947C}">
  <dimension ref="A2:K16"/>
  <sheetViews>
    <sheetView topLeftCell="A10" workbookViewId="0">
      <selection activeCell="A22" sqref="A22"/>
    </sheetView>
  </sheetViews>
  <sheetFormatPr defaultRowHeight="15.6" x14ac:dyDescent="0.3"/>
  <cols>
    <col min="1" max="1" width="17.5546875" customWidth="1"/>
    <col min="2" max="3" width="16.6640625" style="7" customWidth="1"/>
    <col min="4" max="4" width="3.33203125" customWidth="1"/>
    <col min="5" max="6" width="3.6640625" customWidth="1"/>
    <col min="7" max="9" width="8.33203125" customWidth="1"/>
    <col min="10" max="10" width="36.109375" customWidth="1"/>
    <col min="11" max="11" width="5.44140625" customWidth="1"/>
  </cols>
  <sheetData>
    <row r="2" spans="1:11" ht="31.2" x14ac:dyDescent="0.3">
      <c r="A2" s="290" t="s">
        <v>0</v>
      </c>
      <c r="B2" s="290" t="s">
        <v>575</v>
      </c>
      <c r="C2" s="290" t="s">
        <v>576</v>
      </c>
      <c r="D2" s="289" t="s">
        <v>3</v>
      </c>
      <c r="E2" s="289" t="s">
        <v>4</v>
      </c>
      <c r="F2" s="289" t="s">
        <v>433</v>
      </c>
      <c r="G2" s="5" t="s">
        <v>16</v>
      </c>
      <c r="H2" s="5" t="s">
        <v>17</v>
      </c>
      <c r="I2" s="5" t="s">
        <v>18</v>
      </c>
      <c r="J2" s="286" t="s">
        <v>15</v>
      </c>
      <c r="K2" s="5" t="s">
        <v>6</v>
      </c>
    </row>
    <row r="3" spans="1:11" ht="45" customHeight="1" x14ac:dyDescent="0.3">
      <c r="A3" s="339" t="s">
        <v>24</v>
      </c>
      <c r="B3" s="340" t="s">
        <v>25</v>
      </c>
      <c r="C3" s="340" t="s">
        <v>26</v>
      </c>
      <c r="D3" s="286" t="s">
        <v>1061</v>
      </c>
      <c r="E3" s="286" t="s">
        <v>11</v>
      </c>
      <c r="F3" s="286" t="s">
        <v>9</v>
      </c>
      <c r="G3" s="3"/>
      <c r="H3" s="341"/>
      <c r="I3" s="11"/>
      <c r="J3" s="1"/>
      <c r="K3" s="2" t="s">
        <v>13</v>
      </c>
    </row>
    <row r="4" spans="1:11" ht="45" customHeight="1" x14ac:dyDescent="0.3">
      <c r="A4" s="339" t="s">
        <v>561</v>
      </c>
      <c r="B4" s="340" t="s">
        <v>28</v>
      </c>
      <c r="C4" s="340" t="s">
        <v>29</v>
      </c>
      <c r="D4" s="286" t="s">
        <v>1061</v>
      </c>
      <c r="E4" s="286" t="s">
        <v>7</v>
      </c>
      <c r="F4" s="286" t="s">
        <v>8</v>
      </c>
      <c r="G4" s="3"/>
      <c r="H4" s="341"/>
      <c r="I4" s="11"/>
      <c r="J4" s="1"/>
      <c r="K4" s="2" t="s">
        <v>13</v>
      </c>
    </row>
    <row r="5" spans="1:11" ht="45" customHeight="1" x14ac:dyDescent="0.3">
      <c r="A5" s="339" t="s">
        <v>53</v>
      </c>
      <c r="B5" s="340" t="s">
        <v>54</v>
      </c>
      <c r="C5" s="340" t="s">
        <v>55</v>
      </c>
      <c r="D5" s="286" t="s">
        <v>1061</v>
      </c>
      <c r="E5" s="286" t="s">
        <v>11</v>
      </c>
      <c r="F5" s="286" t="s">
        <v>9</v>
      </c>
      <c r="G5" s="3"/>
      <c r="H5" s="341"/>
      <c r="I5" s="11"/>
      <c r="J5" s="1"/>
      <c r="K5" s="2" t="s">
        <v>10</v>
      </c>
    </row>
    <row r="6" spans="1:11" ht="45" customHeight="1" x14ac:dyDescent="0.3">
      <c r="A6" s="339" t="s">
        <v>56</v>
      </c>
      <c r="B6" s="340" t="s">
        <v>57</v>
      </c>
      <c r="C6" s="340" t="s">
        <v>58</v>
      </c>
      <c r="D6" s="286" t="s">
        <v>1062</v>
      </c>
      <c r="E6" s="286" t="s">
        <v>11</v>
      </c>
      <c r="F6" s="286" t="s">
        <v>9</v>
      </c>
      <c r="G6" s="3"/>
      <c r="H6" s="341"/>
      <c r="I6" s="11"/>
      <c r="J6" s="1"/>
      <c r="K6" s="2" t="s">
        <v>10</v>
      </c>
    </row>
    <row r="7" spans="1:11" ht="45" customHeight="1" x14ac:dyDescent="0.3">
      <c r="A7" s="339" t="s">
        <v>59</v>
      </c>
      <c r="B7" s="340" t="s">
        <v>60</v>
      </c>
      <c r="C7" s="340" t="s">
        <v>61</v>
      </c>
      <c r="D7" s="286" t="s">
        <v>1063</v>
      </c>
      <c r="E7" s="286" t="s">
        <v>11</v>
      </c>
      <c r="F7" s="286" t="s">
        <v>8</v>
      </c>
      <c r="G7" s="3"/>
      <c r="H7" s="341"/>
      <c r="I7" s="11"/>
      <c r="J7" s="1"/>
      <c r="K7" s="2"/>
    </row>
    <row r="8" spans="1:11" ht="45" customHeight="1" x14ac:dyDescent="0.3">
      <c r="A8" s="358" t="s">
        <v>907</v>
      </c>
      <c r="B8" s="359" t="s">
        <v>908</v>
      </c>
      <c r="C8" s="359" t="s">
        <v>909</v>
      </c>
      <c r="D8" s="358" t="s">
        <v>1061</v>
      </c>
      <c r="E8" s="358" t="s">
        <v>7</v>
      </c>
      <c r="F8" s="358" t="s">
        <v>9</v>
      </c>
      <c r="G8" s="358"/>
      <c r="H8" s="358"/>
      <c r="I8" s="358"/>
      <c r="J8" s="358"/>
      <c r="K8" s="358"/>
    </row>
    <row r="9" spans="1:11" ht="45" customHeight="1" x14ac:dyDescent="0.3">
      <c r="A9" s="358" t="s">
        <v>912</v>
      </c>
      <c r="B9" s="359" t="s">
        <v>913</v>
      </c>
      <c r="C9" s="359" t="s">
        <v>914</v>
      </c>
      <c r="D9" s="358" t="s">
        <v>1061</v>
      </c>
      <c r="E9" s="358" t="s">
        <v>7</v>
      </c>
      <c r="F9" s="358" t="s">
        <v>9</v>
      </c>
      <c r="G9" s="358"/>
      <c r="H9" s="358"/>
      <c r="I9" s="358"/>
      <c r="J9" s="358"/>
      <c r="K9" s="358"/>
    </row>
    <row r="10" spans="1:11" ht="45" customHeight="1" x14ac:dyDescent="0.3">
      <c r="A10" s="358" t="s">
        <v>916</v>
      </c>
      <c r="B10" s="359" t="s">
        <v>917</v>
      </c>
      <c r="C10" s="359" t="s">
        <v>918</v>
      </c>
      <c r="D10" s="358" t="s">
        <v>1061</v>
      </c>
      <c r="E10" s="358"/>
      <c r="F10" s="358" t="s">
        <v>9</v>
      </c>
      <c r="G10" s="358"/>
      <c r="H10" s="358"/>
      <c r="I10" s="358"/>
      <c r="J10" s="358"/>
      <c r="K10" s="358"/>
    </row>
    <row r="11" spans="1:11" ht="45" customHeight="1" x14ac:dyDescent="0.3">
      <c r="A11" s="358" t="s">
        <v>920</v>
      </c>
      <c r="B11" s="359" t="s">
        <v>921</v>
      </c>
      <c r="C11" s="359" t="s">
        <v>922</v>
      </c>
      <c r="D11" s="358" t="s">
        <v>1061</v>
      </c>
      <c r="E11" s="358" t="s">
        <v>7</v>
      </c>
      <c r="F11" s="358" t="s">
        <v>9</v>
      </c>
      <c r="G11" s="358"/>
      <c r="H11" s="358"/>
      <c r="I11" s="358"/>
      <c r="J11" s="358"/>
      <c r="K11" s="358"/>
    </row>
    <row r="12" spans="1:11" ht="45" customHeight="1" x14ac:dyDescent="0.3">
      <c r="A12" s="358" t="s">
        <v>924</v>
      </c>
      <c r="B12" s="359" t="s">
        <v>925</v>
      </c>
      <c r="C12" s="359" t="s">
        <v>926</v>
      </c>
      <c r="D12" s="358" t="s">
        <v>1061</v>
      </c>
      <c r="E12" s="358" t="s">
        <v>7</v>
      </c>
      <c r="F12" s="358" t="s">
        <v>9</v>
      </c>
      <c r="G12" s="358"/>
      <c r="H12" s="358"/>
      <c r="I12" s="358"/>
      <c r="J12" s="358"/>
      <c r="K12" s="358"/>
    </row>
    <row r="13" spans="1:11" ht="45" customHeight="1" x14ac:dyDescent="0.3">
      <c r="A13" s="358" t="s">
        <v>928</v>
      </c>
      <c r="B13" s="359" t="s">
        <v>929</v>
      </c>
      <c r="C13" s="359" t="s">
        <v>930</v>
      </c>
      <c r="D13" s="358" t="s">
        <v>1061</v>
      </c>
      <c r="E13" s="358" t="s">
        <v>7</v>
      </c>
      <c r="F13" s="358" t="s">
        <v>9</v>
      </c>
      <c r="G13" s="358"/>
      <c r="H13" s="358"/>
      <c r="I13" s="358"/>
      <c r="J13" s="358"/>
      <c r="K13" s="358"/>
    </row>
    <row r="14" spans="1:11" ht="45" customHeight="1" x14ac:dyDescent="0.3">
      <c r="A14" s="358" t="s">
        <v>932</v>
      </c>
      <c r="B14" s="359" t="s">
        <v>933</v>
      </c>
      <c r="C14" s="359" t="s">
        <v>934</v>
      </c>
      <c r="D14" s="358" t="s">
        <v>1061</v>
      </c>
      <c r="E14" s="358" t="s">
        <v>7</v>
      </c>
      <c r="F14" s="358" t="s">
        <v>9</v>
      </c>
      <c r="G14" s="358"/>
      <c r="H14" s="358"/>
      <c r="I14" s="358"/>
      <c r="J14" s="358"/>
      <c r="K14" s="358"/>
    </row>
    <row r="15" spans="1:11" ht="45" customHeight="1" x14ac:dyDescent="0.3">
      <c r="A15" s="358" t="s">
        <v>936</v>
      </c>
      <c r="B15" s="359" t="s">
        <v>937</v>
      </c>
      <c r="C15" s="359" t="s">
        <v>938</v>
      </c>
      <c r="D15" s="358" t="s">
        <v>1061</v>
      </c>
      <c r="E15" s="358" t="s">
        <v>7</v>
      </c>
      <c r="F15" s="358" t="s">
        <v>9</v>
      </c>
      <c r="G15" s="358"/>
      <c r="H15" s="358"/>
      <c r="I15" s="358"/>
      <c r="J15" s="358"/>
      <c r="K15" s="358"/>
    </row>
    <row r="16" spans="1:11" x14ac:dyDescent="0.3">
      <c r="A16" s="360"/>
      <c r="B16" s="359"/>
      <c r="C16" s="359"/>
      <c r="D16" s="360"/>
      <c r="E16" s="360"/>
      <c r="F16" s="360"/>
      <c r="G16" s="360"/>
      <c r="H16" s="360"/>
      <c r="I16" s="360"/>
      <c r="J16" s="360"/>
      <c r="K16" s="360"/>
    </row>
  </sheetData>
  <conditionalFormatting sqref="A3:I30">
    <cfRule type="expression" dxfId="19" priority="1">
      <formula>$F3="d"</formula>
    </cfRule>
    <cfRule type="expression" dxfId="18" priority="2">
      <formula>$F3="m"</formula>
    </cfRule>
  </conditionalFormatting>
  <conditionalFormatting sqref="A3:K30">
    <cfRule type="expression" dxfId="17" priority="3">
      <formula>$F3="v"</formula>
    </cfRule>
    <cfRule type="expression" dxfId="16" priority="4">
      <formula>$F3="no"</formula>
    </cfRule>
  </conditionalFormatting>
  <pageMargins left="0.7" right="0.2" top="0.5" bottom="0.2" header="0.05" footer="0.3"/>
  <pageSetup orientation="landscape" r:id="rId1"/>
  <headerFooter>
    <oddHeader>&amp;L&amp;A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9DFC5-EC91-4C3F-8A24-1991DCC97F15}">
  <dimension ref="A2:K28"/>
  <sheetViews>
    <sheetView topLeftCell="A9" workbookViewId="0">
      <selection activeCell="C15" sqref="C15"/>
    </sheetView>
  </sheetViews>
  <sheetFormatPr defaultRowHeight="15.6" x14ac:dyDescent="0.3"/>
  <cols>
    <col min="1" max="1" width="17.5546875" customWidth="1"/>
    <col min="2" max="3" width="16.6640625" style="8" customWidth="1"/>
    <col min="4" max="4" width="3.33203125" customWidth="1"/>
    <col min="5" max="6" width="3.6640625" customWidth="1"/>
    <col min="7" max="9" width="8.33203125" customWidth="1"/>
    <col min="10" max="10" width="35.6640625" customWidth="1"/>
    <col min="11" max="11" width="5.44140625" customWidth="1"/>
  </cols>
  <sheetData>
    <row r="2" spans="1:11" ht="31.2" x14ac:dyDescent="0.3">
      <c r="A2" s="290" t="s">
        <v>0</v>
      </c>
      <c r="B2" s="290" t="s">
        <v>575</v>
      </c>
      <c r="C2" s="290" t="s">
        <v>576</v>
      </c>
      <c r="D2" s="289" t="s">
        <v>3</v>
      </c>
      <c r="E2" s="289" t="s">
        <v>4</v>
      </c>
      <c r="F2" s="289" t="s">
        <v>433</v>
      </c>
      <c r="G2" s="5" t="s">
        <v>16</v>
      </c>
      <c r="H2" s="5" t="s">
        <v>17</v>
      </c>
      <c r="I2" s="5" t="s">
        <v>18</v>
      </c>
      <c r="J2" s="286" t="s">
        <v>15</v>
      </c>
      <c r="K2" s="5" t="s">
        <v>6</v>
      </c>
    </row>
    <row r="3" spans="1:11" ht="45.75" customHeight="1" x14ac:dyDescent="0.3">
      <c r="A3" s="340" t="s">
        <v>126</v>
      </c>
      <c r="B3" s="340" t="s">
        <v>127</v>
      </c>
      <c r="C3" s="340" t="s">
        <v>128</v>
      </c>
      <c r="D3" s="358" t="s">
        <v>1062</v>
      </c>
      <c r="E3" s="358" t="s">
        <v>11</v>
      </c>
      <c r="F3" s="358" t="s">
        <v>9</v>
      </c>
      <c r="G3" s="363"/>
      <c r="H3" s="364"/>
      <c r="I3" s="338"/>
      <c r="J3" s="337"/>
      <c r="K3" s="358"/>
    </row>
    <row r="4" spans="1:11" ht="45.75" customHeight="1" x14ac:dyDescent="0.3">
      <c r="A4" s="340" t="s">
        <v>130</v>
      </c>
      <c r="B4" s="340" t="s">
        <v>131</v>
      </c>
      <c r="C4" s="340" t="s">
        <v>132</v>
      </c>
      <c r="D4" s="358" t="s">
        <v>1062</v>
      </c>
      <c r="E4" s="358" t="s">
        <v>11</v>
      </c>
      <c r="F4" s="358" t="s">
        <v>9</v>
      </c>
      <c r="G4" s="363"/>
      <c r="H4" s="364"/>
      <c r="I4" s="338"/>
      <c r="J4" s="337"/>
      <c r="K4" s="358"/>
    </row>
    <row r="5" spans="1:11" ht="45.75" customHeight="1" x14ac:dyDescent="0.3">
      <c r="A5" s="340" t="s">
        <v>133</v>
      </c>
      <c r="B5" s="340" t="s">
        <v>134</v>
      </c>
      <c r="C5" s="340" t="s">
        <v>135</v>
      </c>
      <c r="D5" s="358" t="s">
        <v>1062</v>
      </c>
      <c r="E5" s="358" t="s">
        <v>11</v>
      </c>
      <c r="F5" s="358" t="s">
        <v>9</v>
      </c>
      <c r="G5" s="363"/>
      <c r="H5" s="364"/>
      <c r="I5" s="338"/>
      <c r="J5" s="337"/>
      <c r="K5" s="358"/>
    </row>
    <row r="6" spans="1:11" ht="45.75" customHeight="1" x14ac:dyDescent="0.3">
      <c r="A6" s="340" t="s">
        <v>136</v>
      </c>
      <c r="B6" s="340" t="s">
        <v>137</v>
      </c>
      <c r="C6" s="340" t="s">
        <v>138</v>
      </c>
      <c r="D6" s="358" t="s">
        <v>1062</v>
      </c>
      <c r="E6" s="358" t="s">
        <v>11</v>
      </c>
      <c r="F6" s="358" t="s">
        <v>9</v>
      </c>
      <c r="G6" s="363"/>
      <c r="H6" s="364"/>
      <c r="I6" s="338"/>
      <c r="J6" s="337"/>
      <c r="K6" s="358"/>
    </row>
    <row r="7" spans="1:11" ht="45.75" customHeight="1" x14ac:dyDescent="0.3">
      <c r="A7" s="340" t="s">
        <v>286</v>
      </c>
      <c r="B7" s="340" t="s">
        <v>287</v>
      </c>
      <c r="C7" s="340" t="s">
        <v>288</v>
      </c>
      <c r="D7" s="358" t="s">
        <v>1061</v>
      </c>
      <c r="E7" s="358" t="s">
        <v>7</v>
      </c>
      <c r="F7" s="358" t="s">
        <v>8</v>
      </c>
      <c r="G7" s="363"/>
      <c r="H7" s="364"/>
      <c r="I7" s="338"/>
      <c r="J7" s="337"/>
      <c r="K7" s="358"/>
    </row>
    <row r="8" spans="1:11" ht="45.75" customHeight="1" x14ac:dyDescent="0.3">
      <c r="A8" s="340" t="s">
        <v>289</v>
      </c>
      <c r="B8" s="340" t="s">
        <v>290</v>
      </c>
      <c r="C8" s="340" t="s">
        <v>291</v>
      </c>
      <c r="D8" s="358" t="s">
        <v>1061</v>
      </c>
      <c r="E8" s="358" t="s">
        <v>7</v>
      </c>
      <c r="F8" s="358" t="s">
        <v>8</v>
      </c>
      <c r="G8" s="363"/>
      <c r="H8" s="364"/>
      <c r="I8" s="338"/>
      <c r="J8" s="337"/>
      <c r="K8" s="358"/>
    </row>
    <row r="9" spans="1:11" ht="45.75" customHeight="1" x14ac:dyDescent="0.3">
      <c r="A9" s="340" t="s">
        <v>292</v>
      </c>
      <c r="B9" s="340" t="s">
        <v>293</v>
      </c>
      <c r="C9" s="340" t="s">
        <v>294</v>
      </c>
      <c r="D9" s="358" t="s">
        <v>1061</v>
      </c>
      <c r="E9" s="358" t="s">
        <v>7</v>
      </c>
      <c r="F9" s="358" t="s">
        <v>8</v>
      </c>
      <c r="G9" s="363"/>
      <c r="H9" s="364"/>
      <c r="I9" s="338"/>
      <c r="J9" s="337"/>
      <c r="K9" s="358"/>
    </row>
    <row r="10" spans="1:11" ht="45.75" customHeight="1" x14ac:dyDescent="0.3">
      <c r="A10" s="340" t="s">
        <v>295</v>
      </c>
      <c r="B10" s="340" t="s">
        <v>296</v>
      </c>
      <c r="C10" s="340" t="s">
        <v>297</v>
      </c>
      <c r="D10" s="358" t="s">
        <v>1061</v>
      </c>
      <c r="E10" s="358" t="s">
        <v>7</v>
      </c>
      <c r="F10" s="358" t="s">
        <v>8</v>
      </c>
      <c r="G10" s="363"/>
      <c r="H10" s="364"/>
      <c r="I10" s="338"/>
      <c r="J10" s="337"/>
      <c r="K10" s="358"/>
    </row>
    <row r="11" spans="1:11" ht="45.75" customHeight="1" x14ac:dyDescent="0.3">
      <c r="A11" s="340" t="s">
        <v>322</v>
      </c>
      <c r="B11" s="340" t="s">
        <v>323</v>
      </c>
      <c r="C11" s="340" t="s">
        <v>324</v>
      </c>
      <c r="D11" s="358" t="s">
        <v>1062</v>
      </c>
      <c r="E11" s="358" t="s">
        <v>7</v>
      </c>
      <c r="F11" s="358" t="s">
        <v>8</v>
      </c>
      <c r="G11" s="363"/>
      <c r="H11" s="364"/>
      <c r="I11" s="338"/>
      <c r="J11" s="337"/>
      <c r="K11" s="358"/>
    </row>
    <row r="12" spans="1:11" ht="45.75" customHeight="1" x14ac:dyDescent="0.3">
      <c r="A12" s="340" t="s">
        <v>325</v>
      </c>
      <c r="B12" s="340" t="s">
        <v>326</v>
      </c>
      <c r="C12" s="340" t="s">
        <v>327</v>
      </c>
      <c r="D12" s="358" t="s">
        <v>1062</v>
      </c>
      <c r="E12" s="358" t="s">
        <v>7</v>
      </c>
      <c r="F12" s="358" t="s">
        <v>8</v>
      </c>
      <c r="G12" s="363"/>
      <c r="H12" s="364"/>
      <c r="I12" s="338"/>
      <c r="J12" s="337"/>
      <c r="K12" s="358"/>
    </row>
    <row r="13" spans="1:11" ht="45.75" customHeight="1" x14ac:dyDescent="0.3">
      <c r="A13" s="340" t="s">
        <v>328</v>
      </c>
      <c r="B13" s="340" t="s">
        <v>329</v>
      </c>
      <c r="C13" s="340" t="s">
        <v>330</v>
      </c>
      <c r="D13" s="358" t="s">
        <v>1062</v>
      </c>
      <c r="E13" s="358" t="s">
        <v>7</v>
      </c>
      <c r="F13" s="358" t="s">
        <v>8</v>
      </c>
      <c r="G13" s="363"/>
      <c r="H13" s="364"/>
      <c r="I13" s="338"/>
      <c r="J13" s="337"/>
      <c r="K13" s="358"/>
    </row>
    <row r="14" spans="1:11" ht="45.75" customHeight="1" x14ac:dyDescent="0.3">
      <c r="A14" s="340" t="s">
        <v>331</v>
      </c>
      <c r="B14" s="340" t="s">
        <v>332</v>
      </c>
      <c r="C14" s="340" t="s">
        <v>333</v>
      </c>
      <c r="D14" s="358" t="s">
        <v>1062</v>
      </c>
      <c r="E14" s="358" t="s">
        <v>7</v>
      </c>
      <c r="F14" s="358" t="s">
        <v>8</v>
      </c>
      <c r="G14" s="363"/>
      <c r="H14" s="364"/>
      <c r="I14" s="338"/>
      <c r="J14" s="337"/>
      <c r="K14" s="358"/>
    </row>
    <row r="15" spans="1:11" ht="45.75" customHeight="1" x14ac:dyDescent="0.3">
      <c r="A15" s="5"/>
      <c r="B15" s="6"/>
      <c r="C15" s="6"/>
      <c r="D15" s="2"/>
      <c r="E15" s="2"/>
      <c r="F15" s="2"/>
      <c r="G15" s="3"/>
      <c r="H15" s="3"/>
      <c r="I15" s="3"/>
      <c r="J15" s="2"/>
      <c r="K15" s="2"/>
    </row>
    <row r="16" spans="1:11" ht="45.75" customHeight="1" x14ac:dyDescent="0.3">
      <c r="A16" s="5"/>
      <c r="B16" s="6"/>
      <c r="C16" s="6"/>
      <c r="D16" s="2"/>
      <c r="E16" s="2"/>
      <c r="F16" s="2"/>
      <c r="G16" s="3"/>
      <c r="H16" s="3"/>
      <c r="I16" s="3"/>
      <c r="J16" s="2"/>
      <c r="K16" s="2"/>
    </row>
    <row r="17" spans="1:11" ht="45.75" customHeight="1" x14ac:dyDescent="0.3">
      <c r="A17" s="5"/>
      <c r="B17" s="6"/>
      <c r="C17" s="6"/>
      <c r="D17" s="2"/>
      <c r="E17" s="2"/>
      <c r="F17" s="2"/>
      <c r="G17" s="3"/>
      <c r="H17" s="3"/>
      <c r="I17" s="3"/>
      <c r="J17" s="2"/>
      <c r="K17" s="2"/>
    </row>
    <row r="18" spans="1:11" ht="45.75" customHeight="1" x14ac:dyDescent="0.3">
      <c r="A18" s="5"/>
      <c r="B18" s="6"/>
      <c r="C18" s="6"/>
      <c r="D18" s="2"/>
      <c r="E18" s="2"/>
      <c r="F18" s="2"/>
      <c r="G18" s="3"/>
      <c r="H18" s="3"/>
      <c r="I18" s="3"/>
      <c r="J18" s="2"/>
      <c r="K18" s="2"/>
    </row>
    <row r="19" spans="1:11" ht="45.75" customHeight="1" x14ac:dyDescent="0.3">
      <c r="A19" s="5"/>
      <c r="B19" s="6"/>
      <c r="C19" s="6"/>
      <c r="D19" s="2"/>
      <c r="E19" s="2"/>
      <c r="F19" s="2"/>
      <c r="G19" s="3"/>
      <c r="H19" s="3"/>
      <c r="I19" s="3"/>
      <c r="J19" s="2"/>
      <c r="K19" s="2"/>
    </row>
    <row r="20" spans="1:11" ht="45.75" customHeight="1" x14ac:dyDescent="0.3">
      <c r="A20" s="5"/>
      <c r="B20" s="6"/>
      <c r="C20" s="6"/>
      <c r="D20" s="2"/>
      <c r="E20" s="2"/>
      <c r="F20" s="2"/>
      <c r="G20" s="3"/>
      <c r="H20" s="3"/>
      <c r="I20" s="3"/>
      <c r="J20" s="2"/>
      <c r="K20" s="2"/>
    </row>
    <row r="21" spans="1:11" ht="45.75" customHeight="1" x14ac:dyDescent="0.3">
      <c r="A21" s="5"/>
      <c r="B21" s="6"/>
      <c r="C21" s="6"/>
      <c r="D21" s="2"/>
      <c r="E21" s="2"/>
      <c r="F21" s="2"/>
      <c r="G21" s="3"/>
      <c r="H21" s="3"/>
      <c r="I21" s="3"/>
      <c r="J21" s="2"/>
      <c r="K21" s="2"/>
    </row>
    <row r="22" spans="1:11" ht="45.75" customHeight="1" x14ac:dyDescent="0.3">
      <c r="A22" s="5"/>
      <c r="B22" s="6"/>
      <c r="C22" s="6"/>
      <c r="D22" s="2"/>
      <c r="E22" s="2"/>
      <c r="F22" s="2"/>
      <c r="G22" s="3"/>
      <c r="H22" s="3"/>
      <c r="I22" s="3"/>
      <c r="J22" s="2"/>
      <c r="K22" s="2"/>
    </row>
    <row r="23" spans="1:11" ht="45.75" customHeight="1" x14ac:dyDescent="0.3">
      <c r="A23" s="5"/>
      <c r="B23" s="6"/>
      <c r="C23" s="6"/>
      <c r="D23" s="2"/>
      <c r="E23" s="2"/>
      <c r="F23" s="2"/>
      <c r="G23" s="3"/>
      <c r="H23" s="3"/>
      <c r="I23" s="3"/>
      <c r="J23" s="2"/>
      <c r="K23" s="2"/>
    </row>
    <row r="24" spans="1:11" ht="45.75" customHeight="1" x14ac:dyDescent="0.3">
      <c r="A24" s="5"/>
      <c r="B24" s="6"/>
      <c r="C24" s="6"/>
      <c r="D24" s="2"/>
      <c r="E24" s="2"/>
      <c r="F24" s="2"/>
      <c r="G24" s="3"/>
      <c r="H24" s="3"/>
      <c r="I24" s="3"/>
      <c r="J24" s="2"/>
      <c r="K24" s="2"/>
    </row>
    <row r="25" spans="1:11" ht="45.75" customHeight="1" x14ac:dyDescent="0.3">
      <c r="A25" s="5"/>
      <c r="B25" s="6"/>
      <c r="C25" s="6"/>
      <c r="D25" s="2"/>
      <c r="E25" s="2"/>
      <c r="F25" s="2"/>
      <c r="G25" s="3"/>
      <c r="H25" s="3"/>
      <c r="I25" s="3"/>
      <c r="J25" s="2"/>
      <c r="K25" s="2"/>
    </row>
    <row r="26" spans="1:11" ht="45.75" customHeight="1" x14ac:dyDescent="0.3">
      <c r="A26" s="5"/>
      <c r="B26" s="6"/>
      <c r="C26" s="6"/>
      <c r="D26" s="2"/>
      <c r="E26" s="2"/>
      <c r="F26" s="2"/>
      <c r="G26" s="3"/>
      <c r="H26" s="3"/>
      <c r="I26" s="3"/>
      <c r="J26" s="2"/>
      <c r="K26" s="2"/>
    </row>
    <row r="27" spans="1:11" ht="45.75" customHeight="1" x14ac:dyDescent="0.3">
      <c r="A27" s="5"/>
      <c r="B27" s="6"/>
      <c r="C27" s="6"/>
      <c r="D27" s="2"/>
      <c r="E27" s="2"/>
      <c r="F27" s="2"/>
      <c r="G27" s="3"/>
      <c r="H27" s="3"/>
      <c r="I27" s="3"/>
      <c r="J27" s="2"/>
      <c r="K27" s="2"/>
    </row>
    <row r="28" spans="1:11" ht="45.75" customHeight="1" x14ac:dyDescent="0.3">
      <c r="A28" s="5"/>
      <c r="B28" s="6"/>
      <c r="C28" s="6"/>
      <c r="D28" s="2"/>
      <c r="E28" s="2"/>
      <c r="F28" s="2"/>
      <c r="G28" s="3"/>
      <c r="H28" s="3"/>
      <c r="I28" s="3"/>
      <c r="J28" s="2"/>
      <c r="K28" s="2"/>
    </row>
  </sheetData>
  <conditionalFormatting sqref="A3:I28">
    <cfRule type="expression" dxfId="15" priority="1">
      <formula>$F3="m"</formula>
    </cfRule>
    <cfRule type="expression" dxfId="14" priority="2">
      <formula>+$F3="d"</formula>
    </cfRule>
  </conditionalFormatting>
  <conditionalFormatting sqref="A3:K28">
    <cfRule type="expression" dxfId="13" priority="3">
      <formula>$F3="v"</formula>
    </cfRule>
    <cfRule type="expression" dxfId="12" priority="4">
      <formula>$F3="no"</formula>
    </cfRule>
  </conditionalFormatting>
  <printOptions horizontalCentered="1"/>
  <pageMargins left="0.7" right="0.2" top="0.5" bottom="0.25" header="0.1" footer="0.3"/>
  <pageSetup orientation="landscape" r:id="rId1"/>
  <headerFooter>
    <oddHeader>&amp;L&amp;A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F41C9-6446-4385-8755-69128900D678}">
  <dimension ref="A2:K21"/>
  <sheetViews>
    <sheetView topLeftCell="A12" workbookViewId="0">
      <selection activeCell="K21" sqref="K21"/>
    </sheetView>
  </sheetViews>
  <sheetFormatPr defaultRowHeight="15.6" x14ac:dyDescent="0.3"/>
  <cols>
    <col min="1" max="1" width="17.5546875" customWidth="1"/>
    <col min="2" max="3" width="16.6640625" style="7" customWidth="1"/>
    <col min="4" max="4" width="3.109375" customWidth="1"/>
    <col min="5" max="6" width="3.6640625" customWidth="1"/>
    <col min="7" max="9" width="8.33203125" customWidth="1"/>
    <col min="10" max="10" width="35.6640625" customWidth="1"/>
    <col min="11" max="11" width="5.44140625" customWidth="1"/>
  </cols>
  <sheetData>
    <row r="2" spans="1:11" ht="31.2" x14ac:dyDescent="0.3">
      <c r="A2" s="290" t="s">
        <v>0</v>
      </c>
      <c r="B2" s="290" t="s">
        <v>575</v>
      </c>
      <c r="C2" s="290" t="s">
        <v>576</v>
      </c>
      <c r="D2" s="293" t="s">
        <v>3</v>
      </c>
      <c r="E2" s="293" t="s">
        <v>4</v>
      </c>
      <c r="F2" s="294" t="s">
        <v>433</v>
      </c>
      <c r="G2" s="22" t="s">
        <v>16</v>
      </c>
      <c r="H2" s="22" t="s">
        <v>17</v>
      </c>
      <c r="I2" s="22" t="s">
        <v>18</v>
      </c>
      <c r="J2" s="22" t="s">
        <v>15</v>
      </c>
      <c r="K2" s="22" t="s">
        <v>6</v>
      </c>
    </row>
    <row r="3" spans="1:11" ht="45" customHeight="1" x14ac:dyDescent="0.3">
      <c r="A3" s="339" t="s">
        <v>155</v>
      </c>
      <c r="B3" s="340" t="s">
        <v>156</v>
      </c>
      <c r="C3" s="340" t="s">
        <v>157</v>
      </c>
      <c r="D3" s="361" t="s">
        <v>1062</v>
      </c>
      <c r="E3" s="361" t="s">
        <v>11</v>
      </c>
      <c r="F3" s="361" t="s">
        <v>8</v>
      </c>
      <c r="G3" s="362"/>
      <c r="H3" s="341"/>
      <c r="I3" s="333"/>
      <c r="J3" s="332"/>
      <c r="K3" s="361"/>
    </row>
    <row r="4" spans="1:11" ht="45" customHeight="1" x14ac:dyDescent="0.3">
      <c r="A4" s="339" t="s">
        <v>158</v>
      </c>
      <c r="B4" s="340" t="s">
        <v>159</v>
      </c>
      <c r="C4" s="340" t="s">
        <v>160</v>
      </c>
      <c r="D4" s="361" t="s">
        <v>1062</v>
      </c>
      <c r="E4" s="361" t="s">
        <v>11</v>
      </c>
      <c r="F4" s="361" t="s">
        <v>8</v>
      </c>
      <c r="G4" s="362"/>
      <c r="H4" s="341"/>
      <c r="I4" s="333"/>
      <c r="J4" s="332"/>
      <c r="K4" s="361"/>
    </row>
    <row r="5" spans="1:11" ht="45" customHeight="1" x14ac:dyDescent="0.3">
      <c r="A5" s="339" t="s">
        <v>161</v>
      </c>
      <c r="B5" s="340" t="s">
        <v>162</v>
      </c>
      <c r="C5" s="340" t="s">
        <v>163</v>
      </c>
      <c r="D5" s="361" t="s">
        <v>1062</v>
      </c>
      <c r="E5" s="361" t="s">
        <v>11</v>
      </c>
      <c r="F5" s="361" t="s">
        <v>8</v>
      </c>
      <c r="G5" s="362"/>
      <c r="H5" s="341"/>
      <c r="I5" s="333"/>
      <c r="J5" s="332"/>
      <c r="K5" s="361"/>
    </row>
    <row r="6" spans="1:11" ht="45" customHeight="1" x14ac:dyDescent="0.3">
      <c r="A6" s="339" t="s">
        <v>164</v>
      </c>
      <c r="B6" s="340" t="s">
        <v>165</v>
      </c>
      <c r="C6" s="340" t="s">
        <v>166</v>
      </c>
      <c r="D6" s="361" t="s">
        <v>1062</v>
      </c>
      <c r="E6" s="361" t="s">
        <v>11</v>
      </c>
      <c r="F6" s="361" t="s">
        <v>8</v>
      </c>
      <c r="G6" s="362"/>
      <c r="H6" s="341"/>
      <c r="I6" s="333"/>
      <c r="J6" s="332"/>
      <c r="K6" s="361"/>
    </row>
    <row r="7" spans="1:11" ht="45" customHeight="1" x14ac:dyDescent="0.3">
      <c r="A7" s="339" t="s">
        <v>142</v>
      </c>
      <c r="B7" s="340" t="s">
        <v>143</v>
      </c>
      <c r="C7" s="340" t="s">
        <v>144</v>
      </c>
      <c r="D7" s="361" t="s">
        <v>1061</v>
      </c>
      <c r="E7" s="361" t="s">
        <v>11</v>
      </c>
      <c r="F7" s="361" t="s">
        <v>8</v>
      </c>
      <c r="G7" s="362"/>
      <c r="H7" s="341"/>
      <c r="I7" s="333"/>
      <c r="J7" s="332"/>
      <c r="K7" s="361"/>
    </row>
    <row r="8" spans="1:11" ht="45" customHeight="1" x14ac:dyDescent="0.3">
      <c r="A8" s="339" t="s">
        <v>146</v>
      </c>
      <c r="B8" s="340" t="s">
        <v>147</v>
      </c>
      <c r="C8" s="340" t="s">
        <v>148</v>
      </c>
      <c r="D8" s="361" t="s">
        <v>1062</v>
      </c>
      <c r="E8" s="361" t="s">
        <v>11</v>
      </c>
      <c r="F8" s="361" t="s">
        <v>8</v>
      </c>
      <c r="G8" s="362"/>
      <c r="H8" s="341"/>
      <c r="I8" s="333"/>
      <c r="J8" s="332"/>
      <c r="K8" s="361"/>
    </row>
    <row r="9" spans="1:11" ht="45" customHeight="1" x14ac:dyDescent="0.3">
      <c r="A9" s="339" t="s">
        <v>149</v>
      </c>
      <c r="B9" s="340" t="s">
        <v>150</v>
      </c>
      <c r="C9" s="340" t="s">
        <v>151</v>
      </c>
      <c r="D9" s="361" t="s">
        <v>1062</v>
      </c>
      <c r="E9" s="361" t="s">
        <v>11</v>
      </c>
      <c r="F9" s="361" t="s">
        <v>8</v>
      </c>
      <c r="G9" s="362"/>
      <c r="H9" s="341"/>
      <c r="I9" s="333"/>
      <c r="J9" s="332"/>
      <c r="K9" s="361"/>
    </row>
    <row r="10" spans="1:11" ht="45" customHeight="1" x14ac:dyDescent="0.3">
      <c r="A10" s="339" t="s">
        <v>152</v>
      </c>
      <c r="B10" s="340" t="s">
        <v>153</v>
      </c>
      <c r="C10" s="340" t="s">
        <v>154</v>
      </c>
      <c r="D10" s="361" t="s">
        <v>1062</v>
      </c>
      <c r="E10" s="361" t="s">
        <v>11</v>
      </c>
      <c r="F10" s="361" t="s">
        <v>8</v>
      </c>
      <c r="G10" s="362"/>
      <c r="H10" s="341"/>
      <c r="I10" s="333"/>
      <c r="J10" s="332"/>
      <c r="K10" s="361"/>
    </row>
    <row r="11" spans="1:11" ht="45" customHeight="1" x14ac:dyDescent="0.3">
      <c r="A11" s="339" t="s">
        <v>167</v>
      </c>
      <c r="B11" s="340" t="s">
        <v>168</v>
      </c>
      <c r="C11" s="340" t="s">
        <v>169</v>
      </c>
      <c r="D11" s="361" t="s">
        <v>1062</v>
      </c>
      <c r="E11" s="361" t="s">
        <v>7</v>
      </c>
      <c r="F11" s="361" t="s">
        <v>8</v>
      </c>
      <c r="G11" s="362"/>
      <c r="H11" s="341"/>
      <c r="I11" s="333"/>
      <c r="J11" s="332"/>
      <c r="K11" s="361"/>
    </row>
    <row r="12" spans="1:11" ht="45" customHeight="1" x14ac:dyDescent="0.3">
      <c r="A12" s="339" t="s">
        <v>170</v>
      </c>
      <c r="B12" s="340" t="s">
        <v>171</v>
      </c>
      <c r="C12" s="340" t="s">
        <v>172</v>
      </c>
      <c r="D12" s="361" t="s">
        <v>1062</v>
      </c>
      <c r="E12" s="361" t="s">
        <v>7</v>
      </c>
      <c r="F12" s="361" t="s">
        <v>8</v>
      </c>
      <c r="G12" s="362"/>
      <c r="H12" s="341"/>
      <c r="I12" s="333"/>
      <c r="J12" s="332"/>
      <c r="K12" s="361"/>
    </row>
    <row r="13" spans="1:11" ht="45" customHeight="1" x14ac:dyDescent="0.3">
      <c r="A13" s="339" t="s">
        <v>173</v>
      </c>
      <c r="B13" s="340" t="s">
        <v>174</v>
      </c>
      <c r="C13" s="340" t="s">
        <v>175</v>
      </c>
      <c r="D13" s="361" t="s">
        <v>1062</v>
      </c>
      <c r="E13" s="361" t="s">
        <v>7</v>
      </c>
      <c r="F13" s="361" t="s">
        <v>8</v>
      </c>
      <c r="G13" s="362"/>
      <c r="H13" s="341"/>
      <c r="I13" s="333"/>
      <c r="J13" s="332"/>
      <c r="K13" s="361"/>
    </row>
    <row r="14" spans="1:11" ht="45" customHeight="1" x14ac:dyDescent="0.3">
      <c r="A14" s="339" t="s">
        <v>176</v>
      </c>
      <c r="B14" s="340" t="s">
        <v>177</v>
      </c>
      <c r="C14" s="340" t="s">
        <v>178</v>
      </c>
      <c r="D14" s="361" t="s">
        <v>1062</v>
      </c>
      <c r="E14" s="361" t="s">
        <v>7</v>
      </c>
      <c r="F14" s="361" t="s">
        <v>8</v>
      </c>
      <c r="G14" s="362"/>
      <c r="H14" s="341"/>
      <c r="I14" s="333"/>
      <c r="J14" s="332"/>
      <c r="K14" s="361"/>
    </row>
    <row r="15" spans="1:11" ht="45" customHeight="1" x14ac:dyDescent="0.3">
      <c r="A15" s="339" t="s">
        <v>826</v>
      </c>
      <c r="B15" s="340" t="s">
        <v>827</v>
      </c>
      <c r="C15" s="340" t="s">
        <v>828</v>
      </c>
      <c r="D15" s="361" t="s">
        <v>1064</v>
      </c>
      <c r="E15" s="361" t="s">
        <v>11</v>
      </c>
      <c r="F15" s="361" t="s">
        <v>8</v>
      </c>
      <c r="G15" s="362"/>
      <c r="H15" s="341"/>
      <c r="I15" s="333"/>
      <c r="J15" s="332"/>
      <c r="K15" s="361" t="s">
        <v>824</v>
      </c>
    </row>
    <row r="16" spans="1:11" ht="45" customHeight="1" x14ac:dyDescent="0.3">
      <c r="A16" s="339" t="s">
        <v>568</v>
      </c>
      <c r="B16" s="340" t="s">
        <v>569</v>
      </c>
      <c r="C16" s="340" t="s">
        <v>570</v>
      </c>
      <c r="D16" s="361" t="s">
        <v>1062</v>
      </c>
      <c r="E16" s="361" t="s">
        <v>11</v>
      </c>
      <c r="F16" s="361" t="s">
        <v>8</v>
      </c>
      <c r="G16" s="362"/>
      <c r="H16" s="341"/>
      <c r="I16" s="333"/>
      <c r="J16" s="332"/>
      <c r="K16" s="361"/>
    </row>
    <row r="17" spans="1:11" ht="45" customHeight="1" x14ac:dyDescent="0.3">
      <c r="A17" s="339" t="s">
        <v>571</v>
      </c>
      <c r="B17" s="340" t="s">
        <v>572</v>
      </c>
      <c r="C17" s="340" t="s">
        <v>573</v>
      </c>
      <c r="D17" s="361" t="s">
        <v>1062</v>
      </c>
      <c r="E17" s="361" t="s">
        <v>11</v>
      </c>
      <c r="F17" s="361" t="s">
        <v>8</v>
      </c>
      <c r="G17" s="362"/>
      <c r="H17" s="341"/>
      <c r="I17" s="333"/>
      <c r="J17" s="332"/>
      <c r="K17" s="361"/>
    </row>
    <row r="18" spans="1:11" ht="45" customHeight="1" x14ac:dyDescent="0.3">
      <c r="A18" s="339" t="s">
        <v>334</v>
      </c>
      <c r="B18" s="340" t="s">
        <v>335</v>
      </c>
      <c r="C18" s="340" t="s">
        <v>336</v>
      </c>
      <c r="D18" s="361" t="s">
        <v>1062</v>
      </c>
      <c r="E18" s="361" t="s">
        <v>11</v>
      </c>
      <c r="F18" s="361" t="s">
        <v>8</v>
      </c>
      <c r="G18" s="362"/>
      <c r="H18" s="341"/>
      <c r="I18" s="333"/>
      <c r="J18" s="332"/>
      <c r="K18" s="361"/>
    </row>
    <row r="19" spans="1:11" ht="45" customHeight="1" x14ac:dyDescent="0.3">
      <c r="A19" s="339" t="s">
        <v>337</v>
      </c>
      <c r="B19" s="340" t="s">
        <v>338</v>
      </c>
      <c r="C19" s="340" t="s">
        <v>339</v>
      </c>
      <c r="D19" s="361" t="s">
        <v>1062</v>
      </c>
      <c r="E19" s="361" t="s">
        <v>11</v>
      </c>
      <c r="F19" s="361" t="s">
        <v>8</v>
      </c>
      <c r="G19" s="362"/>
      <c r="H19" s="341"/>
      <c r="I19" s="333"/>
      <c r="J19" s="332"/>
      <c r="K19" s="361"/>
    </row>
    <row r="20" spans="1:11" ht="45" customHeight="1" x14ac:dyDescent="0.3">
      <c r="A20" s="339" t="s">
        <v>340</v>
      </c>
      <c r="B20" s="340" t="s">
        <v>341</v>
      </c>
      <c r="C20" s="340" t="s">
        <v>342</v>
      </c>
      <c r="D20" s="361" t="s">
        <v>1062</v>
      </c>
      <c r="E20" s="361" t="s">
        <v>11</v>
      </c>
      <c r="F20" s="361" t="s">
        <v>8</v>
      </c>
      <c r="G20" s="362"/>
      <c r="H20" s="341"/>
      <c r="I20" s="333"/>
      <c r="J20" s="332"/>
      <c r="K20" s="361"/>
    </row>
    <row r="21" spans="1:11" ht="45" customHeight="1" x14ac:dyDescent="0.3">
      <c r="A21" s="358" t="s">
        <v>343</v>
      </c>
      <c r="B21" s="358" t="s">
        <v>344</v>
      </c>
      <c r="C21" s="358" t="s">
        <v>345</v>
      </c>
      <c r="D21" s="358" t="s">
        <v>1062</v>
      </c>
      <c r="E21" s="358" t="s">
        <v>11</v>
      </c>
      <c r="F21" s="358" t="s">
        <v>8</v>
      </c>
      <c r="G21" s="363"/>
      <c r="H21" s="363"/>
      <c r="I21" s="363"/>
      <c r="J21" s="358"/>
      <c r="K21" s="358"/>
    </row>
  </sheetData>
  <conditionalFormatting sqref="A3:I25">
    <cfRule type="expression" dxfId="11" priority="1">
      <formula>$F3="d"</formula>
    </cfRule>
    <cfRule type="expression" dxfId="10" priority="2">
      <formula>$F3="m"</formula>
    </cfRule>
  </conditionalFormatting>
  <conditionalFormatting sqref="A3:K25">
    <cfRule type="expression" dxfId="9" priority="3">
      <formula>$F3="v"</formula>
    </cfRule>
    <cfRule type="expression" dxfId="8" priority="4">
      <formula>$F3="no"</formula>
    </cfRule>
  </conditionalFormatting>
  <printOptions horizontalCentered="1"/>
  <pageMargins left="0.7" right="0.2" top="0.5" bottom="0.25" header="0.05" footer="0.3"/>
  <pageSetup orientation="landscape" r:id="rId1"/>
  <headerFooter>
    <oddHeader>&amp;L&amp;A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39E32-2BEF-466B-AA55-8B1C697AE345}">
  <dimension ref="A2:L16"/>
  <sheetViews>
    <sheetView topLeftCell="A8" workbookViewId="0">
      <selection activeCell="D3" sqref="D3"/>
    </sheetView>
  </sheetViews>
  <sheetFormatPr defaultRowHeight="14.4" x14ac:dyDescent="0.3"/>
  <cols>
    <col min="1" max="1" width="17.44140625" customWidth="1"/>
    <col min="2" max="3" width="16.6640625" customWidth="1"/>
    <col min="4" max="4" width="3.109375" customWidth="1"/>
    <col min="5" max="6" width="3.6640625" customWidth="1"/>
    <col min="7" max="9" width="8.33203125" customWidth="1"/>
    <col min="10" max="10" width="35.6640625" customWidth="1"/>
    <col min="11" max="11" width="5.44140625" customWidth="1"/>
  </cols>
  <sheetData>
    <row r="2" spans="1:12" ht="31.2" x14ac:dyDescent="0.3">
      <c r="A2" s="290" t="s">
        <v>0</v>
      </c>
      <c r="B2" s="290" t="s">
        <v>575</v>
      </c>
      <c r="C2" s="290" t="s">
        <v>576</v>
      </c>
      <c r="D2" s="289" t="s">
        <v>3</v>
      </c>
      <c r="E2" s="289" t="s">
        <v>4</v>
      </c>
      <c r="F2" s="289" t="s">
        <v>433</v>
      </c>
      <c r="G2" s="5" t="s">
        <v>16</v>
      </c>
      <c r="H2" s="5" t="s">
        <v>17</v>
      </c>
      <c r="I2" s="5" t="s">
        <v>18</v>
      </c>
      <c r="J2" s="5" t="s">
        <v>15</v>
      </c>
      <c r="K2" s="5" t="s">
        <v>6</v>
      </c>
    </row>
    <row r="3" spans="1:12" ht="45" customHeight="1" x14ac:dyDescent="0.3">
      <c r="A3" s="340" t="s">
        <v>78</v>
      </c>
      <c r="B3" s="340" t="s">
        <v>79</v>
      </c>
      <c r="C3" s="340" t="s">
        <v>80</v>
      </c>
      <c r="D3" s="361" t="s">
        <v>1062</v>
      </c>
      <c r="E3" s="361" t="s">
        <v>7</v>
      </c>
      <c r="F3" s="361" t="s">
        <v>8</v>
      </c>
      <c r="G3" s="362"/>
      <c r="H3" s="341"/>
      <c r="I3" s="333"/>
      <c r="J3" s="332"/>
      <c r="K3" s="361"/>
      <c r="L3" s="285"/>
    </row>
    <row r="4" spans="1:12" ht="45" customHeight="1" x14ac:dyDescent="0.3">
      <c r="A4" s="340" t="s">
        <v>82</v>
      </c>
      <c r="B4" s="340" t="s">
        <v>83</v>
      </c>
      <c r="C4" s="340" t="s">
        <v>84</v>
      </c>
      <c r="D4" s="361" t="s">
        <v>1062</v>
      </c>
      <c r="E4" s="361" t="s">
        <v>7</v>
      </c>
      <c r="F4" s="361" t="s">
        <v>8</v>
      </c>
      <c r="G4" s="362"/>
      <c r="H4" s="341"/>
      <c r="I4" s="333"/>
      <c r="J4" s="332"/>
      <c r="K4" s="361"/>
      <c r="L4" s="285"/>
    </row>
    <row r="5" spans="1:12" ht="45" customHeight="1" x14ac:dyDescent="0.3">
      <c r="A5" s="340" t="s">
        <v>85</v>
      </c>
      <c r="B5" s="340" t="s">
        <v>86</v>
      </c>
      <c r="C5" s="340" t="s">
        <v>87</v>
      </c>
      <c r="D5" s="361" t="s">
        <v>1062</v>
      </c>
      <c r="E5" s="361" t="s">
        <v>7</v>
      </c>
      <c r="F5" s="361" t="s">
        <v>8</v>
      </c>
      <c r="G5" s="362"/>
      <c r="H5" s="341"/>
      <c r="I5" s="333"/>
      <c r="J5" s="332"/>
      <c r="K5" s="361"/>
      <c r="L5" s="285"/>
    </row>
    <row r="6" spans="1:12" ht="45" customHeight="1" x14ac:dyDescent="0.3">
      <c r="A6" s="340" t="s">
        <v>88</v>
      </c>
      <c r="B6" s="340" t="s">
        <v>89</v>
      </c>
      <c r="C6" s="340" t="s">
        <v>90</v>
      </c>
      <c r="D6" s="361" t="s">
        <v>1061</v>
      </c>
      <c r="E6" s="361" t="s">
        <v>7</v>
      </c>
      <c r="F6" s="361" t="s">
        <v>8</v>
      </c>
      <c r="G6" s="362"/>
      <c r="H6" s="341"/>
      <c r="I6" s="333"/>
      <c r="J6" s="332"/>
      <c r="K6" s="361"/>
      <c r="L6" s="285"/>
    </row>
    <row r="7" spans="1:12" ht="45" customHeight="1" x14ac:dyDescent="0.3">
      <c r="A7" s="340" t="s">
        <v>179</v>
      </c>
      <c r="B7" s="340" t="s">
        <v>180</v>
      </c>
      <c r="C7" s="340" t="s">
        <v>181</v>
      </c>
      <c r="D7" s="361" t="s">
        <v>1062</v>
      </c>
      <c r="E7" s="361" t="s">
        <v>11</v>
      </c>
      <c r="F7" s="361" t="s">
        <v>8</v>
      </c>
      <c r="G7" s="362"/>
      <c r="H7" s="341"/>
      <c r="I7" s="333"/>
      <c r="J7" s="332"/>
      <c r="K7" s="361"/>
      <c r="L7" s="285"/>
    </row>
    <row r="8" spans="1:12" ht="45" customHeight="1" x14ac:dyDescent="0.3">
      <c r="A8" s="340" t="s">
        <v>239</v>
      </c>
      <c r="B8" s="340" t="s">
        <v>860</v>
      </c>
      <c r="C8" s="340" t="s">
        <v>861</v>
      </c>
      <c r="D8" s="361" t="s">
        <v>1062</v>
      </c>
      <c r="E8" s="361" t="s">
        <v>11</v>
      </c>
      <c r="F8" s="361" t="s">
        <v>8</v>
      </c>
      <c r="G8" s="362"/>
      <c r="H8" s="341"/>
      <c r="I8" s="333"/>
      <c r="J8" s="332"/>
      <c r="K8" s="361"/>
      <c r="L8" s="285"/>
    </row>
    <row r="9" spans="1:12" ht="45" customHeight="1" x14ac:dyDescent="0.3">
      <c r="A9" s="340" t="s">
        <v>310</v>
      </c>
      <c r="B9" s="340" t="s">
        <v>311</v>
      </c>
      <c r="C9" s="340" t="s">
        <v>312</v>
      </c>
      <c r="D9" s="361" t="s">
        <v>1061</v>
      </c>
      <c r="E9" s="361" t="s">
        <v>7</v>
      </c>
      <c r="F9" s="361" t="s">
        <v>8</v>
      </c>
      <c r="G9" s="362"/>
      <c r="H9" s="341"/>
      <c r="I9" s="333"/>
      <c r="J9" s="332"/>
      <c r="K9" s="361"/>
      <c r="L9" s="285"/>
    </row>
    <row r="10" spans="1:12" ht="45" customHeight="1" x14ac:dyDescent="0.3">
      <c r="A10" s="340" t="s">
        <v>313</v>
      </c>
      <c r="B10" s="340" t="s">
        <v>314</v>
      </c>
      <c r="C10" s="340" t="s">
        <v>315</v>
      </c>
      <c r="D10" s="361" t="s">
        <v>1061</v>
      </c>
      <c r="E10" s="361" t="s">
        <v>7</v>
      </c>
      <c r="F10" s="361" t="s">
        <v>8</v>
      </c>
      <c r="G10" s="362"/>
      <c r="H10" s="341"/>
      <c r="I10" s="333"/>
      <c r="J10" s="332"/>
      <c r="K10" s="361"/>
      <c r="L10" s="285"/>
    </row>
    <row r="11" spans="1:12" ht="45" customHeight="1" x14ac:dyDescent="0.3">
      <c r="A11" s="340" t="s">
        <v>316</v>
      </c>
      <c r="B11" s="340" t="s">
        <v>317</v>
      </c>
      <c r="C11" s="340" t="s">
        <v>318</v>
      </c>
      <c r="D11" s="361" t="s">
        <v>1061</v>
      </c>
      <c r="E11" s="361" t="s">
        <v>7</v>
      </c>
      <c r="F11" s="361" t="s">
        <v>8</v>
      </c>
      <c r="G11" s="362"/>
      <c r="H11" s="341"/>
      <c r="I11" s="333"/>
      <c r="J11" s="332"/>
      <c r="K11" s="361"/>
      <c r="L11" s="285"/>
    </row>
    <row r="12" spans="1:12" ht="45" customHeight="1" x14ac:dyDescent="0.3">
      <c r="A12" s="340" t="s">
        <v>319</v>
      </c>
      <c r="B12" s="340" t="s">
        <v>320</v>
      </c>
      <c r="C12" s="340" t="s">
        <v>321</v>
      </c>
      <c r="D12" s="361" t="s">
        <v>1061</v>
      </c>
      <c r="E12" s="361" t="s">
        <v>7</v>
      </c>
      <c r="F12" s="361" t="s">
        <v>9</v>
      </c>
      <c r="G12" s="362"/>
      <c r="H12" s="341"/>
      <c r="I12" s="333"/>
      <c r="J12" s="332"/>
      <c r="K12" s="361"/>
      <c r="L12" s="285"/>
    </row>
    <row r="13" spans="1:12" ht="45" customHeight="1" x14ac:dyDescent="0.3">
      <c r="A13" s="269" t="s">
        <v>313</v>
      </c>
      <c r="B13" s="269" t="s">
        <v>314</v>
      </c>
      <c r="C13" s="269" t="s">
        <v>315</v>
      </c>
      <c r="D13" s="2" t="s">
        <v>610</v>
      </c>
      <c r="E13" s="2" t="s">
        <v>7</v>
      </c>
      <c r="F13" s="2" t="s">
        <v>9</v>
      </c>
      <c r="G13" s="3"/>
      <c r="H13" s="262"/>
      <c r="I13" s="11"/>
      <c r="J13" s="1"/>
      <c r="K13" s="2"/>
      <c r="L13" s="285"/>
    </row>
    <row r="14" spans="1:12" ht="45" customHeight="1" x14ac:dyDescent="0.3">
      <c r="A14" s="269" t="s">
        <v>316</v>
      </c>
      <c r="B14" s="269" t="s">
        <v>317</v>
      </c>
      <c r="C14" s="269" t="s">
        <v>318</v>
      </c>
      <c r="D14" s="2" t="s">
        <v>610</v>
      </c>
      <c r="E14" s="2" t="s">
        <v>7</v>
      </c>
      <c r="F14" s="2" t="s">
        <v>9</v>
      </c>
      <c r="G14" s="3"/>
      <c r="H14" s="262"/>
      <c r="I14" s="11"/>
      <c r="J14" s="1"/>
      <c r="K14" s="2"/>
      <c r="L14" s="285"/>
    </row>
    <row r="15" spans="1:12" ht="45" customHeight="1" x14ac:dyDescent="0.3">
      <c r="A15" s="269" t="s">
        <v>319</v>
      </c>
      <c r="B15" s="269" t="s">
        <v>320</v>
      </c>
      <c r="C15" s="269" t="s">
        <v>321</v>
      </c>
      <c r="D15" s="2" t="s">
        <v>610</v>
      </c>
      <c r="E15" s="2" t="s">
        <v>7</v>
      </c>
      <c r="F15" s="2" t="s">
        <v>8</v>
      </c>
      <c r="G15" s="3"/>
      <c r="H15" s="262"/>
      <c r="I15" s="11"/>
      <c r="J15" s="1"/>
      <c r="K15" s="2"/>
      <c r="L15" s="285"/>
    </row>
    <row r="16" spans="1:12" ht="45" customHeight="1" x14ac:dyDescent="0.3">
      <c r="A16" s="19"/>
      <c r="B16" s="257"/>
      <c r="C16" s="257"/>
      <c r="D16" s="19"/>
      <c r="E16" s="19"/>
      <c r="F16" s="19"/>
      <c r="G16" s="20"/>
      <c r="H16" s="20"/>
      <c r="I16" s="20"/>
      <c r="J16" s="21"/>
      <c r="K16" s="19"/>
    </row>
  </sheetData>
  <conditionalFormatting sqref="A3:I16">
    <cfRule type="expression" dxfId="7" priority="1">
      <formula>$F3="d"</formula>
    </cfRule>
    <cfRule type="expression" dxfId="6" priority="2">
      <formula>$F3="m"</formula>
    </cfRule>
  </conditionalFormatting>
  <conditionalFormatting sqref="A3:K16">
    <cfRule type="expression" dxfId="5" priority="3">
      <formula>$F3="v"</formula>
    </cfRule>
    <cfRule type="expression" dxfId="4" priority="4">
      <formula>$F3="no"</formula>
    </cfRule>
  </conditionalFormatting>
  <printOptions horizontalCentered="1"/>
  <pageMargins left="0.7" right="0.2" top="0.5" bottom="0.2" header="0.05" footer="0.3"/>
  <pageSetup orientation="landscape" r:id="rId1"/>
  <headerFooter>
    <oddHeader>&amp;L&amp;A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0E648-D513-4565-B8D9-1901ADB8E733}">
  <dimension ref="A1:Q164"/>
  <sheetViews>
    <sheetView workbookViewId="0">
      <selection activeCell="E1" sqref="E1:J1"/>
    </sheetView>
  </sheetViews>
  <sheetFormatPr defaultRowHeight="14.4" x14ac:dyDescent="0.3"/>
  <sheetData>
    <row r="1" spans="1:17" x14ac:dyDescent="0.3">
      <c r="E1">
        <f>COUNTA(E3:E2000)</f>
        <v>162</v>
      </c>
      <c r="F1">
        <f>E1/3</f>
        <v>54</v>
      </c>
      <c r="J1">
        <f>COUNTIF(J3:J2000,"yes")</f>
        <v>67</v>
      </c>
    </row>
    <row r="2" spans="1:17" ht="28.8" x14ac:dyDescent="0.3">
      <c r="A2" s="295" t="s">
        <v>611</v>
      </c>
      <c r="B2" s="295" t="s">
        <v>612</v>
      </c>
      <c r="C2" s="295" t="s">
        <v>613</v>
      </c>
      <c r="D2" s="295" t="s">
        <v>614</v>
      </c>
      <c r="E2" s="295" t="s">
        <v>544</v>
      </c>
      <c r="F2" s="295" t="s">
        <v>615</v>
      </c>
      <c r="G2" s="295" t="s">
        <v>616</v>
      </c>
      <c r="H2" s="295" t="s">
        <v>617</v>
      </c>
      <c r="I2" s="295" t="s">
        <v>618</v>
      </c>
      <c r="J2" s="295" t="s">
        <v>619</v>
      </c>
      <c r="K2" s="295" t="s">
        <v>620</v>
      </c>
      <c r="L2" s="295" t="s">
        <v>545</v>
      </c>
      <c r="M2" s="295" t="s">
        <v>621</v>
      </c>
      <c r="N2" s="295" t="s">
        <v>622</v>
      </c>
      <c r="O2" s="295" t="s">
        <v>623</v>
      </c>
      <c r="P2" s="295" t="s">
        <v>624</v>
      </c>
      <c r="Q2" s="308"/>
    </row>
    <row r="3" spans="1:17" ht="57.6" x14ac:dyDescent="0.3">
      <c r="A3" s="296" t="s">
        <v>625</v>
      </c>
      <c r="B3" s="297">
        <v>45175</v>
      </c>
      <c r="C3" s="298" t="s">
        <v>626</v>
      </c>
      <c r="D3" s="298" t="s">
        <v>627</v>
      </c>
      <c r="E3" s="299" t="s">
        <v>24</v>
      </c>
      <c r="F3" s="299" t="s">
        <v>25</v>
      </c>
      <c r="G3" s="299" t="s">
        <v>26</v>
      </c>
      <c r="H3" s="300" t="s">
        <v>628</v>
      </c>
      <c r="I3" s="300" t="s">
        <v>11</v>
      </c>
      <c r="J3" s="300" t="s">
        <v>9</v>
      </c>
      <c r="K3" s="300" t="s">
        <v>629</v>
      </c>
      <c r="L3" s="300" t="s">
        <v>27</v>
      </c>
      <c r="M3" s="298" t="s">
        <v>630</v>
      </c>
      <c r="N3" s="298" t="s">
        <v>631</v>
      </c>
      <c r="O3" s="300" t="s">
        <v>13</v>
      </c>
      <c r="P3" s="299" t="s">
        <v>632</v>
      </c>
      <c r="Q3" s="301"/>
    </row>
    <row r="4" spans="1:17" ht="57.6" x14ac:dyDescent="0.3">
      <c r="A4" s="296" t="s">
        <v>625</v>
      </c>
      <c r="B4" s="302">
        <v>45175</v>
      </c>
      <c r="C4" s="304"/>
      <c r="D4" s="304" t="s">
        <v>633</v>
      </c>
      <c r="E4" s="305" t="s">
        <v>561</v>
      </c>
      <c r="F4" s="305" t="s">
        <v>28</v>
      </c>
      <c r="G4" s="305" t="s">
        <v>29</v>
      </c>
      <c r="H4" s="306" t="s">
        <v>628</v>
      </c>
      <c r="I4" s="306" t="s">
        <v>7</v>
      </c>
      <c r="J4" s="306" t="s">
        <v>9</v>
      </c>
      <c r="K4" s="306" t="s">
        <v>629</v>
      </c>
      <c r="L4" s="306" t="s">
        <v>27</v>
      </c>
      <c r="M4" s="304" t="s">
        <v>630</v>
      </c>
      <c r="N4" s="304" t="s">
        <v>631</v>
      </c>
      <c r="O4" s="306" t="s">
        <v>13</v>
      </c>
      <c r="P4" s="305" t="s">
        <v>632</v>
      </c>
      <c r="Q4" s="303"/>
    </row>
    <row r="5" spans="1:17" ht="86.4" x14ac:dyDescent="0.3">
      <c r="A5" s="296" t="s">
        <v>625</v>
      </c>
      <c r="B5" s="297">
        <v>45135</v>
      </c>
      <c r="C5" s="298"/>
      <c r="D5" s="298" t="s">
        <v>634</v>
      </c>
      <c r="E5" s="299" t="s">
        <v>30</v>
      </c>
      <c r="F5" s="299" t="s">
        <v>31</v>
      </c>
      <c r="G5" s="299" t="s">
        <v>32</v>
      </c>
      <c r="H5" s="300" t="s">
        <v>628</v>
      </c>
      <c r="I5" s="300" t="s">
        <v>7</v>
      </c>
      <c r="J5" s="300" t="s">
        <v>9</v>
      </c>
      <c r="K5" s="300" t="s">
        <v>629</v>
      </c>
      <c r="L5" s="300" t="s">
        <v>33</v>
      </c>
      <c r="M5" s="298" t="s">
        <v>635</v>
      </c>
      <c r="N5" s="298" t="s">
        <v>636</v>
      </c>
      <c r="O5" s="300"/>
      <c r="P5" s="299" t="s">
        <v>632</v>
      </c>
      <c r="Q5" s="301"/>
    </row>
    <row r="6" spans="1:17" ht="86.4" x14ac:dyDescent="0.3">
      <c r="A6" s="296" t="s">
        <v>625</v>
      </c>
      <c r="B6" s="302">
        <v>45135</v>
      </c>
      <c r="C6" s="304"/>
      <c r="D6" s="304" t="s">
        <v>637</v>
      </c>
      <c r="E6" s="305" t="s">
        <v>34</v>
      </c>
      <c r="F6" s="305" t="s">
        <v>35</v>
      </c>
      <c r="G6" s="305" t="s">
        <v>36</v>
      </c>
      <c r="H6" s="306" t="s">
        <v>628</v>
      </c>
      <c r="I6" s="306" t="s">
        <v>7</v>
      </c>
      <c r="J6" s="306" t="s">
        <v>9</v>
      </c>
      <c r="K6" s="306" t="s">
        <v>629</v>
      </c>
      <c r="L6" s="306" t="s">
        <v>33</v>
      </c>
      <c r="M6" s="304" t="s">
        <v>635</v>
      </c>
      <c r="N6" s="304" t="s">
        <v>636</v>
      </c>
      <c r="O6" s="306"/>
      <c r="P6" s="305" t="s">
        <v>632</v>
      </c>
      <c r="Q6" s="303"/>
    </row>
    <row r="7" spans="1:17" ht="86.4" x14ac:dyDescent="0.3">
      <c r="A7" s="296" t="s">
        <v>625</v>
      </c>
      <c r="B7" s="297">
        <v>45135</v>
      </c>
      <c r="C7" s="298"/>
      <c r="D7" s="298" t="s">
        <v>638</v>
      </c>
      <c r="E7" s="299" t="s">
        <v>37</v>
      </c>
      <c r="F7" s="299" t="s">
        <v>38</v>
      </c>
      <c r="G7" s="299" t="s">
        <v>39</v>
      </c>
      <c r="H7" s="300" t="s">
        <v>628</v>
      </c>
      <c r="I7" s="300" t="s">
        <v>7</v>
      </c>
      <c r="J7" s="300" t="s">
        <v>9</v>
      </c>
      <c r="K7" s="300" t="s">
        <v>629</v>
      </c>
      <c r="L7" s="300" t="s">
        <v>33</v>
      </c>
      <c r="M7" s="298" t="s">
        <v>635</v>
      </c>
      <c r="N7" s="298" t="s">
        <v>636</v>
      </c>
      <c r="O7" s="300"/>
      <c r="P7" s="299" t="s">
        <v>632</v>
      </c>
      <c r="Q7" s="301"/>
    </row>
    <row r="8" spans="1:17" ht="86.4" x14ac:dyDescent="0.3">
      <c r="A8" s="296" t="s">
        <v>625</v>
      </c>
      <c r="B8" s="302">
        <v>45135</v>
      </c>
      <c r="C8" s="304"/>
      <c r="D8" s="304" t="s">
        <v>639</v>
      </c>
      <c r="E8" s="305" t="s">
        <v>40</v>
      </c>
      <c r="F8" s="305" t="s">
        <v>41</v>
      </c>
      <c r="G8" s="305" t="s">
        <v>42</v>
      </c>
      <c r="H8" s="306" t="s">
        <v>628</v>
      </c>
      <c r="I8" s="306" t="s">
        <v>7</v>
      </c>
      <c r="J8" s="306" t="s">
        <v>9</v>
      </c>
      <c r="K8" s="306" t="s">
        <v>629</v>
      </c>
      <c r="L8" s="306" t="s">
        <v>33</v>
      </c>
      <c r="M8" s="304" t="s">
        <v>635</v>
      </c>
      <c r="N8" s="304" t="s">
        <v>636</v>
      </c>
      <c r="O8" s="306"/>
      <c r="P8" s="305" t="s">
        <v>632</v>
      </c>
      <c r="Q8" s="303"/>
    </row>
    <row r="9" spans="1:17" ht="86.4" x14ac:dyDescent="0.3">
      <c r="A9" s="296" t="s">
        <v>625</v>
      </c>
      <c r="B9" s="297">
        <v>45135</v>
      </c>
      <c r="C9" s="298"/>
      <c r="D9" s="298" t="s">
        <v>640</v>
      </c>
      <c r="E9" s="299" t="s">
        <v>43</v>
      </c>
      <c r="F9" s="299" t="s">
        <v>44</v>
      </c>
      <c r="G9" s="299" t="s">
        <v>45</v>
      </c>
      <c r="H9" s="300" t="s">
        <v>628</v>
      </c>
      <c r="I9" s="300" t="s">
        <v>7</v>
      </c>
      <c r="J9" s="300" t="s">
        <v>9</v>
      </c>
      <c r="K9" s="300" t="s">
        <v>629</v>
      </c>
      <c r="L9" s="300" t="s">
        <v>33</v>
      </c>
      <c r="M9" s="298" t="s">
        <v>635</v>
      </c>
      <c r="N9" s="298" t="s">
        <v>636</v>
      </c>
      <c r="O9" s="300"/>
      <c r="P9" s="299" t="s">
        <v>632</v>
      </c>
      <c r="Q9" s="301"/>
    </row>
    <row r="10" spans="1:17" ht="86.4" x14ac:dyDescent="0.3">
      <c r="A10" s="296" t="s">
        <v>625</v>
      </c>
      <c r="B10" s="302">
        <v>45135</v>
      </c>
      <c r="C10" s="304"/>
      <c r="D10" s="304" t="s">
        <v>641</v>
      </c>
      <c r="E10" s="305" t="s">
        <v>46</v>
      </c>
      <c r="F10" s="305" t="s">
        <v>44</v>
      </c>
      <c r="G10" s="305" t="s">
        <v>47</v>
      </c>
      <c r="H10" s="306" t="s">
        <v>628</v>
      </c>
      <c r="I10" s="306" t="s">
        <v>7</v>
      </c>
      <c r="J10" s="306" t="s">
        <v>9</v>
      </c>
      <c r="K10" s="306" t="s">
        <v>629</v>
      </c>
      <c r="L10" s="306" t="s">
        <v>33</v>
      </c>
      <c r="M10" s="304" t="s">
        <v>635</v>
      </c>
      <c r="N10" s="304" t="s">
        <v>636</v>
      </c>
      <c r="O10" s="306"/>
      <c r="P10" s="305" t="s">
        <v>632</v>
      </c>
      <c r="Q10" s="303"/>
    </row>
    <row r="11" spans="1:17" ht="86.4" x14ac:dyDescent="0.3">
      <c r="A11" s="296" t="s">
        <v>625</v>
      </c>
      <c r="B11" s="297">
        <v>45135</v>
      </c>
      <c r="C11" s="298"/>
      <c r="D11" s="298" t="s">
        <v>642</v>
      </c>
      <c r="E11" s="299" t="s">
        <v>48</v>
      </c>
      <c r="F11" s="299" t="s">
        <v>49</v>
      </c>
      <c r="G11" s="299" t="s">
        <v>50</v>
      </c>
      <c r="H11" s="300" t="s">
        <v>628</v>
      </c>
      <c r="I11" s="300" t="s">
        <v>7</v>
      </c>
      <c r="J11" s="300" t="s">
        <v>9</v>
      </c>
      <c r="K11" s="300" t="s">
        <v>629</v>
      </c>
      <c r="L11" s="300" t="s">
        <v>33</v>
      </c>
      <c r="M11" s="298" t="s">
        <v>635</v>
      </c>
      <c r="N11" s="298" t="s">
        <v>636</v>
      </c>
      <c r="O11" s="300"/>
      <c r="P11" s="299" t="s">
        <v>632</v>
      </c>
      <c r="Q11" s="301"/>
    </row>
    <row r="12" spans="1:17" ht="86.4" x14ac:dyDescent="0.3">
      <c r="A12" s="296" t="s">
        <v>625</v>
      </c>
      <c r="B12" s="302">
        <v>45135</v>
      </c>
      <c r="C12" s="304"/>
      <c r="D12" s="304" t="s">
        <v>643</v>
      </c>
      <c r="E12" s="305" t="s">
        <v>51</v>
      </c>
      <c r="F12" s="305" t="s">
        <v>49</v>
      </c>
      <c r="G12" s="305" t="s">
        <v>52</v>
      </c>
      <c r="H12" s="306" t="s">
        <v>628</v>
      </c>
      <c r="I12" s="306" t="s">
        <v>7</v>
      </c>
      <c r="J12" s="306" t="s">
        <v>9</v>
      </c>
      <c r="K12" s="306" t="s">
        <v>629</v>
      </c>
      <c r="L12" s="306" t="s">
        <v>33</v>
      </c>
      <c r="M12" s="304" t="s">
        <v>635</v>
      </c>
      <c r="N12" s="304" t="s">
        <v>636</v>
      </c>
      <c r="O12" s="306"/>
      <c r="P12" s="305" t="s">
        <v>632</v>
      </c>
      <c r="Q12" s="303"/>
    </row>
    <row r="13" spans="1:17" ht="43.2" x14ac:dyDescent="0.3">
      <c r="A13" s="296" t="s">
        <v>625</v>
      </c>
      <c r="B13" s="297">
        <v>45175</v>
      </c>
      <c r="C13" s="298" t="s">
        <v>644</v>
      </c>
      <c r="D13" s="298" t="s">
        <v>645</v>
      </c>
      <c r="E13" s="299" t="s">
        <v>53</v>
      </c>
      <c r="F13" s="299" t="s">
        <v>54</v>
      </c>
      <c r="G13" s="299" t="s">
        <v>55</v>
      </c>
      <c r="H13" s="300" t="s">
        <v>628</v>
      </c>
      <c r="I13" s="300" t="s">
        <v>11</v>
      </c>
      <c r="J13" s="300" t="s">
        <v>9</v>
      </c>
      <c r="K13" s="300" t="s">
        <v>629</v>
      </c>
      <c r="L13" s="300" t="s">
        <v>27</v>
      </c>
      <c r="M13" s="298" t="s">
        <v>630</v>
      </c>
      <c r="N13" s="298" t="s">
        <v>631</v>
      </c>
      <c r="O13" s="300" t="s">
        <v>10</v>
      </c>
      <c r="P13" s="299" t="s">
        <v>632</v>
      </c>
      <c r="Q13" s="301"/>
    </row>
    <row r="14" spans="1:17" ht="57.6" x14ac:dyDescent="0.3">
      <c r="A14" s="296" t="s">
        <v>625</v>
      </c>
      <c r="B14" s="302">
        <v>45175</v>
      </c>
      <c r="C14" s="304" t="s">
        <v>646</v>
      </c>
      <c r="D14" s="304" t="s">
        <v>647</v>
      </c>
      <c r="E14" s="305" t="s">
        <v>56</v>
      </c>
      <c r="F14" s="305" t="s">
        <v>57</v>
      </c>
      <c r="G14" s="305" t="s">
        <v>58</v>
      </c>
      <c r="H14" s="306" t="s">
        <v>648</v>
      </c>
      <c r="I14" s="306" t="s">
        <v>11</v>
      </c>
      <c r="J14" s="306" t="s">
        <v>9</v>
      </c>
      <c r="K14" s="306" t="s">
        <v>629</v>
      </c>
      <c r="L14" s="306" t="s">
        <v>27</v>
      </c>
      <c r="M14" s="304" t="s">
        <v>630</v>
      </c>
      <c r="N14" s="304" t="s">
        <v>631</v>
      </c>
      <c r="O14" s="306" t="s">
        <v>10</v>
      </c>
      <c r="P14" s="305" t="s">
        <v>632</v>
      </c>
      <c r="Q14" s="303"/>
    </row>
    <row r="15" spans="1:17" ht="43.2" x14ac:dyDescent="0.3">
      <c r="A15" s="296" t="s">
        <v>625</v>
      </c>
      <c r="B15" s="298" t="s">
        <v>649</v>
      </c>
      <c r="C15" s="298" t="s">
        <v>650</v>
      </c>
      <c r="D15" s="298" t="s">
        <v>651</v>
      </c>
      <c r="E15" s="299" t="s">
        <v>59</v>
      </c>
      <c r="F15" s="299" t="s">
        <v>60</v>
      </c>
      <c r="G15" s="299" t="s">
        <v>61</v>
      </c>
      <c r="H15" s="300" t="s">
        <v>652</v>
      </c>
      <c r="I15" s="300" t="s">
        <v>11</v>
      </c>
      <c r="J15" s="300" t="s">
        <v>8</v>
      </c>
      <c r="K15" s="300" t="s">
        <v>629</v>
      </c>
      <c r="L15" s="300" t="s">
        <v>27</v>
      </c>
      <c r="M15" s="298" t="s">
        <v>653</v>
      </c>
      <c r="N15" s="298" t="s">
        <v>636</v>
      </c>
      <c r="O15" s="300"/>
      <c r="P15" s="299" t="s">
        <v>632</v>
      </c>
      <c r="Q15" s="301"/>
    </row>
    <row r="16" spans="1:17" ht="72" x14ac:dyDescent="0.3">
      <c r="A16" s="296" t="s">
        <v>625</v>
      </c>
      <c r="B16" s="304" t="s">
        <v>649</v>
      </c>
      <c r="C16" s="304" t="s">
        <v>654</v>
      </c>
      <c r="D16" s="304" t="s">
        <v>655</v>
      </c>
      <c r="E16" s="305" t="s">
        <v>62</v>
      </c>
      <c r="F16" s="305" t="s">
        <v>63</v>
      </c>
      <c r="G16" s="305" t="s">
        <v>64</v>
      </c>
      <c r="H16" s="306" t="s">
        <v>648</v>
      </c>
      <c r="I16" s="306" t="s">
        <v>11</v>
      </c>
      <c r="J16" s="306" t="s">
        <v>8</v>
      </c>
      <c r="K16" s="306" t="s">
        <v>656</v>
      </c>
      <c r="L16" s="306" t="s">
        <v>65</v>
      </c>
      <c r="M16" s="304" t="s">
        <v>657</v>
      </c>
      <c r="N16" s="304" t="s">
        <v>636</v>
      </c>
      <c r="O16" s="306"/>
      <c r="P16" s="305" t="s">
        <v>632</v>
      </c>
      <c r="Q16" s="303"/>
    </row>
    <row r="17" spans="1:17" ht="72" x14ac:dyDescent="0.3">
      <c r="A17" s="296" t="s">
        <v>625</v>
      </c>
      <c r="B17" s="298" t="s">
        <v>649</v>
      </c>
      <c r="C17" s="298" t="s">
        <v>658</v>
      </c>
      <c r="D17" s="298" t="s">
        <v>659</v>
      </c>
      <c r="E17" s="299" t="s">
        <v>66</v>
      </c>
      <c r="F17" s="299" t="s">
        <v>67</v>
      </c>
      <c r="G17" s="299" t="s">
        <v>68</v>
      </c>
      <c r="H17" s="300" t="s">
        <v>648</v>
      </c>
      <c r="I17" s="300" t="s">
        <v>11</v>
      </c>
      <c r="J17" s="300" t="s">
        <v>8</v>
      </c>
      <c r="K17" s="300" t="s">
        <v>656</v>
      </c>
      <c r="L17" s="300" t="s">
        <v>65</v>
      </c>
      <c r="M17" s="298" t="s">
        <v>657</v>
      </c>
      <c r="N17" s="298" t="s">
        <v>636</v>
      </c>
      <c r="O17" s="300"/>
      <c r="P17" s="299" t="s">
        <v>632</v>
      </c>
      <c r="Q17" s="301"/>
    </row>
    <row r="18" spans="1:17" ht="72" x14ac:dyDescent="0.3">
      <c r="A18" s="296" t="s">
        <v>625</v>
      </c>
      <c r="B18" s="304" t="s">
        <v>649</v>
      </c>
      <c r="C18" s="304" t="s">
        <v>660</v>
      </c>
      <c r="D18" s="304" t="s">
        <v>661</v>
      </c>
      <c r="E18" s="305" t="s">
        <v>69</v>
      </c>
      <c r="F18" s="305" t="s">
        <v>70</v>
      </c>
      <c r="G18" s="305" t="s">
        <v>71</v>
      </c>
      <c r="H18" s="306" t="s">
        <v>648</v>
      </c>
      <c r="I18" s="306" t="s">
        <v>11</v>
      </c>
      <c r="J18" s="306" t="s">
        <v>8</v>
      </c>
      <c r="K18" s="306" t="s">
        <v>656</v>
      </c>
      <c r="L18" s="306" t="s">
        <v>65</v>
      </c>
      <c r="M18" s="304" t="s">
        <v>657</v>
      </c>
      <c r="N18" s="304" t="s">
        <v>636</v>
      </c>
      <c r="O18" s="306"/>
      <c r="P18" s="305" t="s">
        <v>632</v>
      </c>
      <c r="Q18" s="303"/>
    </row>
    <row r="19" spans="1:17" ht="72" x14ac:dyDescent="0.3">
      <c r="A19" s="296" t="s">
        <v>625</v>
      </c>
      <c r="B19" s="298" t="s">
        <v>649</v>
      </c>
      <c r="C19" s="298" t="s">
        <v>662</v>
      </c>
      <c r="D19" s="298" t="s">
        <v>663</v>
      </c>
      <c r="E19" s="299" t="s">
        <v>72</v>
      </c>
      <c r="F19" s="299" t="s">
        <v>73</v>
      </c>
      <c r="G19" s="299" t="s">
        <v>74</v>
      </c>
      <c r="H19" s="300" t="s">
        <v>648</v>
      </c>
      <c r="I19" s="300" t="s">
        <v>11</v>
      </c>
      <c r="J19" s="300" t="s">
        <v>8</v>
      </c>
      <c r="K19" s="300" t="s">
        <v>656</v>
      </c>
      <c r="L19" s="300" t="s">
        <v>65</v>
      </c>
      <c r="M19" s="298" t="s">
        <v>657</v>
      </c>
      <c r="N19" s="298" t="s">
        <v>636</v>
      </c>
      <c r="O19" s="300"/>
      <c r="P19" s="299" t="s">
        <v>632</v>
      </c>
      <c r="Q19" s="301"/>
    </row>
    <row r="20" spans="1:17" ht="72" x14ac:dyDescent="0.3">
      <c r="A20" s="296" t="s">
        <v>625</v>
      </c>
      <c r="B20" s="302">
        <v>45132</v>
      </c>
      <c r="C20" s="304"/>
      <c r="D20" s="304" t="s">
        <v>664</v>
      </c>
      <c r="E20" s="305" t="s">
        <v>75</v>
      </c>
      <c r="F20" s="305" t="s">
        <v>76</v>
      </c>
      <c r="G20" s="305" t="s">
        <v>77</v>
      </c>
      <c r="H20" s="306" t="s">
        <v>648</v>
      </c>
      <c r="I20" s="306" t="s">
        <v>7</v>
      </c>
      <c r="J20" s="306" t="s">
        <v>9</v>
      </c>
      <c r="K20" s="306" t="s">
        <v>629</v>
      </c>
      <c r="L20" s="306" t="s">
        <v>33</v>
      </c>
      <c r="M20" s="304" t="s">
        <v>665</v>
      </c>
      <c r="N20" s="304"/>
      <c r="O20" s="306"/>
      <c r="P20" s="305" t="s">
        <v>632</v>
      </c>
      <c r="Q20" s="303"/>
    </row>
    <row r="21" spans="1:17" ht="72" x14ac:dyDescent="0.3">
      <c r="A21" s="296" t="s">
        <v>625</v>
      </c>
      <c r="B21" s="298" t="s">
        <v>649</v>
      </c>
      <c r="C21" s="298"/>
      <c r="D21" s="298" t="s">
        <v>666</v>
      </c>
      <c r="E21" s="299" t="s">
        <v>78</v>
      </c>
      <c r="F21" s="299" t="s">
        <v>79</v>
      </c>
      <c r="G21" s="299" t="s">
        <v>80</v>
      </c>
      <c r="H21" s="300" t="s">
        <v>648</v>
      </c>
      <c r="I21" s="300" t="s">
        <v>7</v>
      </c>
      <c r="J21" s="300" t="s">
        <v>8</v>
      </c>
      <c r="K21" s="300" t="s">
        <v>629</v>
      </c>
      <c r="L21" s="300" t="s">
        <v>81</v>
      </c>
      <c r="M21" s="298" t="s">
        <v>657</v>
      </c>
      <c r="N21" s="298" t="s">
        <v>636</v>
      </c>
      <c r="O21" s="300"/>
      <c r="P21" s="299" t="s">
        <v>632</v>
      </c>
      <c r="Q21" s="301"/>
    </row>
    <row r="22" spans="1:17" ht="72" x14ac:dyDescent="0.3">
      <c r="A22" s="296" t="s">
        <v>625</v>
      </c>
      <c r="B22" s="304" t="s">
        <v>649</v>
      </c>
      <c r="C22" s="304"/>
      <c r="D22" s="304" t="s">
        <v>667</v>
      </c>
      <c r="E22" s="305" t="s">
        <v>82</v>
      </c>
      <c r="F22" s="305" t="s">
        <v>83</v>
      </c>
      <c r="G22" s="305" t="s">
        <v>84</v>
      </c>
      <c r="H22" s="306" t="s">
        <v>648</v>
      </c>
      <c r="I22" s="306" t="s">
        <v>7</v>
      </c>
      <c r="J22" s="306" t="s">
        <v>8</v>
      </c>
      <c r="K22" s="306" t="s">
        <v>629</v>
      </c>
      <c r="L22" s="306" t="s">
        <v>81</v>
      </c>
      <c r="M22" s="304" t="s">
        <v>657</v>
      </c>
      <c r="N22" s="304" t="s">
        <v>636</v>
      </c>
      <c r="O22" s="306"/>
      <c r="P22" s="305" t="s">
        <v>632</v>
      </c>
      <c r="Q22" s="303"/>
    </row>
    <row r="23" spans="1:17" ht="72" x14ac:dyDescent="0.3">
      <c r="A23" s="296" t="s">
        <v>625</v>
      </c>
      <c r="B23" s="298" t="s">
        <v>649</v>
      </c>
      <c r="C23" s="298"/>
      <c r="D23" s="298" t="s">
        <v>668</v>
      </c>
      <c r="E23" s="299" t="s">
        <v>85</v>
      </c>
      <c r="F23" s="299" t="s">
        <v>86</v>
      </c>
      <c r="G23" s="299" t="s">
        <v>87</v>
      </c>
      <c r="H23" s="300" t="s">
        <v>648</v>
      </c>
      <c r="I23" s="300" t="s">
        <v>7</v>
      </c>
      <c r="J23" s="300" t="s">
        <v>8</v>
      </c>
      <c r="K23" s="300" t="s">
        <v>629</v>
      </c>
      <c r="L23" s="300" t="s">
        <v>81</v>
      </c>
      <c r="M23" s="298" t="s">
        <v>657</v>
      </c>
      <c r="N23" s="298" t="s">
        <v>636</v>
      </c>
      <c r="O23" s="300"/>
      <c r="P23" s="299" t="s">
        <v>632</v>
      </c>
      <c r="Q23" s="301"/>
    </row>
    <row r="24" spans="1:17" ht="72" x14ac:dyDescent="0.3">
      <c r="A24" s="296" t="s">
        <v>625</v>
      </c>
      <c r="B24" s="304" t="s">
        <v>649</v>
      </c>
      <c r="C24" s="304"/>
      <c r="D24" s="304" t="s">
        <v>669</v>
      </c>
      <c r="E24" s="305" t="s">
        <v>88</v>
      </c>
      <c r="F24" s="305" t="s">
        <v>89</v>
      </c>
      <c r="G24" s="305" t="s">
        <v>90</v>
      </c>
      <c r="H24" s="306" t="s">
        <v>628</v>
      </c>
      <c r="I24" s="306" t="s">
        <v>7</v>
      </c>
      <c r="J24" s="306" t="s">
        <v>8</v>
      </c>
      <c r="K24" s="306" t="s">
        <v>629</v>
      </c>
      <c r="L24" s="306" t="s">
        <v>81</v>
      </c>
      <c r="M24" s="304" t="s">
        <v>657</v>
      </c>
      <c r="N24" s="304" t="s">
        <v>636</v>
      </c>
      <c r="O24" s="306"/>
      <c r="P24" s="305" t="s">
        <v>632</v>
      </c>
      <c r="Q24" s="303"/>
    </row>
    <row r="25" spans="1:17" ht="72" x14ac:dyDescent="0.3">
      <c r="A25" s="296" t="s">
        <v>625</v>
      </c>
      <c r="B25" s="297">
        <v>45160</v>
      </c>
      <c r="C25" s="298" t="s">
        <v>670</v>
      </c>
      <c r="D25" s="298" t="s">
        <v>671</v>
      </c>
      <c r="E25" s="299" t="s">
        <v>91</v>
      </c>
      <c r="F25" s="299" t="s">
        <v>92</v>
      </c>
      <c r="G25" s="299" t="s">
        <v>93</v>
      </c>
      <c r="H25" s="300" t="s">
        <v>628</v>
      </c>
      <c r="I25" s="300" t="s">
        <v>11</v>
      </c>
      <c r="J25" s="300" t="s">
        <v>9</v>
      </c>
      <c r="K25" s="300" t="s">
        <v>672</v>
      </c>
      <c r="L25" s="300" t="s">
        <v>94</v>
      </c>
      <c r="M25" s="298" t="s">
        <v>673</v>
      </c>
      <c r="N25" s="298" t="s">
        <v>636</v>
      </c>
      <c r="O25" s="300"/>
      <c r="P25" s="299" t="s">
        <v>632</v>
      </c>
      <c r="Q25" s="301"/>
    </row>
    <row r="26" spans="1:17" ht="72" x14ac:dyDescent="0.3">
      <c r="A26" s="296" t="s">
        <v>625</v>
      </c>
      <c r="B26" s="302">
        <v>45160</v>
      </c>
      <c r="C26" s="304" t="s">
        <v>674</v>
      </c>
      <c r="D26" s="304" t="s">
        <v>675</v>
      </c>
      <c r="E26" s="305" t="s">
        <v>95</v>
      </c>
      <c r="F26" s="305" t="s">
        <v>96</v>
      </c>
      <c r="G26" s="305" t="s">
        <v>97</v>
      </c>
      <c r="H26" s="306" t="s">
        <v>628</v>
      </c>
      <c r="I26" s="306" t="s">
        <v>11</v>
      </c>
      <c r="J26" s="306" t="s">
        <v>9</v>
      </c>
      <c r="K26" s="306" t="s">
        <v>672</v>
      </c>
      <c r="L26" s="306" t="s">
        <v>94</v>
      </c>
      <c r="M26" s="304" t="s">
        <v>673</v>
      </c>
      <c r="N26" s="304" t="s">
        <v>631</v>
      </c>
      <c r="O26" s="306" t="s">
        <v>14</v>
      </c>
      <c r="P26" s="305" t="s">
        <v>632</v>
      </c>
      <c r="Q26" s="303"/>
    </row>
    <row r="27" spans="1:17" ht="86.4" x14ac:dyDescent="0.3">
      <c r="A27" s="296" t="s">
        <v>625</v>
      </c>
      <c r="B27" s="301"/>
      <c r="C27" s="298" t="s">
        <v>676</v>
      </c>
      <c r="D27" s="298" t="s">
        <v>677</v>
      </c>
      <c r="E27" s="299" t="s">
        <v>579</v>
      </c>
      <c r="F27" s="299" t="s">
        <v>678</v>
      </c>
      <c r="G27" s="299" t="s">
        <v>679</v>
      </c>
      <c r="H27" s="300" t="s">
        <v>648</v>
      </c>
      <c r="I27" s="300" t="s">
        <v>580</v>
      </c>
      <c r="J27" s="300" t="s">
        <v>9</v>
      </c>
      <c r="K27" s="300" t="s">
        <v>672</v>
      </c>
      <c r="L27" s="300" t="s">
        <v>101</v>
      </c>
      <c r="M27" s="298" t="s">
        <v>680</v>
      </c>
      <c r="N27" s="298" t="s">
        <v>636</v>
      </c>
      <c r="O27" s="300"/>
      <c r="P27" s="299" t="s">
        <v>632</v>
      </c>
      <c r="Q27" s="301"/>
    </row>
    <row r="28" spans="1:17" ht="100.8" x14ac:dyDescent="0.3">
      <c r="A28" s="296" t="s">
        <v>625</v>
      </c>
      <c r="B28" s="303"/>
      <c r="C28" s="304" t="s">
        <v>681</v>
      </c>
      <c r="D28" s="304" t="s">
        <v>682</v>
      </c>
      <c r="E28" s="305" t="s">
        <v>581</v>
      </c>
      <c r="F28" s="305" t="s">
        <v>585</v>
      </c>
      <c r="G28" s="305" t="s">
        <v>683</v>
      </c>
      <c r="H28" s="306" t="s">
        <v>648</v>
      </c>
      <c r="I28" s="306" t="s">
        <v>11</v>
      </c>
      <c r="J28" s="306" t="s">
        <v>9</v>
      </c>
      <c r="K28" s="306" t="s">
        <v>672</v>
      </c>
      <c r="L28" s="306" t="s">
        <v>101</v>
      </c>
      <c r="M28" s="304" t="s">
        <v>680</v>
      </c>
      <c r="N28" s="304" t="s">
        <v>636</v>
      </c>
      <c r="O28" s="306"/>
      <c r="P28" s="305" t="s">
        <v>632</v>
      </c>
      <c r="Q28" s="303"/>
    </row>
    <row r="29" spans="1:17" ht="100.8" x14ac:dyDescent="0.3">
      <c r="A29" s="296" t="s">
        <v>625</v>
      </c>
      <c r="B29" s="301"/>
      <c r="C29" s="298" t="s">
        <v>684</v>
      </c>
      <c r="D29" s="298" t="s">
        <v>685</v>
      </c>
      <c r="E29" s="299" t="s">
        <v>582</v>
      </c>
      <c r="F29" s="299" t="s">
        <v>686</v>
      </c>
      <c r="G29" s="299" t="s">
        <v>687</v>
      </c>
      <c r="H29" s="300" t="s">
        <v>648</v>
      </c>
      <c r="I29" s="300" t="s">
        <v>11</v>
      </c>
      <c r="J29" s="300" t="s">
        <v>9</v>
      </c>
      <c r="K29" s="300" t="s">
        <v>672</v>
      </c>
      <c r="L29" s="300" t="s">
        <v>101</v>
      </c>
      <c r="M29" s="298" t="s">
        <v>680</v>
      </c>
      <c r="N29" s="298" t="s">
        <v>636</v>
      </c>
      <c r="O29" s="300"/>
      <c r="P29" s="299" t="s">
        <v>632</v>
      </c>
      <c r="Q29" s="301"/>
    </row>
    <row r="30" spans="1:17" ht="100.8" x14ac:dyDescent="0.3">
      <c r="A30" s="296" t="s">
        <v>625</v>
      </c>
      <c r="B30" s="303"/>
      <c r="C30" s="304" t="s">
        <v>688</v>
      </c>
      <c r="D30" s="304" t="s">
        <v>689</v>
      </c>
      <c r="E30" s="305" t="s">
        <v>583</v>
      </c>
      <c r="F30" s="305" t="s">
        <v>690</v>
      </c>
      <c r="G30" s="305" t="s">
        <v>691</v>
      </c>
      <c r="H30" s="306" t="s">
        <v>648</v>
      </c>
      <c r="I30" s="306" t="s">
        <v>11</v>
      </c>
      <c r="J30" s="306" t="s">
        <v>9</v>
      </c>
      <c r="K30" s="306" t="s">
        <v>672</v>
      </c>
      <c r="L30" s="306" t="s">
        <v>101</v>
      </c>
      <c r="M30" s="304" t="s">
        <v>680</v>
      </c>
      <c r="N30" s="304" t="s">
        <v>636</v>
      </c>
      <c r="O30" s="306"/>
      <c r="P30" s="305" t="s">
        <v>632</v>
      </c>
      <c r="Q30" s="303"/>
    </row>
    <row r="31" spans="1:17" ht="100.8" x14ac:dyDescent="0.3">
      <c r="A31" s="296" t="s">
        <v>625</v>
      </c>
      <c r="B31" s="301"/>
      <c r="C31" s="298" t="s">
        <v>692</v>
      </c>
      <c r="D31" s="298" t="s">
        <v>693</v>
      </c>
      <c r="E31" s="299" t="s">
        <v>584</v>
      </c>
      <c r="F31" s="299" t="s">
        <v>694</v>
      </c>
      <c r="G31" s="299" t="s">
        <v>695</v>
      </c>
      <c r="H31" s="300" t="s">
        <v>648</v>
      </c>
      <c r="I31" s="300" t="s">
        <v>11</v>
      </c>
      <c r="J31" s="300" t="s">
        <v>9</v>
      </c>
      <c r="K31" s="300" t="s">
        <v>672</v>
      </c>
      <c r="L31" s="300" t="s">
        <v>101</v>
      </c>
      <c r="M31" s="298" t="s">
        <v>680</v>
      </c>
      <c r="N31" s="298" t="s">
        <v>636</v>
      </c>
      <c r="O31" s="300"/>
      <c r="P31" s="299" t="s">
        <v>632</v>
      </c>
      <c r="Q31" s="301"/>
    </row>
    <row r="32" spans="1:17" ht="43.2" x14ac:dyDescent="0.3">
      <c r="A32" s="296" t="s">
        <v>625</v>
      </c>
      <c r="B32" s="302">
        <v>45135</v>
      </c>
      <c r="C32" s="304" t="s">
        <v>696</v>
      </c>
      <c r="D32" s="304" t="s">
        <v>697</v>
      </c>
      <c r="E32" s="305" t="s">
        <v>108</v>
      </c>
      <c r="F32" s="305" t="s">
        <v>109</v>
      </c>
      <c r="G32" s="305" t="s">
        <v>110</v>
      </c>
      <c r="H32" s="306" t="s">
        <v>652</v>
      </c>
      <c r="I32" s="306" t="s">
        <v>11</v>
      </c>
      <c r="J32" s="306" t="s">
        <v>9</v>
      </c>
      <c r="K32" s="306" t="s">
        <v>672</v>
      </c>
      <c r="L32" s="306" t="s">
        <v>111</v>
      </c>
      <c r="M32" s="304" t="s">
        <v>698</v>
      </c>
      <c r="N32" s="304" t="s">
        <v>636</v>
      </c>
      <c r="O32" s="306"/>
      <c r="P32" s="305" t="s">
        <v>632</v>
      </c>
      <c r="Q32" s="303"/>
    </row>
    <row r="33" spans="1:17" ht="43.2" x14ac:dyDescent="0.3">
      <c r="A33" s="296" t="s">
        <v>625</v>
      </c>
      <c r="B33" s="297">
        <v>45149</v>
      </c>
      <c r="C33" s="298" t="s">
        <v>699</v>
      </c>
      <c r="D33" s="298" t="s">
        <v>700</v>
      </c>
      <c r="E33" s="299" t="s">
        <v>112</v>
      </c>
      <c r="F33" s="299" t="s">
        <v>113</v>
      </c>
      <c r="G33" s="299" t="s">
        <v>114</v>
      </c>
      <c r="H33" s="300" t="s">
        <v>652</v>
      </c>
      <c r="I33" s="300" t="s">
        <v>11</v>
      </c>
      <c r="J33" s="300" t="s">
        <v>9</v>
      </c>
      <c r="K33" s="300" t="s">
        <v>672</v>
      </c>
      <c r="L33" s="300" t="s">
        <v>111</v>
      </c>
      <c r="M33" s="298" t="s">
        <v>701</v>
      </c>
      <c r="N33" s="298" t="s">
        <v>636</v>
      </c>
      <c r="O33" s="300"/>
      <c r="P33" s="299" t="s">
        <v>632</v>
      </c>
      <c r="Q33" s="301"/>
    </row>
    <row r="34" spans="1:17" ht="86.4" x14ac:dyDescent="0.3">
      <c r="A34" s="296" t="s">
        <v>625</v>
      </c>
      <c r="B34" s="302">
        <v>45149</v>
      </c>
      <c r="C34" s="304" t="s">
        <v>702</v>
      </c>
      <c r="D34" s="304" t="s">
        <v>703</v>
      </c>
      <c r="E34" s="305" t="s">
        <v>115</v>
      </c>
      <c r="F34" s="305" t="s">
        <v>116</v>
      </c>
      <c r="G34" s="305" t="s">
        <v>117</v>
      </c>
      <c r="H34" s="306" t="s">
        <v>648</v>
      </c>
      <c r="I34" s="306" t="s">
        <v>11</v>
      </c>
      <c r="J34" s="306" t="s">
        <v>9</v>
      </c>
      <c r="K34" s="306" t="s">
        <v>629</v>
      </c>
      <c r="L34" s="306" t="s">
        <v>65</v>
      </c>
      <c r="M34" s="304" t="s">
        <v>657</v>
      </c>
      <c r="N34" s="304" t="s">
        <v>636</v>
      </c>
      <c r="O34" s="306"/>
      <c r="P34" s="305" t="s">
        <v>632</v>
      </c>
      <c r="Q34" s="303"/>
    </row>
    <row r="35" spans="1:17" ht="86.4" x14ac:dyDescent="0.3">
      <c r="A35" s="296" t="s">
        <v>625</v>
      </c>
      <c r="B35" s="297">
        <v>45149</v>
      </c>
      <c r="C35" s="298" t="s">
        <v>704</v>
      </c>
      <c r="D35" s="298" t="s">
        <v>705</v>
      </c>
      <c r="E35" s="299" t="s">
        <v>118</v>
      </c>
      <c r="F35" s="299" t="s">
        <v>116</v>
      </c>
      <c r="G35" s="299" t="s">
        <v>119</v>
      </c>
      <c r="H35" s="300" t="s">
        <v>648</v>
      </c>
      <c r="I35" s="300" t="s">
        <v>11</v>
      </c>
      <c r="J35" s="300" t="s">
        <v>9</v>
      </c>
      <c r="K35" s="300" t="s">
        <v>629</v>
      </c>
      <c r="L35" s="300" t="s">
        <v>65</v>
      </c>
      <c r="M35" s="298" t="s">
        <v>657</v>
      </c>
      <c r="N35" s="298" t="s">
        <v>636</v>
      </c>
      <c r="O35" s="300"/>
      <c r="P35" s="299" t="s">
        <v>632</v>
      </c>
      <c r="Q35" s="301"/>
    </row>
    <row r="36" spans="1:17" ht="86.4" x14ac:dyDescent="0.3">
      <c r="A36" s="296" t="s">
        <v>625</v>
      </c>
      <c r="B36" s="302">
        <v>45149</v>
      </c>
      <c r="C36" s="304" t="s">
        <v>706</v>
      </c>
      <c r="D36" s="304" t="s">
        <v>707</v>
      </c>
      <c r="E36" s="305" t="s">
        <v>120</v>
      </c>
      <c r="F36" s="305" t="s">
        <v>121</v>
      </c>
      <c r="G36" s="305" t="s">
        <v>122</v>
      </c>
      <c r="H36" s="306" t="s">
        <v>648</v>
      </c>
      <c r="I36" s="306" t="s">
        <v>11</v>
      </c>
      <c r="J36" s="306" t="s">
        <v>9</v>
      </c>
      <c r="K36" s="306" t="s">
        <v>629</v>
      </c>
      <c r="L36" s="306" t="s">
        <v>65</v>
      </c>
      <c r="M36" s="304" t="s">
        <v>657</v>
      </c>
      <c r="N36" s="304" t="s">
        <v>636</v>
      </c>
      <c r="O36" s="306"/>
      <c r="P36" s="305" t="s">
        <v>632</v>
      </c>
      <c r="Q36" s="303"/>
    </row>
    <row r="37" spans="1:17" ht="86.4" x14ac:dyDescent="0.3">
      <c r="A37" s="296" t="s">
        <v>625</v>
      </c>
      <c r="B37" s="297">
        <v>45149</v>
      </c>
      <c r="C37" s="298" t="s">
        <v>708</v>
      </c>
      <c r="D37" s="298" t="s">
        <v>709</v>
      </c>
      <c r="E37" s="299" t="s">
        <v>123</v>
      </c>
      <c r="F37" s="299" t="s">
        <v>124</v>
      </c>
      <c r="G37" s="299" t="s">
        <v>125</v>
      </c>
      <c r="H37" s="300" t="s">
        <v>648</v>
      </c>
      <c r="I37" s="300" t="s">
        <v>11</v>
      </c>
      <c r="J37" s="300" t="s">
        <v>9</v>
      </c>
      <c r="K37" s="300" t="s">
        <v>629</v>
      </c>
      <c r="L37" s="300" t="s">
        <v>65</v>
      </c>
      <c r="M37" s="298" t="s">
        <v>657</v>
      </c>
      <c r="N37" s="298" t="s">
        <v>636</v>
      </c>
      <c r="O37" s="300"/>
      <c r="P37" s="299" t="s">
        <v>632</v>
      </c>
      <c r="Q37" s="301"/>
    </row>
    <row r="38" spans="1:17" ht="72" x14ac:dyDescent="0.3">
      <c r="A38" s="296" t="s">
        <v>625</v>
      </c>
      <c r="B38" s="302">
        <v>45149</v>
      </c>
      <c r="C38" s="304" t="s">
        <v>710</v>
      </c>
      <c r="D38" s="304" t="s">
        <v>711</v>
      </c>
      <c r="E38" s="305" t="s">
        <v>126</v>
      </c>
      <c r="F38" s="305" t="s">
        <v>127</v>
      </c>
      <c r="G38" s="305" t="s">
        <v>128</v>
      </c>
      <c r="H38" s="306" t="s">
        <v>648</v>
      </c>
      <c r="I38" s="306" t="s">
        <v>11</v>
      </c>
      <c r="J38" s="306" t="s">
        <v>9</v>
      </c>
      <c r="K38" s="306" t="s">
        <v>629</v>
      </c>
      <c r="L38" s="306" t="s">
        <v>129</v>
      </c>
      <c r="M38" s="304" t="s">
        <v>657</v>
      </c>
      <c r="N38" s="304" t="s">
        <v>636</v>
      </c>
      <c r="O38" s="306"/>
      <c r="P38" s="305" t="s">
        <v>632</v>
      </c>
      <c r="Q38" s="303"/>
    </row>
    <row r="39" spans="1:17" ht="86.4" x14ac:dyDescent="0.3">
      <c r="A39" s="296" t="s">
        <v>625</v>
      </c>
      <c r="B39" s="297">
        <v>45149</v>
      </c>
      <c r="C39" s="298" t="s">
        <v>712</v>
      </c>
      <c r="D39" s="298" t="s">
        <v>713</v>
      </c>
      <c r="E39" s="299" t="s">
        <v>130</v>
      </c>
      <c r="F39" s="299" t="s">
        <v>131</v>
      </c>
      <c r="G39" s="299" t="s">
        <v>132</v>
      </c>
      <c r="H39" s="300" t="s">
        <v>648</v>
      </c>
      <c r="I39" s="300" t="s">
        <v>11</v>
      </c>
      <c r="J39" s="300" t="s">
        <v>9</v>
      </c>
      <c r="K39" s="300" t="s">
        <v>629</v>
      </c>
      <c r="L39" s="300" t="s">
        <v>129</v>
      </c>
      <c r="M39" s="298" t="s">
        <v>657</v>
      </c>
      <c r="N39" s="298" t="s">
        <v>636</v>
      </c>
      <c r="O39" s="300"/>
      <c r="P39" s="299" t="s">
        <v>632</v>
      </c>
      <c r="Q39" s="301"/>
    </row>
    <row r="40" spans="1:17" ht="72" x14ac:dyDescent="0.3">
      <c r="A40" s="296" t="s">
        <v>625</v>
      </c>
      <c r="B40" s="302">
        <v>45149</v>
      </c>
      <c r="C40" s="304" t="s">
        <v>714</v>
      </c>
      <c r="D40" s="304" t="s">
        <v>715</v>
      </c>
      <c r="E40" s="305" t="s">
        <v>133</v>
      </c>
      <c r="F40" s="305" t="s">
        <v>134</v>
      </c>
      <c r="G40" s="305" t="s">
        <v>135</v>
      </c>
      <c r="H40" s="306" t="s">
        <v>648</v>
      </c>
      <c r="I40" s="306" t="s">
        <v>11</v>
      </c>
      <c r="J40" s="306" t="s">
        <v>9</v>
      </c>
      <c r="K40" s="306" t="s">
        <v>629</v>
      </c>
      <c r="L40" s="306" t="s">
        <v>129</v>
      </c>
      <c r="M40" s="304" t="s">
        <v>657</v>
      </c>
      <c r="N40" s="304" t="s">
        <v>636</v>
      </c>
      <c r="O40" s="306"/>
      <c r="P40" s="305" t="s">
        <v>632</v>
      </c>
      <c r="Q40" s="303"/>
    </row>
    <row r="41" spans="1:17" ht="86.4" x14ac:dyDescent="0.3">
      <c r="A41" s="296" t="s">
        <v>625</v>
      </c>
      <c r="B41" s="297">
        <v>45149</v>
      </c>
      <c r="C41" s="298" t="s">
        <v>716</v>
      </c>
      <c r="D41" s="298" t="s">
        <v>717</v>
      </c>
      <c r="E41" s="299" t="s">
        <v>136</v>
      </c>
      <c r="F41" s="299" t="s">
        <v>137</v>
      </c>
      <c r="G41" s="299" t="s">
        <v>138</v>
      </c>
      <c r="H41" s="300" t="s">
        <v>648</v>
      </c>
      <c r="I41" s="300" t="s">
        <v>11</v>
      </c>
      <c r="J41" s="300" t="s">
        <v>9</v>
      </c>
      <c r="K41" s="300" t="s">
        <v>629</v>
      </c>
      <c r="L41" s="300" t="s">
        <v>129</v>
      </c>
      <c r="M41" s="298" t="s">
        <v>657</v>
      </c>
      <c r="N41" s="298" t="s">
        <v>636</v>
      </c>
      <c r="O41" s="300"/>
      <c r="P41" s="299" t="s">
        <v>632</v>
      </c>
      <c r="Q41" s="301"/>
    </row>
    <row r="42" spans="1:17" ht="57.6" x14ac:dyDescent="0.3">
      <c r="A42" s="296" t="s">
        <v>625</v>
      </c>
      <c r="B42" s="302">
        <v>45160</v>
      </c>
      <c r="C42" s="304" t="s">
        <v>718</v>
      </c>
      <c r="D42" s="304" t="s">
        <v>719</v>
      </c>
      <c r="E42" s="305" t="s">
        <v>139</v>
      </c>
      <c r="F42" s="305" t="s">
        <v>140</v>
      </c>
      <c r="G42" s="305" t="s">
        <v>141</v>
      </c>
      <c r="H42" s="306" t="s">
        <v>720</v>
      </c>
      <c r="I42" s="306" t="s">
        <v>11</v>
      </c>
      <c r="J42" s="306" t="s">
        <v>9</v>
      </c>
      <c r="K42" s="306" t="s">
        <v>672</v>
      </c>
      <c r="L42" s="306" t="s">
        <v>94</v>
      </c>
      <c r="M42" s="304" t="s">
        <v>721</v>
      </c>
      <c r="N42" s="304" t="s">
        <v>636</v>
      </c>
      <c r="O42" s="306"/>
      <c r="P42" s="305" t="s">
        <v>632</v>
      </c>
      <c r="Q42" s="303"/>
    </row>
    <row r="43" spans="1:17" ht="115.2" x14ac:dyDescent="0.3">
      <c r="A43" s="296" t="s">
        <v>625</v>
      </c>
      <c r="B43" s="298" t="s">
        <v>649</v>
      </c>
      <c r="C43" s="298" t="s">
        <v>722</v>
      </c>
      <c r="D43" s="298" t="s">
        <v>723</v>
      </c>
      <c r="E43" s="299" t="s">
        <v>142</v>
      </c>
      <c r="F43" s="299" t="s">
        <v>143</v>
      </c>
      <c r="G43" s="299" t="s">
        <v>144</v>
      </c>
      <c r="H43" s="300" t="s">
        <v>628</v>
      </c>
      <c r="I43" s="300" t="s">
        <v>11</v>
      </c>
      <c r="J43" s="300" t="s">
        <v>8</v>
      </c>
      <c r="K43" s="300" t="s">
        <v>629</v>
      </c>
      <c r="L43" s="300" t="s">
        <v>145</v>
      </c>
      <c r="M43" s="298" t="s">
        <v>657</v>
      </c>
      <c r="N43" s="298" t="s">
        <v>636</v>
      </c>
      <c r="O43" s="300"/>
      <c r="P43" s="299" t="s">
        <v>632</v>
      </c>
      <c r="Q43" s="301"/>
    </row>
    <row r="44" spans="1:17" ht="115.2" x14ac:dyDescent="0.3">
      <c r="A44" s="296" t="s">
        <v>625</v>
      </c>
      <c r="B44" s="304" t="s">
        <v>649</v>
      </c>
      <c r="C44" s="304" t="s">
        <v>724</v>
      </c>
      <c r="D44" s="304" t="s">
        <v>725</v>
      </c>
      <c r="E44" s="305" t="s">
        <v>146</v>
      </c>
      <c r="F44" s="305" t="s">
        <v>147</v>
      </c>
      <c r="G44" s="305" t="s">
        <v>148</v>
      </c>
      <c r="H44" s="306" t="s">
        <v>648</v>
      </c>
      <c r="I44" s="306" t="s">
        <v>11</v>
      </c>
      <c r="J44" s="306" t="s">
        <v>8</v>
      </c>
      <c r="K44" s="306" t="s">
        <v>629</v>
      </c>
      <c r="L44" s="306" t="s">
        <v>145</v>
      </c>
      <c r="M44" s="304" t="s">
        <v>657</v>
      </c>
      <c r="N44" s="304" t="s">
        <v>636</v>
      </c>
      <c r="O44" s="306"/>
      <c r="P44" s="305" t="s">
        <v>632</v>
      </c>
      <c r="Q44" s="303"/>
    </row>
    <row r="45" spans="1:17" ht="115.2" x14ac:dyDescent="0.3">
      <c r="A45" s="296" t="s">
        <v>625</v>
      </c>
      <c r="B45" s="298" t="s">
        <v>649</v>
      </c>
      <c r="C45" s="298" t="s">
        <v>726</v>
      </c>
      <c r="D45" s="298" t="s">
        <v>727</v>
      </c>
      <c r="E45" s="299" t="s">
        <v>149</v>
      </c>
      <c r="F45" s="299" t="s">
        <v>150</v>
      </c>
      <c r="G45" s="299" t="s">
        <v>151</v>
      </c>
      <c r="H45" s="300" t="s">
        <v>648</v>
      </c>
      <c r="I45" s="300" t="s">
        <v>11</v>
      </c>
      <c r="J45" s="300" t="s">
        <v>8</v>
      </c>
      <c r="K45" s="300" t="s">
        <v>629</v>
      </c>
      <c r="L45" s="300" t="s">
        <v>145</v>
      </c>
      <c r="M45" s="298" t="s">
        <v>657</v>
      </c>
      <c r="N45" s="298" t="s">
        <v>636</v>
      </c>
      <c r="O45" s="300"/>
      <c r="P45" s="299" t="s">
        <v>632</v>
      </c>
      <c r="Q45" s="301"/>
    </row>
    <row r="46" spans="1:17" ht="115.2" x14ac:dyDescent="0.3">
      <c r="A46" s="296" t="s">
        <v>625</v>
      </c>
      <c r="B46" s="304" t="s">
        <v>649</v>
      </c>
      <c r="C46" s="304" t="s">
        <v>728</v>
      </c>
      <c r="D46" s="304" t="s">
        <v>729</v>
      </c>
      <c r="E46" s="305" t="s">
        <v>152</v>
      </c>
      <c r="F46" s="305" t="s">
        <v>153</v>
      </c>
      <c r="G46" s="305" t="s">
        <v>154</v>
      </c>
      <c r="H46" s="306" t="s">
        <v>648</v>
      </c>
      <c r="I46" s="306" t="s">
        <v>11</v>
      </c>
      <c r="J46" s="306" t="s">
        <v>8</v>
      </c>
      <c r="K46" s="306" t="s">
        <v>629</v>
      </c>
      <c r="L46" s="306" t="s">
        <v>145</v>
      </c>
      <c r="M46" s="304" t="s">
        <v>657</v>
      </c>
      <c r="N46" s="304" t="s">
        <v>636</v>
      </c>
      <c r="O46" s="306"/>
      <c r="P46" s="305" t="s">
        <v>632</v>
      </c>
      <c r="Q46" s="303"/>
    </row>
    <row r="47" spans="1:17" ht="100.8" x14ac:dyDescent="0.3">
      <c r="A47" s="296" t="s">
        <v>625</v>
      </c>
      <c r="B47" s="298" t="s">
        <v>649</v>
      </c>
      <c r="C47" s="298" t="s">
        <v>730</v>
      </c>
      <c r="D47" s="298" t="s">
        <v>731</v>
      </c>
      <c r="E47" s="299" t="s">
        <v>155</v>
      </c>
      <c r="F47" s="299" t="s">
        <v>156</v>
      </c>
      <c r="G47" s="299" t="s">
        <v>157</v>
      </c>
      <c r="H47" s="300" t="s">
        <v>648</v>
      </c>
      <c r="I47" s="300" t="s">
        <v>11</v>
      </c>
      <c r="J47" s="300" t="s">
        <v>8</v>
      </c>
      <c r="K47" s="300" t="s">
        <v>629</v>
      </c>
      <c r="L47" s="300" t="s">
        <v>145</v>
      </c>
      <c r="M47" s="298" t="s">
        <v>657</v>
      </c>
      <c r="N47" s="298" t="s">
        <v>636</v>
      </c>
      <c r="O47" s="300"/>
      <c r="P47" s="299" t="s">
        <v>632</v>
      </c>
      <c r="Q47" s="301"/>
    </row>
    <row r="48" spans="1:17" ht="100.8" x14ac:dyDescent="0.3">
      <c r="A48" s="296" t="s">
        <v>625</v>
      </c>
      <c r="B48" s="302">
        <v>45546</v>
      </c>
      <c r="C48" s="304" t="s">
        <v>732</v>
      </c>
      <c r="D48" s="304" t="s">
        <v>733</v>
      </c>
      <c r="E48" s="305" t="s">
        <v>158</v>
      </c>
      <c r="F48" s="305" t="s">
        <v>159</v>
      </c>
      <c r="G48" s="305" t="s">
        <v>160</v>
      </c>
      <c r="H48" s="306" t="s">
        <v>648</v>
      </c>
      <c r="I48" s="306" t="s">
        <v>11</v>
      </c>
      <c r="J48" s="306" t="s">
        <v>8</v>
      </c>
      <c r="K48" s="306" t="s">
        <v>629</v>
      </c>
      <c r="L48" s="306" t="s">
        <v>145</v>
      </c>
      <c r="M48" s="304" t="s">
        <v>657</v>
      </c>
      <c r="N48" s="304" t="s">
        <v>636</v>
      </c>
      <c r="O48" s="306"/>
      <c r="P48" s="305" t="s">
        <v>632</v>
      </c>
      <c r="Q48" s="303"/>
    </row>
    <row r="49" spans="1:17" ht="100.8" x14ac:dyDescent="0.3">
      <c r="A49" s="296" t="s">
        <v>625</v>
      </c>
      <c r="B49" s="298" t="s">
        <v>649</v>
      </c>
      <c r="C49" s="298" t="s">
        <v>734</v>
      </c>
      <c r="D49" s="298" t="s">
        <v>735</v>
      </c>
      <c r="E49" s="299" t="s">
        <v>161</v>
      </c>
      <c r="F49" s="299" t="s">
        <v>162</v>
      </c>
      <c r="G49" s="299" t="s">
        <v>163</v>
      </c>
      <c r="H49" s="300" t="s">
        <v>648</v>
      </c>
      <c r="I49" s="300" t="s">
        <v>11</v>
      </c>
      <c r="J49" s="300" t="s">
        <v>8</v>
      </c>
      <c r="K49" s="300" t="s">
        <v>629</v>
      </c>
      <c r="L49" s="300" t="s">
        <v>145</v>
      </c>
      <c r="M49" s="298" t="s">
        <v>657</v>
      </c>
      <c r="N49" s="298" t="s">
        <v>636</v>
      </c>
      <c r="O49" s="300"/>
      <c r="P49" s="299" t="s">
        <v>632</v>
      </c>
      <c r="Q49" s="301"/>
    </row>
    <row r="50" spans="1:17" ht="100.8" x14ac:dyDescent="0.3">
      <c r="A50" s="296" t="s">
        <v>625</v>
      </c>
      <c r="B50" s="302">
        <v>45546</v>
      </c>
      <c r="C50" s="304" t="s">
        <v>736</v>
      </c>
      <c r="D50" s="304" t="s">
        <v>737</v>
      </c>
      <c r="E50" s="305" t="s">
        <v>164</v>
      </c>
      <c r="F50" s="305" t="s">
        <v>165</v>
      </c>
      <c r="G50" s="305" t="s">
        <v>166</v>
      </c>
      <c r="H50" s="306" t="s">
        <v>648</v>
      </c>
      <c r="I50" s="306" t="s">
        <v>11</v>
      </c>
      <c r="J50" s="306" t="s">
        <v>8</v>
      </c>
      <c r="K50" s="306" t="s">
        <v>629</v>
      </c>
      <c r="L50" s="306" t="s">
        <v>145</v>
      </c>
      <c r="M50" s="304" t="s">
        <v>657</v>
      </c>
      <c r="N50" s="304" t="s">
        <v>636</v>
      </c>
      <c r="O50" s="306"/>
      <c r="P50" s="305" t="s">
        <v>632</v>
      </c>
      <c r="Q50" s="303"/>
    </row>
    <row r="51" spans="1:17" ht="86.4" x14ac:dyDescent="0.3">
      <c r="A51" s="296" t="s">
        <v>625</v>
      </c>
      <c r="B51" s="297">
        <v>45546</v>
      </c>
      <c r="C51" s="298"/>
      <c r="D51" s="298" t="s">
        <v>738</v>
      </c>
      <c r="E51" s="299" t="s">
        <v>167</v>
      </c>
      <c r="F51" s="299" t="s">
        <v>168</v>
      </c>
      <c r="G51" s="299" t="s">
        <v>169</v>
      </c>
      <c r="H51" s="300" t="s">
        <v>648</v>
      </c>
      <c r="I51" s="300" t="s">
        <v>7</v>
      </c>
      <c r="J51" s="300" t="s">
        <v>8</v>
      </c>
      <c r="K51" s="300" t="s">
        <v>629</v>
      </c>
      <c r="L51" s="300" t="s">
        <v>145</v>
      </c>
      <c r="M51" s="298" t="s">
        <v>657</v>
      </c>
      <c r="N51" s="298" t="s">
        <v>636</v>
      </c>
      <c r="O51" s="300"/>
      <c r="P51" s="299" t="s">
        <v>632</v>
      </c>
      <c r="Q51" s="301"/>
    </row>
    <row r="52" spans="1:17" ht="86.4" x14ac:dyDescent="0.3">
      <c r="A52" s="296" t="s">
        <v>625</v>
      </c>
      <c r="B52" s="302">
        <v>45546</v>
      </c>
      <c r="C52" s="304"/>
      <c r="D52" s="304" t="s">
        <v>739</v>
      </c>
      <c r="E52" s="305" t="s">
        <v>170</v>
      </c>
      <c r="F52" s="305" t="s">
        <v>171</v>
      </c>
      <c r="G52" s="305" t="s">
        <v>172</v>
      </c>
      <c r="H52" s="306" t="s">
        <v>648</v>
      </c>
      <c r="I52" s="306" t="s">
        <v>7</v>
      </c>
      <c r="J52" s="306" t="s">
        <v>8</v>
      </c>
      <c r="K52" s="306" t="s">
        <v>629</v>
      </c>
      <c r="L52" s="306" t="s">
        <v>145</v>
      </c>
      <c r="M52" s="304" t="s">
        <v>657</v>
      </c>
      <c r="N52" s="304" t="s">
        <v>636</v>
      </c>
      <c r="O52" s="306"/>
      <c r="P52" s="305" t="s">
        <v>632</v>
      </c>
      <c r="Q52" s="303"/>
    </row>
    <row r="53" spans="1:17" ht="86.4" x14ac:dyDescent="0.3">
      <c r="A53" s="296" t="s">
        <v>625</v>
      </c>
      <c r="B53" s="297">
        <v>45546</v>
      </c>
      <c r="C53" s="298"/>
      <c r="D53" s="298" t="s">
        <v>740</v>
      </c>
      <c r="E53" s="299" t="s">
        <v>173</v>
      </c>
      <c r="F53" s="299" t="s">
        <v>174</v>
      </c>
      <c r="G53" s="299" t="s">
        <v>175</v>
      </c>
      <c r="H53" s="300" t="s">
        <v>648</v>
      </c>
      <c r="I53" s="300" t="s">
        <v>7</v>
      </c>
      <c r="J53" s="300" t="s">
        <v>8</v>
      </c>
      <c r="K53" s="300" t="s">
        <v>629</v>
      </c>
      <c r="L53" s="300" t="s">
        <v>145</v>
      </c>
      <c r="M53" s="298" t="s">
        <v>657</v>
      </c>
      <c r="N53" s="298" t="s">
        <v>636</v>
      </c>
      <c r="O53" s="300"/>
      <c r="P53" s="299" t="s">
        <v>632</v>
      </c>
      <c r="Q53" s="301"/>
    </row>
    <row r="54" spans="1:17" ht="86.4" x14ac:dyDescent="0.3">
      <c r="A54" s="296" t="s">
        <v>625</v>
      </c>
      <c r="B54" s="302">
        <v>45546</v>
      </c>
      <c r="C54" s="304"/>
      <c r="D54" s="304" t="s">
        <v>741</v>
      </c>
      <c r="E54" s="305" t="s">
        <v>176</v>
      </c>
      <c r="F54" s="305" t="s">
        <v>177</v>
      </c>
      <c r="G54" s="305" t="s">
        <v>178</v>
      </c>
      <c r="H54" s="306" t="s">
        <v>648</v>
      </c>
      <c r="I54" s="306" t="s">
        <v>7</v>
      </c>
      <c r="J54" s="306" t="s">
        <v>8</v>
      </c>
      <c r="K54" s="306" t="s">
        <v>629</v>
      </c>
      <c r="L54" s="306" t="s">
        <v>145</v>
      </c>
      <c r="M54" s="304" t="s">
        <v>657</v>
      </c>
      <c r="N54" s="304" t="s">
        <v>636</v>
      </c>
      <c r="O54" s="306"/>
      <c r="P54" s="305" t="s">
        <v>632</v>
      </c>
      <c r="Q54" s="303"/>
    </row>
    <row r="55" spans="1:17" ht="72" x14ac:dyDescent="0.3">
      <c r="A55" s="296" t="s">
        <v>625</v>
      </c>
      <c r="B55" s="298" t="s">
        <v>649</v>
      </c>
      <c r="C55" s="298" t="s">
        <v>742</v>
      </c>
      <c r="D55" s="298" t="s">
        <v>743</v>
      </c>
      <c r="E55" s="299" t="s">
        <v>179</v>
      </c>
      <c r="F55" s="299" t="s">
        <v>180</v>
      </c>
      <c r="G55" s="299" t="s">
        <v>181</v>
      </c>
      <c r="H55" s="300" t="s">
        <v>648</v>
      </c>
      <c r="I55" s="300" t="s">
        <v>11</v>
      </c>
      <c r="J55" s="300" t="s">
        <v>8</v>
      </c>
      <c r="K55" s="300" t="s">
        <v>629</v>
      </c>
      <c r="L55" s="300" t="s">
        <v>81</v>
      </c>
      <c r="M55" s="298" t="s">
        <v>657</v>
      </c>
      <c r="N55" s="298" t="s">
        <v>636</v>
      </c>
      <c r="O55" s="300"/>
      <c r="P55" s="299" t="s">
        <v>632</v>
      </c>
      <c r="Q55" s="301"/>
    </row>
    <row r="56" spans="1:17" ht="86.4" x14ac:dyDescent="0.3">
      <c r="A56" s="296" t="s">
        <v>625</v>
      </c>
      <c r="B56" s="303"/>
      <c r="C56" s="304"/>
      <c r="D56" s="304" t="s">
        <v>744</v>
      </c>
      <c r="E56" s="305" t="s">
        <v>745</v>
      </c>
      <c r="F56" s="305" t="s">
        <v>746</v>
      </c>
      <c r="G56" s="305" t="s">
        <v>747</v>
      </c>
      <c r="H56" s="306" t="s">
        <v>628</v>
      </c>
      <c r="I56" s="306" t="s">
        <v>7</v>
      </c>
      <c r="J56" s="306" t="s">
        <v>9</v>
      </c>
      <c r="K56" s="306" t="s">
        <v>748</v>
      </c>
      <c r="L56" s="306" t="s">
        <v>65</v>
      </c>
      <c r="M56" s="304" t="s">
        <v>749</v>
      </c>
      <c r="N56" s="304" t="s">
        <v>631</v>
      </c>
      <c r="O56" s="306"/>
      <c r="P56" s="305" t="s">
        <v>632</v>
      </c>
      <c r="Q56" s="303"/>
    </row>
    <row r="57" spans="1:17" ht="86.4" x14ac:dyDescent="0.3">
      <c r="A57" s="296" t="s">
        <v>625</v>
      </c>
      <c r="B57" s="301"/>
      <c r="C57" s="298"/>
      <c r="D57" s="298" t="s">
        <v>750</v>
      </c>
      <c r="E57" s="299" t="s">
        <v>751</v>
      </c>
      <c r="F57" s="299" t="s">
        <v>752</v>
      </c>
      <c r="G57" s="299" t="s">
        <v>753</v>
      </c>
      <c r="H57" s="300" t="s">
        <v>628</v>
      </c>
      <c r="I57" s="300" t="s">
        <v>7</v>
      </c>
      <c r="J57" s="300" t="s">
        <v>9</v>
      </c>
      <c r="K57" s="300" t="s">
        <v>748</v>
      </c>
      <c r="L57" s="300" t="s">
        <v>65</v>
      </c>
      <c r="M57" s="298" t="s">
        <v>749</v>
      </c>
      <c r="N57" s="298" t="s">
        <v>631</v>
      </c>
      <c r="O57" s="300"/>
      <c r="P57" s="299" t="s">
        <v>632</v>
      </c>
      <c r="Q57" s="301"/>
    </row>
    <row r="58" spans="1:17" ht="86.4" x14ac:dyDescent="0.3">
      <c r="A58" s="296" t="s">
        <v>625</v>
      </c>
      <c r="B58" s="303"/>
      <c r="C58" s="304"/>
      <c r="D58" s="304" t="s">
        <v>754</v>
      </c>
      <c r="E58" s="305" t="s">
        <v>755</v>
      </c>
      <c r="F58" s="305" t="s">
        <v>756</v>
      </c>
      <c r="G58" s="305" t="s">
        <v>757</v>
      </c>
      <c r="H58" s="306" t="s">
        <v>628</v>
      </c>
      <c r="I58" s="306" t="s">
        <v>7</v>
      </c>
      <c r="J58" s="306" t="s">
        <v>9</v>
      </c>
      <c r="K58" s="306" t="s">
        <v>748</v>
      </c>
      <c r="L58" s="306" t="s">
        <v>65</v>
      </c>
      <c r="M58" s="304" t="s">
        <v>749</v>
      </c>
      <c r="N58" s="304" t="s">
        <v>631</v>
      </c>
      <c r="O58" s="306"/>
      <c r="P58" s="305" t="s">
        <v>632</v>
      </c>
      <c r="Q58" s="303"/>
    </row>
    <row r="59" spans="1:17" ht="86.4" x14ac:dyDescent="0.3">
      <c r="A59" s="296" t="s">
        <v>625</v>
      </c>
      <c r="B59" s="298" t="s">
        <v>758</v>
      </c>
      <c r="C59" s="298"/>
      <c r="D59" s="298" t="s">
        <v>759</v>
      </c>
      <c r="E59" s="299" t="s">
        <v>760</v>
      </c>
      <c r="F59" s="299" t="s">
        <v>586</v>
      </c>
      <c r="G59" s="299" t="s">
        <v>587</v>
      </c>
      <c r="H59" s="300" t="s">
        <v>628</v>
      </c>
      <c r="I59" s="300" t="s">
        <v>7</v>
      </c>
      <c r="J59" s="300" t="s">
        <v>8</v>
      </c>
      <c r="K59" s="300" t="s">
        <v>748</v>
      </c>
      <c r="L59" s="300" t="s">
        <v>65</v>
      </c>
      <c r="M59" s="298" t="s">
        <v>761</v>
      </c>
      <c r="N59" s="298" t="s">
        <v>636</v>
      </c>
      <c r="O59" s="300"/>
      <c r="P59" s="299" t="s">
        <v>632</v>
      </c>
      <c r="Q59" s="301"/>
    </row>
    <row r="60" spans="1:17" ht="57.6" x14ac:dyDescent="0.3">
      <c r="A60" s="296" t="s">
        <v>625</v>
      </c>
      <c r="B60" s="304" t="s">
        <v>762</v>
      </c>
      <c r="C60" s="304" t="s">
        <v>763</v>
      </c>
      <c r="D60" s="304" t="s">
        <v>764</v>
      </c>
      <c r="E60" s="305" t="s">
        <v>182</v>
      </c>
      <c r="F60" s="305" t="s">
        <v>183</v>
      </c>
      <c r="G60" s="305" t="s">
        <v>184</v>
      </c>
      <c r="H60" s="306" t="s">
        <v>628</v>
      </c>
      <c r="I60" s="306" t="s">
        <v>7</v>
      </c>
      <c r="J60" s="306" t="s">
        <v>8</v>
      </c>
      <c r="K60" s="306" t="s">
        <v>629</v>
      </c>
      <c r="L60" s="306" t="s">
        <v>33</v>
      </c>
      <c r="M60" s="304" t="s">
        <v>765</v>
      </c>
      <c r="N60" s="304" t="s">
        <v>636</v>
      </c>
      <c r="O60" s="306"/>
      <c r="P60" s="305" t="s">
        <v>632</v>
      </c>
      <c r="Q60" s="303"/>
    </row>
    <row r="61" spans="1:17" ht="57.6" x14ac:dyDescent="0.3">
      <c r="A61" s="296" t="s">
        <v>625</v>
      </c>
      <c r="B61" s="297">
        <v>45135</v>
      </c>
      <c r="C61" s="298"/>
      <c r="D61" s="298" t="s">
        <v>766</v>
      </c>
      <c r="E61" s="299" t="s">
        <v>185</v>
      </c>
      <c r="F61" s="299" t="s">
        <v>186</v>
      </c>
      <c r="G61" s="299" t="s">
        <v>187</v>
      </c>
      <c r="H61" s="300" t="s">
        <v>628</v>
      </c>
      <c r="I61" s="300" t="s">
        <v>7</v>
      </c>
      <c r="J61" s="300" t="s">
        <v>9</v>
      </c>
      <c r="K61" s="300" t="s">
        <v>656</v>
      </c>
      <c r="L61" s="300" t="s">
        <v>33</v>
      </c>
      <c r="M61" s="298" t="s">
        <v>767</v>
      </c>
      <c r="N61" s="298" t="s">
        <v>631</v>
      </c>
      <c r="O61" s="300" t="s">
        <v>12</v>
      </c>
      <c r="P61" s="299" t="s">
        <v>632</v>
      </c>
      <c r="Q61" s="301"/>
    </row>
    <row r="62" spans="1:17" ht="57.6" x14ac:dyDescent="0.3">
      <c r="A62" s="296" t="s">
        <v>625</v>
      </c>
      <c r="B62" s="302">
        <v>45135</v>
      </c>
      <c r="C62" s="304"/>
      <c r="D62" s="304" t="s">
        <v>768</v>
      </c>
      <c r="E62" s="305" t="s">
        <v>188</v>
      </c>
      <c r="F62" s="305" t="s">
        <v>189</v>
      </c>
      <c r="G62" s="305" t="s">
        <v>190</v>
      </c>
      <c r="H62" s="306" t="s">
        <v>628</v>
      </c>
      <c r="I62" s="306" t="s">
        <v>7</v>
      </c>
      <c r="J62" s="306" t="s">
        <v>9</v>
      </c>
      <c r="K62" s="306" t="s">
        <v>629</v>
      </c>
      <c r="L62" s="306" t="s">
        <v>33</v>
      </c>
      <c r="M62" s="304" t="s">
        <v>767</v>
      </c>
      <c r="N62" s="304" t="s">
        <v>631</v>
      </c>
      <c r="O62" s="306" t="s">
        <v>12</v>
      </c>
      <c r="P62" s="305" t="s">
        <v>632</v>
      </c>
      <c r="Q62" s="303"/>
    </row>
    <row r="63" spans="1:17" ht="57.6" x14ac:dyDescent="0.3">
      <c r="A63" s="296" t="s">
        <v>625</v>
      </c>
      <c r="B63" s="297">
        <v>45135</v>
      </c>
      <c r="C63" s="298"/>
      <c r="D63" s="298" t="s">
        <v>769</v>
      </c>
      <c r="E63" s="299" t="s">
        <v>191</v>
      </c>
      <c r="F63" s="299" t="s">
        <v>192</v>
      </c>
      <c r="G63" s="299" t="s">
        <v>193</v>
      </c>
      <c r="H63" s="300" t="s">
        <v>628</v>
      </c>
      <c r="I63" s="300" t="s">
        <v>7</v>
      </c>
      <c r="J63" s="300" t="s">
        <v>9</v>
      </c>
      <c r="K63" s="300" t="s">
        <v>656</v>
      </c>
      <c r="L63" s="300" t="s">
        <v>33</v>
      </c>
      <c r="M63" s="298" t="s">
        <v>767</v>
      </c>
      <c r="N63" s="298" t="s">
        <v>631</v>
      </c>
      <c r="O63" s="300" t="s">
        <v>12</v>
      </c>
      <c r="P63" s="299" t="s">
        <v>632</v>
      </c>
      <c r="Q63" s="301"/>
    </row>
    <row r="64" spans="1:17" ht="72" x14ac:dyDescent="0.3">
      <c r="A64" s="296" t="s">
        <v>625</v>
      </c>
      <c r="B64" s="304" t="s">
        <v>770</v>
      </c>
      <c r="C64" s="304"/>
      <c r="D64" s="304" t="s">
        <v>771</v>
      </c>
      <c r="E64" s="305" t="s">
        <v>533</v>
      </c>
      <c r="F64" s="305" t="s">
        <v>534</v>
      </c>
      <c r="G64" s="305" t="s">
        <v>535</v>
      </c>
      <c r="H64" s="306" t="s">
        <v>628</v>
      </c>
      <c r="I64" s="306" t="s">
        <v>7</v>
      </c>
      <c r="J64" s="306" t="s">
        <v>8</v>
      </c>
      <c r="K64" s="306" t="s">
        <v>656</v>
      </c>
      <c r="L64" s="306" t="s">
        <v>33</v>
      </c>
      <c r="M64" s="304" t="s">
        <v>772</v>
      </c>
      <c r="N64" s="304" t="s">
        <v>636</v>
      </c>
      <c r="O64" s="306"/>
      <c r="P64" s="305" t="s">
        <v>632</v>
      </c>
      <c r="Q64" s="303"/>
    </row>
    <row r="65" spans="1:17" ht="72" x14ac:dyDescent="0.3">
      <c r="A65" s="296" t="s">
        <v>625</v>
      </c>
      <c r="B65" s="298" t="s">
        <v>770</v>
      </c>
      <c r="C65" s="298"/>
      <c r="D65" s="298" t="s">
        <v>773</v>
      </c>
      <c r="E65" s="299" t="s">
        <v>536</v>
      </c>
      <c r="F65" s="299" t="s">
        <v>537</v>
      </c>
      <c r="G65" s="299" t="s">
        <v>535</v>
      </c>
      <c r="H65" s="300" t="s">
        <v>628</v>
      </c>
      <c r="I65" s="300" t="s">
        <v>7</v>
      </c>
      <c r="J65" s="300" t="s">
        <v>8</v>
      </c>
      <c r="K65" s="300" t="s">
        <v>656</v>
      </c>
      <c r="L65" s="300" t="s">
        <v>33</v>
      </c>
      <c r="M65" s="298" t="s">
        <v>772</v>
      </c>
      <c r="N65" s="298" t="s">
        <v>636</v>
      </c>
      <c r="O65" s="300"/>
      <c r="P65" s="299" t="s">
        <v>632</v>
      </c>
      <c r="Q65" s="301"/>
    </row>
    <row r="66" spans="1:17" ht="72" x14ac:dyDescent="0.3">
      <c r="A66" s="296" t="s">
        <v>625</v>
      </c>
      <c r="B66" s="304" t="s">
        <v>770</v>
      </c>
      <c r="C66" s="304"/>
      <c r="D66" s="304" t="s">
        <v>774</v>
      </c>
      <c r="E66" s="305" t="s">
        <v>538</v>
      </c>
      <c r="F66" s="305" t="s">
        <v>537</v>
      </c>
      <c r="G66" s="305" t="s">
        <v>539</v>
      </c>
      <c r="H66" s="306" t="s">
        <v>628</v>
      </c>
      <c r="I66" s="306" t="s">
        <v>7</v>
      </c>
      <c r="J66" s="306" t="s">
        <v>8</v>
      </c>
      <c r="K66" s="306" t="s">
        <v>656</v>
      </c>
      <c r="L66" s="306" t="s">
        <v>33</v>
      </c>
      <c r="M66" s="304" t="s">
        <v>772</v>
      </c>
      <c r="N66" s="304" t="s">
        <v>636</v>
      </c>
      <c r="O66" s="306"/>
      <c r="P66" s="305" t="s">
        <v>632</v>
      </c>
      <c r="Q66" s="303"/>
    </row>
    <row r="67" spans="1:17" ht="72" x14ac:dyDescent="0.3">
      <c r="A67" s="296" t="s">
        <v>625</v>
      </c>
      <c r="B67" s="298" t="s">
        <v>770</v>
      </c>
      <c r="C67" s="298"/>
      <c r="D67" s="298" t="s">
        <v>775</v>
      </c>
      <c r="E67" s="299" t="s">
        <v>540</v>
      </c>
      <c r="F67" s="299" t="s">
        <v>534</v>
      </c>
      <c r="G67" s="299" t="s">
        <v>539</v>
      </c>
      <c r="H67" s="300" t="s">
        <v>628</v>
      </c>
      <c r="I67" s="300" t="s">
        <v>7</v>
      </c>
      <c r="J67" s="300" t="s">
        <v>8</v>
      </c>
      <c r="K67" s="300" t="s">
        <v>656</v>
      </c>
      <c r="L67" s="300" t="s">
        <v>33</v>
      </c>
      <c r="M67" s="298" t="s">
        <v>772</v>
      </c>
      <c r="N67" s="298" t="s">
        <v>636</v>
      </c>
      <c r="O67" s="300"/>
      <c r="P67" s="299" t="s">
        <v>632</v>
      </c>
      <c r="Q67" s="301"/>
    </row>
    <row r="68" spans="1:17" ht="43.2" x14ac:dyDescent="0.3">
      <c r="A68" s="296" t="s">
        <v>625</v>
      </c>
      <c r="B68" s="304" t="s">
        <v>762</v>
      </c>
      <c r="C68" s="304" t="s">
        <v>776</v>
      </c>
      <c r="D68" s="304" t="s">
        <v>777</v>
      </c>
      <c r="E68" s="305" t="s">
        <v>206</v>
      </c>
      <c r="F68" s="305" t="s">
        <v>207</v>
      </c>
      <c r="G68" s="305" t="s">
        <v>208</v>
      </c>
      <c r="H68" s="306" t="s">
        <v>628</v>
      </c>
      <c r="I68" s="306" t="s">
        <v>11</v>
      </c>
      <c r="J68" s="306" t="s">
        <v>8</v>
      </c>
      <c r="K68" s="306" t="s">
        <v>672</v>
      </c>
      <c r="L68" s="306" t="s">
        <v>94</v>
      </c>
      <c r="M68" s="304" t="s">
        <v>721</v>
      </c>
      <c r="N68" s="304" t="s">
        <v>631</v>
      </c>
      <c r="O68" s="306" t="s">
        <v>14</v>
      </c>
      <c r="P68" s="305" t="s">
        <v>632</v>
      </c>
      <c r="Q68" s="303"/>
    </row>
    <row r="69" spans="1:17" ht="57.6" x14ac:dyDescent="0.3">
      <c r="A69" s="296" t="s">
        <v>625</v>
      </c>
      <c r="B69" s="298" t="s">
        <v>762</v>
      </c>
      <c r="C69" s="298" t="s">
        <v>778</v>
      </c>
      <c r="D69" s="298" t="s">
        <v>779</v>
      </c>
      <c r="E69" s="299" t="s">
        <v>209</v>
      </c>
      <c r="F69" s="299" t="s">
        <v>210</v>
      </c>
      <c r="G69" s="299" t="s">
        <v>211</v>
      </c>
      <c r="H69" s="300" t="s">
        <v>720</v>
      </c>
      <c r="I69" s="300" t="s">
        <v>11</v>
      </c>
      <c r="J69" s="300" t="s">
        <v>8</v>
      </c>
      <c r="K69" s="300" t="s">
        <v>672</v>
      </c>
      <c r="L69" s="300" t="s">
        <v>94</v>
      </c>
      <c r="M69" s="298" t="s">
        <v>721</v>
      </c>
      <c r="N69" s="298" t="s">
        <v>631</v>
      </c>
      <c r="O69" s="300" t="s">
        <v>14</v>
      </c>
      <c r="P69" s="299" t="s">
        <v>632</v>
      </c>
      <c r="Q69" s="301"/>
    </row>
    <row r="70" spans="1:17" ht="57.6" x14ac:dyDescent="0.3">
      <c r="A70" s="296" t="s">
        <v>625</v>
      </c>
      <c r="B70" s="302">
        <v>45160</v>
      </c>
      <c r="C70" s="304" t="s">
        <v>780</v>
      </c>
      <c r="D70" s="304" t="s">
        <v>781</v>
      </c>
      <c r="E70" s="305" t="s">
        <v>212</v>
      </c>
      <c r="F70" s="305" t="s">
        <v>213</v>
      </c>
      <c r="G70" s="305" t="s">
        <v>214</v>
      </c>
      <c r="H70" s="306" t="s">
        <v>720</v>
      </c>
      <c r="I70" s="306" t="s">
        <v>11</v>
      </c>
      <c r="J70" s="306" t="s">
        <v>9</v>
      </c>
      <c r="K70" s="306" t="s">
        <v>672</v>
      </c>
      <c r="L70" s="306" t="s">
        <v>94</v>
      </c>
      <c r="M70" s="304" t="s">
        <v>721</v>
      </c>
      <c r="N70" s="304" t="s">
        <v>631</v>
      </c>
      <c r="O70" s="306" t="s">
        <v>14</v>
      </c>
      <c r="P70" s="305" t="s">
        <v>632</v>
      </c>
      <c r="Q70" s="303"/>
    </row>
    <row r="71" spans="1:17" ht="57.6" x14ac:dyDescent="0.3">
      <c r="A71" s="296" t="s">
        <v>625</v>
      </c>
      <c r="B71" s="298" t="s">
        <v>782</v>
      </c>
      <c r="C71" s="298" t="s">
        <v>783</v>
      </c>
      <c r="D71" s="298" t="s">
        <v>784</v>
      </c>
      <c r="E71" s="299" t="s">
        <v>588</v>
      </c>
      <c r="F71" s="299" t="s">
        <v>785</v>
      </c>
      <c r="G71" s="299" t="s">
        <v>786</v>
      </c>
      <c r="H71" s="300" t="s">
        <v>648</v>
      </c>
      <c r="I71" s="300" t="s">
        <v>11</v>
      </c>
      <c r="J71" s="300" t="s">
        <v>8</v>
      </c>
      <c r="K71" s="300" t="s">
        <v>629</v>
      </c>
      <c r="L71" s="300" t="s">
        <v>101</v>
      </c>
      <c r="M71" s="298" t="s">
        <v>787</v>
      </c>
      <c r="N71" s="298" t="s">
        <v>636</v>
      </c>
      <c r="O71" s="300" t="s">
        <v>589</v>
      </c>
      <c r="P71" s="299" t="s">
        <v>632</v>
      </c>
      <c r="Q71" s="301"/>
    </row>
    <row r="72" spans="1:17" ht="72" x14ac:dyDescent="0.3">
      <c r="A72" s="296" t="s">
        <v>625</v>
      </c>
      <c r="B72" s="303"/>
      <c r="C72" s="304" t="s">
        <v>788</v>
      </c>
      <c r="D72" s="304" t="s">
        <v>789</v>
      </c>
      <c r="E72" s="305" t="s">
        <v>790</v>
      </c>
      <c r="F72" s="305" t="s">
        <v>791</v>
      </c>
      <c r="G72" s="305" t="s">
        <v>792</v>
      </c>
      <c r="H72" s="306" t="s">
        <v>648</v>
      </c>
      <c r="I72" s="306" t="s">
        <v>11</v>
      </c>
      <c r="J72" s="306" t="s">
        <v>9</v>
      </c>
      <c r="K72" s="306" t="s">
        <v>672</v>
      </c>
      <c r="L72" s="306" t="s">
        <v>94</v>
      </c>
      <c r="M72" s="304" t="s">
        <v>787</v>
      </c>
      <c r="N72" s="304" t="s">
        <v>636</v>
      </c>
      <c r="O72" s="306" t="s">
        <v>793</v>
      </c>
      <c r="P72" s="305" t="s">
        <v>632</v>
      </c>
      <c r="Q72" s="303"/>
    </row>
    <row r="73" spans="1:17" ht="72" x14ac:dyDescent="0.3">
      <c r="A73" s="296" t="s">
        <v>625</v>
      </c>
      <c r="B73" s="301"/>
      <c r="C73" s="298" t="s">
        <v>794</v>
      </c>
      <c r="D73" s="298" t="s">
        <v>795</v>
      </c>
      <c r="E73" s="299" t="s">
        <v>796</v>
      </c>
      <c r="F73" s="299" t="s">
        <v>797</v>
      </c>
      <c r="G73" s="299" t="s">
        <v>798</v>
      </c>
      <c r="H73" s="300" t="s">
        <v>648</v>
      </c>
      <c r="I73" s="300" t="s">
        <v>11</v>
      </c>
      <c r="J73" s="300" t="s">
        <v>9</v>
      </c>
      <c r="K73" s="300" t="s">
        <v>799</v>
      </c>
      <c r="L73" s="300" t="s">
        <v>254</v>
      </c>
      <c r="M73" s="298" t="s">
        <v>787</v>
      </c>
      <c r="N73" s="298" t="s">
        <v>636</v>
      </c>
      <c r="O73" s="300" t="s">
        <v>800</v>
      </c>
      <c r="P73" s="299" t="s">
        <v>632</v>
      </c>
      <c r="Q73" s="301"/>
    </row>
    <row r="74" spans="1:17" ht="72" x14ac:dyDescent="0.3">
      <c r="A74" s="296" t="s">
        <v>625</v>
      </c>
      <c r="B74" s="302">
        <v>45183</v>
      </c>
      <c r="C74" s="304" t="s">
        <v>801</v>
      </c>
      <c r="D74" s="304" t="s">
        <v>802</v>
      </c>
      <c r="E74" s="305" t="s">
        <v>215</v>
      </c>
      <c r="F74" s="305" t="s">
        <v>216</v>
      </c>
      <c r="G74" s="305" t="s">
        <v>217</v>
      </c>
      <c r="H74" s="306" t="s">
        <v>652</v>
      </c>
      <c r="I74" s="306" t="s">
        <v>11</v>
      </c>
      <c r="J74" s="306" t="s">
        <v>9</v>
      </c>
      <c r="K74" s="306" t="s">
        <v>672</v>
      </c>
      <c r="L74" s="306" t="s">
        <v>101</v>
      </c>
      <c r="M74" s="304" t="s">
        <v>803</v>
      </c>
      <c r="N74" s="304" t="s">
        <v>636</v>
      </c>
      <c r="O74" s="306"/>
      <c r="P74" s="305" t="s">
        <v>632</v>
      </c>
      <c r="Q74" s="303"/>
    </row>
    <row r="75" spans="1:17" ht="72" x14ac:dyDescent="0.3">
      <c r="A75" s="296" t="s">
        <v>625</v>
      </c>
      <c r="B75" s="297">
        <v>45183</v>
      </c>
      <c r="C75" s="298" t="s">
        <v>804</v>
      </c>
      <c r="D75" s="298" t="s">
        <v>805</v>
      </c>
      <c r="E75" s="299" t="s">
        <v>218</v>
      </c>
      <c r="F75" s="299" t="s">
        <v>219</v>
      </c>
      <c r="G75" s="299" t="s">
        <v>220</v>
      </c>
      <c r="H75" s="300" t="s">
        <v>652</v>
      </c>
      <c r="I75" s="300" t="s">
        <v>11</v>
      </c>
      <c r="J75" s="300" t="s">
        <v>9</v>
      </c>
      <c r="K75" s="300" t="s">
        <v>672</v>
      </c>
      <c r="L75" s="300" t="s">
        <v>101</v>
      </c>
      <c r="M75" s="298" t="s">
        <v>803</v>
      </c>
      <c r="N75" s="298"/>
      <c r="O75" s="300"/>
      <c r="P75" s="299" t="s">
        <v>632</v>
      </c>
      <c r="Q75" s="301"/>
    </row>
    <row r="76" spans="1:17" ht="57.6" x14ac:dyDescent="0.3">
      <c r="A76" s="296" t="s">
        <v>625</v>
      </c>
      <c r="B76" s="304" t="s">
        <v>806</v>
      </c>
      <c r="C76" s="304" t="s">
        <v>807</v>
      </c>
      <c r="D76" s="304" t="s">
        <v>808</v>
      </c>
      <c r="E76" s="305" t="s">
        <v>221</v>
      </c>
      <c r="F76" s="305" t="s">
        <v>222</v>
      </c>
      <c r="G76" s="305" t="s">
        <v>223</v>
      </c>
      <c r="H76" s="306" t="s">
        <v>652</v>
      </c>
      <c r="I76" s="306" t="s">
        <v>11</v>
      </c>
      <c r="J76" s="306" t="s">
        <v>8</v>
      </c>
      <c r="K76" s="306" t="s">
        <v>672</v>
      </c>
      <c r="L76" s="306" t="s">
        <v>101</v>
      </c>
      <c r="M76" s="304" t="s">
        <v>809</v>
      </c>
      <c r="N76" s="304" t="s">
        <v>636</v>
      </c>
      <c r="O76" s="306"/>
      <c r="P76" s="305" t="s">
        <v>632</v>
      </c>
      <c r="Q76" s="303"/>
    </row>
    <row r="77" spans="1:17" ht="57.6" x14ac:dyDescent="0.3">
      <c r="A77" s="296" t="s">
        <v>625</v>
      </c>
      <c r="B77" s="298" t="s">
        <v>806</v>
      </c>
      <c r="C77" s="298" t="s">
        <v>810</v>
      </c>
      <c r="D77" s="298" t="s">
        <v>811</v>
      </c>
      <c r="E77" s="299" t="s">
        <v>224</v>
      </c>
      <c r="F77" s="299" t="s">
        <v>225</v>
      </c>
      <c r="G77" s="299" t="s">
        <v>226</v>
      </c>
      <c r="H77" s="300" t="s">
        <v>652</v>
      </c>
      <c r="I77" s="300" t="s">
        <v>11</v>
      </c>
      <c r="J77" s="300" t="s">
        <v>8</v>
      </c>
      <c r="K77" s="300" t="s">
        <v>672</v>
      </c>
      <c r="L77" s="300" t="s">
        <v>101</v>
      </c>
      <c r="M77" s="298" t="s">
        <v>812</v>
      </c>
      <c r="N77" s="298" t="s">
        <v>636</v>
      </c>
      <c r="O77" s="300"/>
      <c r="P77" s="299" t="s">
        <v>632</v>
      </c>
      <c r="Q77" s="301"/>
    </row>
    <row r="78" spans="1:17" ht="43.2" x14ac:dyDescent="0.3">
      <c r="A78" s="296" t="s">
        <v>625</v>
      </c>
      <c r="B78" s="303"/>
      <c r="C78" s="304" t="s">
        <v>813</v>
      </c>
      <c r="D78" s="304"/>
      <c r="E78" s="305" t="s">
        <v>814</v>
      </c>
      <c r="F78" s="305" t="s">
        <v>815</v>
      </c>
      <c r="G78" s="305" t="s">
        <v>816</v>
      </c>
      <c r="H78" s="306" t="s">
        <v>720</v>
      </c>
      <c r="I78" s="306" t="s">
        <v>11</v>
      </c>
      <c r="J78" s="306" t="s">
        <v>8</v>
      </c>
      <c r="K78" s="306" t="s">
        <v>817</v>
      </c>
      <c r="L78" s="306" t="s">
        <v>818</v>
      </c>
      <c r="M78" s="304" t="s">
        <v>819</v>
      </c>
      <c r="N78" s="304" t="s">
        <v>636</v>
      </c>
      <c r="O78" s="306"/>
      <c r="P78" s="305" t="s">
        <v>632</v>
      </c>
      <c r="Q78" s="303"/>
    </row>
    <row r="79" spans="1:17" ht="72" x14ac:dyDescent="0.3">
      <c r="A79" s="296" t="s">
        <v>625</v>
      </c>
      <c r="B79" s="301"/>
      <c r="C79" s="298" t="s">
        <v>820</v>
      </c>
      <c r="D79" s="298"/>
      <c r="E79" s="299" t="s">
        <v>821</v>
      </c>
      <c r="F79" s="299" t="s">
        <v>822</v>
      </c>
      <c r="G79" s="299" t="s">
        <v>823</v>
      </c>
      <c r="H79" s="300" t="s">
        <v>720</v>
      </c>
      <c r="I79" s="300" t="s">
        <v>11</v>
      </c>
      <c r="J79" s="300" t="s">
        <v>8</v>
      </c>
      <c r="K79" s="300" t="s">
        <v>748</v>
      </c>
      <c r="L79" s="300" t="s">
        <v>65</v>
      </c>
      <c r="M79" s="298" t="s">
        <v>819</v>
      </c>
      <c r="N79" s="298" t="s">
        <v>636</v>
      </c>
      <c r="O79" s="300" t="s">
        <v>824</v>
      </c>
      <c r="P79" s="299" t="s">
        <v>632</v>
      </c>
      <c r="Q79" s="301"/>
    </row>
    <row r="80" spans="1:17" ht="43.2" x14ac:dyDescent="0.3">
      <c r="A80" s="296" t="s">
        <v>625</v>
      </c>
      <c r="B80" s="303"/>
      <c r="C80" s="304" t="s">
        <v>825</v>
      </c>
      <c r="D80" s="304"/>
      <c r="E80" s="305" t="s">
        <v>826</v>
      </c>
      <c r="F80" s="305" t="s">
        <v>827</v>
      </c>
      <c r="G80" s="305" t="s">
        <v>828</v>
      </c>
      <c r="H80" s="306" t="s">
        <v>720</v>
      </c>
      <c r="I80" s="306" t="s">
        <v>11</v>
      </c>
      <c r="J80" s="306" t="s">
        <v>8</v>
      </c>
      <c r="K80" s="306" t="s">
        <v>629</v>
      </c>
      <c r="L80" s="306" t="s">
        <v>145</v>
      </c>
      <c r="M80" s="304" t="s">
        <v>819</v>
      </c>
      <c r="N80" s="304" t="s">
        <v>636</v>
      </c>
      <c r="O80" s="306" t="s">
        <v>824</v>
      </c>
      <c r="P80" s="305" t="s">
        <v>632</v>
      </c>
      <c r="Q80" s="303"/>
    </row>
    <row r="81" spans="1:17" ht="57.6" x14ac:dyDescent="0.3">
      <c r="A81" s="296" t="s">
        <v>625</v>
      </c>
      <c r="B81" s="301"/>
      <c r="C81" s="298" t="s">
        <v>829</v>
      </c>
      <c r="D81" s="298"/>
      <c r="E81" s="299" t="s">
        <v>830</v>
      </c>
      <c r="F81" s="299" t="s">
        <v>831</v>
      </c>
      <c r="G81" s="299" t="s">
        <v>832</v>
      </c>
      <c r="H81" s="300" t="s">
        <v>720</v>
      </c>
      <c r="I81" s="300" t="s">
        <v>11</v>
      </c>
      <c r="J81" s="300" t="s">
        <v>8</v>
      </c>
      <c r="K81" s="300" t="s">
        <v>833</v>
      </c>
      <c r="L81" s="300" t="s">
        <v>101</v>
      </c>
      <c r="M81" s="298" t="s">
        <v>819</v>
      </c>
      <c r="N81" s="298" t="s">
        <v>636</v>
      </c>
      <c r="O81" s="300"/>
      <c r="P81" s="299" t="s">
        <v>632</v>
      </c>
      <c r="Q81" s="301"/>
    </row>
    <row r="82" spans="1:17" ht="57.6" x14ac:dyDescent="0.3">
      <c r="A82" s="296" t="s">
        <v>625</v>
      </c>
      <c r="B82" s="303"/>
      <c r="C82" s="304" t="s">
        <v>834</v>
      </c>
      <c r="D82" s="304"/>
      <c r="E82" s="305" t="s">
        <v>835</v>
      </c>
      <c r="F82" s="305" t="s">
        <v>836</v>
      </c>
      <c r="G82" s="305" t="s">
        <v>837</v>
      </c>
      <c r="H82" s="306" t="s">
        <v>720</v>
      </c>
      <c r="I82" s="306" t="s">
        <v>11</v>
      </c>
      <c r="J82" s="306" t="s">
        <v>8</v>
      </c>
      <c r="K82" s="306" t="s">
        <v>748</v>
      </c>
      <c r="L82" s="306" t="s">
        <v>65</v>
      </c>
      <c r="M82" s="304" t="s">
        <v>819</v>
      </c>
      <c r="N82" s="304" t="s">
        <v>636</v>
      </c>
      <c r="O82" s="306"/>
      <c r="P82" s="305" t="s">
        <v>632</v>
      </c>
      <c r="Q82" s="303"/>
    </row>
    <row r="83" spans="1:17" ht="43.2" x14ac:dyDescent="0.3">
      <c r="A83" s="296" t="s">
        <v>625</v>
      </c>
      <c r="B83" s="301"/>
      <c r="C83" s="298" t="s">
        <v>838</v>
      </c>
      <c r="D83" s="298"/>
      <c r="E83" s="299" t="s">
        <v>839</v>
      </c>
      <c r="F83" s="299" t="s">
        <v>840</v>
      </c>
      <c r="G83" s="299" t="s">
        <v>841</v>
      </c>
      <c r="H83" s="300" t="s">
        <v>720</v>
      </c>
      <c r="I83" s="300" t="s">
        <v>11</v>
      </c>
      <c r="J83" s="300" t="s">
        <v>8</v>
      </c>
      <c r="K83" s="300" t="s">
        <v>833</v>
      </c>
      <c r="L83" s="300" t="s">
        <v>254</v>
      </c>
      <c r="M83" s="298" t="s">
        <v>819</v>
      </c>
      <c r="N83" s="298" t="s">
        <v>636</v>
      </c>
      <c r="O83" s="300" t="s">
        <v>824</v>
      </c>
      <c r="P83" s="299" t="s">
        <v>632</v>
      </c>
      <c r="Q83" s="301"/>
    </row>
    <row r="84" spans="1:17" ht="43.2" x14ac:dyDescent="0.3">
      <c r="A84" s="296" t="s">
        <v>625</v>
      </c>
      <c r="B84" s="303"/>
      <c r="C84" s="304" t="s">
        <v>842</v>
      </c>
      <c r="D84" s="304"/>
      <c r="E84" s="305" t="s">
        <v>843</v>
      </c>
      <c r="F84" s="305" t="s">
        <v>844</v>
      </c>
      <c r="G84" s="305" t="s">
        <v>845</v>
      </c>
      <c r="H84" s="306" t="s">
        <v>720</v>
      </c>
      <c r="I84" s="306" t="s">
        <v>11</v>
      </c>
      <c r="J84" s="306" t="s">
        <v>8</v>
      </c>
      <c r="K84" s="306" t="s">
        <v>656</v>
      </c>
      <c r="L84" s="306" t="s">
        <v>33</v>
      </c>
      <c r="M84" s="304" t="s">
        <v>819</v>
      </c>
      <c r="N84" s="304" t="s">
        <v>636</v>
      </c>
      <c r="O84" s="306"/>
      <c r="P84" s="305" t="s">
        <v>632</v>
      </c>
      <c r="Q84" s="303"/>
    </row>
    <row r="85" spans="1:17" ht="86.4" x14ac:dyDescent="0.3">
      <c r="A85" s="296" t="s">
        <v>625</v>
      </c>
      <c r="B85" s="298" t="s">
        <v>649</v>
      </c>
      <c r="C85" s="298"/>
      <c r="D85" s="298" t="s">
        <v>846</v>
      </c>
      <c r="E85" s="299" t="s">
        <v>435</v>
      </c>
      <c r="F85" s="299" t="s">
        <v>436</v>
      </c>
      <c r="G85" s="299" t="s">
        <v>437</v>
      </c>
      <c r="H85" s="300" t="s">
        <v>628</v>
      </c>
      <c r="I85" s="300" t="s">
        <v>7</v>
      </c>
      <c r="J85" s="300" t="s">
        <v>8</v>
      </c>
      <c r="K85" s="300" t="s">
        <v>629</v>
      </c>
      <c r="L85" s="300" t="s">
        <v>33</v>
      </c>
      <c r="M85" s="298" t="s">
        <v>772</v>
      </c>
      <c r="N85" s="298" t="s">
        <v>636</v>
      </c>
      <c r="O85" s="300" t="s">
        <v>438</v>
      </c>
      <c r="P85" s="299" t="s">
        <v>632</v>
      </c>
      <c r="Q85" s="301"/>
    </row>
    <row r="86" spans="1:17" ht="86.4" x14ac:dyDescent="0.3">
      <c r="A86" s="296" t="s">
        <v>625</v>
      </c>
      <c r="B86" s="304" t="s">
        <v>649</v>
      </c>
      <c r="C86" s="304"/>
      <c r="D86" s="304" t="s">
        <v>847</v>
      </c>
      <c r="E86" s="305" t="s">
        <v>439</v>
      </c>
      <c r="F86" s="305" t="s">
        <v>440</v>
      </c>
      <c r="G86" s="305" t="s">
        <v>441</v>
      </c>
      <c r="H86" s="306" t="s">
        <v>628</v>
      </c>
      <c r="I86" s="306" t="s">
        <v>7</v>
      </c>
      <c r="J86" s="306" t="s">
        <v>8</v>
      </c>
      <c r="K86" s="306" t="s">
        <v>629</v>
      </c>
      <c r="L86" s="306" t="s">
        <v>33</v>
      </c>
      <c r="M86" s="304" t="s">
        <v>772</v>
      </c>
      <c r="N86" s="304" t="s">
        <v>636</v>
      </c>
      <c r="O86" s="306" t="s">
        <v>438</v>
      </c>
      <c r="P86" s="305" t="s">
        <v>632</v>
      </c>
      <c r="Q86" s="303"/>
    </row>
    <row r="87" spans="1:17" ht="86.4" x14ac:dyDescent="0.3">
      <c r="A87" s="296" t="s">
        <v>625</v>
      </c>
      <c r="B87" s="298" t="s">
        <v>649</v>
      </c>
      <c r="C87" s="298"/>
      <c r="D87" s="298" t="s">
        <v>848</v>
      </c>
      <c r="E87" s="299" t="s">
        <v>442</v>
      </c>
      <c r="F87" s="299" t="s">
        <v>443</v>
      </c>
      <c r="G87" s="299" t="s">
        <v>437</v>
      </c>
      <c r="H87" s="300" t="s">
        <v>628</v>
      </c>
      <c r="I87" s="300" t="s">
        <v>7</v>
      </c>
      <c r="J87" s="300" t="s">
        <v>8</v>
      </c>
      <c r="K87" s="300" t="s">
        <v>629</v>
      </c>
      <c r="L87" s="300" t="s">
        <v>33</v>
      </c>
      <c r="M87" s="298" t="s">
        <v>772</v>
      </c>
      <c r="N87" s="298" t="s">
        <v>636</v>
      </c>
      <c r="O87" s="300" t="s">
        <v>438</v>
      </c>
      <c r="P87" s="299" t="s">
        <v>632</v>
      </c>
      <c r="Q87" s="301"/>
    </row>
    <row r="88" spans="1:17" ht="86.4" x14ac:dyDescent="0.3">
      <c r="A88" s="296" t="s">
        <v>625</v>
      </c>
      <c r="B88" s="304" t="s">
        <v>649</v>
      </c>
      <c r="C88" s="304"/>
      <c r="D88" s="304" t="s">
        <v>849</v>
      </c>
      <c r="E88" s="305" t="s">
        <v>444</v>
      </c>
      <c r="F88" s="305" t="s">
        <v>445</v>
      </c>
      <c r="G88" s="305" t="s">
        <v>446</v>
      </c>
      <c r="H88" s="306" t="s">
        <v>628</v>
      </c>
      <c r="I88" s="306" t="s">
        <v>7</v>
      </c>
      <c r="J88" s="306" t="s">
        <v>8</v>
      </c>
      <c r="K88" s="306" t="s">
        <v>629</v>
      </c>
      <c r="L88" s="306" t="s">
        <v>33</v>
      </c>
      <c r="M88" s="304" t="s">
        <v>772</v>
      </c>
      <c r="N88" s="304" t="s">
        <v>636</v>
      </c>
      <c r="O88" s="306" t="s">
        <v>438</v>
      </c>
      <c r="P88" s="305" t="s">
        <v>632</v>
      </c>
      <c r="Q88" s="303"/>
    </row>
    <row r="89" spans="1:17" ht="72" x14ac:dyDescent="0.3">
      <c r="A89" s="296" t="s">
        <v>625</v>
      </c>
      <c r="B89" s="297">
        <v>45546</v>
      </c>
      <c r="C89" s="298" t="s">
        <v>850</v>
      </c>
      <c r="D89" s="298" t="s">
        <v>851</v>
      </c>
      <c r="E89" s="299" t="s">
        <v>568</v>
      </c>
      <c r="F89" s="299" t="s">
        <v>569</v>
      </c>
      <c r="G89" s="299" t="s">
        <v>570</v>
      </c>
      <c r="H89" s="300" t="s">
        <v>648</v>
      </c>
      <c r="I89" s="300" t="s">
        <v>11</v>
      </c>
      <c r="J89" s="300" t="s">
        <v>8</v>
      </c>
      <c r="K89" s="300" t="s">
        <v>629</v>
      </c>
      <c r="L89" s="300" t="s">
        <v>145</v>
      </c>
      <c r="M89" s="298" t="s">
        <v>852</v>
      </c>
      <c r="N89" s="298" t="s">
        <v>636</v>
      </c>
      <c r="O89" s="300"/>
      <c r="P89" s="299" t="s">
        <v>632</v>
      </c>
      <c r="Q89" s="301"/>
    </row>
    <row r="90" spans="1:17" ht="72" x14ac:dyDescent="0.3">
      <c r="A90" s="296" t="s">
        <v>625</v>
      </c>
      <c r="B90" s="302">
        <v>45558</v>
      </c>
      <c r="C90" s="304" t="s">
        <v>853</v>
      </c>
      <c r="D90" s="304" t="s">
        <v>854</v>
      </c>
      <c r="E90" s="305" t="s">
        <v>571</v>
      </c>
      <c r="F90" s="305" t="s">
        <v>572</v>
      </c>
      <c r="G90" s="305" t="s">
        <v>573</v>
      </c>
      <c r="H90" s="306" t="s">
        <v>648</v>
      </c>
      <c r="I90" s="306" t="s">
        <v>11</v>
      </c>
      <c r="J90" s="306" t="s">
        <v>8</v>
      </c>
      <c r="K90" s="306" t="s">
        <v>629</v>
      </c>
      <c r="L90" s="306" t="s">
        <v>145</v>
      </c>
      <c r="M90" s="304" t="s">
        <v>852</v>
      </c>
      <c r="N90" s="304" t="s">
        <v>636</v>
      </c>
      <c r="O90" s="306"/>
      <c r="P90" s="305" t="s">
        <v>632</v>
      </c>
      <c r="Q90" s="303"/>
    </row>
    <row r="91" spans="1:17" ht="72" x14ac:dyDescent="0.3">
      <c r="A91" s="296" t="s">
        <v>625</v>
      </c>
      <c r="B91" s="298" t="s">
        <v>762</v>
      </c>
      <c r="C91" s="298"/>
      <c r="D91" s="298" t="s">
        <v>855</v>
      </c>
      <c r="E91" s="299" t="s">
        <v>590</v>
      </c>
      <c r="F91" s="299" t="s">
        <v>591</v>
      </c>
      <c r="G91" s="299" t="s">
        <v>592</v>
      </c>
      <c r="H91" s="300" t="s">
        <v>628</v>
      </c>
      <c r="I91" s="300" t="s">
        <v>7</v>
      </c>
      <c r="J91" s="300" t="s">
        <v>8</v>
      </c>
      <c r="K91" s="300" t="s">
        <v>629</v>
      </c>
      <c r="L91" s="300" t="s">
        <v>101</v>
      </c>
      <c r="M91" s="298" t="s">
        <v>856</v>
      </c>
      <c r="N91" s="298" t="s">
        <v>636</v>
      </c>
      <c r="O91" s="300" t="s">
        <v>593</v>
      </c>
      <c r="P91" s="299" t="s">
        <v>632</v>
      </c>
      <c r="Q91" s="301"/>
    </row>
    <row r="92" spans="1:17" ht="72" x14ac:dyDescent="0.3">
      <c r="A92" s="296" t="s">
        <v>625</v>
      </c>
      <c r="B92" s="304" t="s">
        <v>762</v>
      </c>
      <c r="C92" s="304"/>
      <c r="D92" s="304" t="s">
        <v>857</v>
      </c>
      <c r="E92" s="305" t="s">
        <v>594</v>
      </c>
      <c r="F92" s="305" t="s">
        <v>595</v>
      </c>
      <c r="G92" s="305" t="s">
        <v>596</v>
      </c>
      <c r="H92" s="306" t="s">
        <v>628</v>
      </c>
      <c r="I92" s="306" t="s">
        <v>7</v>
      </c>
      <c r="J92" s="306" t="s">
        <v>8</v>
      </c>
      <c r="K92" s="306" t="s">
        <v>629</v>
      </c>
      <c r="L92" s="306" t="s">
        <v>101</v>
      </c>
      <c r="M92" s="304" t="s">
        <v>856</v>
      </c>
      <c r="N92" s="304" t="s">
        <v>636</v>
      </c>
      <c r="O92" s="306" t="s">
        <v>593</v>
      </c>
      <c r="P92" s="305" t="s">
        <v>632</v>
      </c>
      <c r="Q92" s="303"/>
    </row>
    <row r="93" spans="1:17" ht="72" x14ac:dyDescent="0.3">
      <c r="A93" s="296" t="s">
        <v>625</v>
      </c>
      <c r="B93" s="297">
        <v>45595</v>
      </c>
      <c r="C93" s="298" t="s">
        <v>858</v>
      </c>
      <c r="D93" s="298" t="s">
        <v>859</v>
      </c>
      <c r="E93" s="299" t="s">
        <v>239</v>
      </c>
      <c r="F93" s="299" t="s">
        <v>860</v>
      </c>
      <c r="G93" s="299" t="s">
        <v>861</v>
      </c>
      <c r="H93" s="300" t="s">
        <v>648</v>
      </c>
      <c r="I93" s="300" t="s">
        <v>11</v>
      </c>
      <c r="J93" s="300" t="s">
        <v>8</v>
      </c>
      <c r="K93" s="300" t="s">
        <v>629</v>
      </c>
      <c r="L93" s="300" t="s">
        <v>81</v>
      </c>
      <c r="M93" s="298" t="s">
        <v>862</v>
      </c>
      <c r="N93" s="298" t="s">
        <v>636</v>
      </c>
      <c r="O93" s="300"/>
      <c r="P93" s="299" t="s">
        <v>632</v>
      </c>
      <c r="Q93" s="301"/>
    </row>
    <row r="94" spans="1:17" ht="43.2" x14ac:dyDescent="0.3">
      <c r="A94" s="296" t="s">
        <v>625</v>
      </c>
      <c r="B94" s="302">
        <v>45169</v>
      </c>
      <c r="C94" s="304" t="s">
        <v>863</v>
      </c>
      <c r="D94" s="304" t="s">
        <v>864</v>
      </c>
      <c r="E94" s="305" t="s">
        <v>251</v>
      </c>
      <c r="F94" s="305" t="s">
        <v>252</v>
      </c>
      <c r="G94" s="305" t="s">
        <v>253</v>
      </c>
      <c r="H94" s="306" t="s">
        <v>628</v>
      </c>
      <c r="I94" s="306" t="s">
        <v>11</v>
      </c>
      <c r="J94" s="306" t="s">
        <v>9</v>
      </c>
      <c r="K94" s="306" t="s">
        <v>629</v>
      </c>
      <c r="L94" s="306" t="s">
        <v>254</v>
      </c>
      <c r="M94" s="304" t="s">
        <v>865</v>
      </c>
      <c r="N94" s="304" t="s">
        <v>636</v>
      </c>
      <c r="O94" s="306"/>
      <c r="P94" s="305" t="s">
        <v>632</v>
      </c>
      <c r="Q94" s="303"/>
    </row>
    <row r="95" spans="1:17" ht="43.2" x14ac:dyDescent="0.3">
      <c r="A95" s="296" t="s">
        <v>625</v>
      </c>
      <c r="B95" s="297">
        <v>45169</v>
      </c>
      <c r="C95" s="298" t="s">
        <v>866</v>
      </c>
      <c r="D95" s="298" t="s">
        <v>867</v>
      </c>
      <c r="E95" s="299" t="s">
        <v>255</v>
      </c>
      <c r="F95" s="299" t="s">
        <v>256</v>
      </c>
      <c r="G95" s="299" t="s">
        <v>253</v>
      </c>
      <c r="H95" s="300" t="s">
        <v>628</v>
      </c>
      <c r="I95" s="300" t="s">
        <v>11</v>
      </c>
      <c r="J95" s="300" t="s">
        <v>9</v>
      </c>
      <c r="K95" s="300" t="s">
        <v>629</v>
      </c>
      <c r="L95" s="300" t="s">
        <v>254</v>
      </c>
      <c r="M95" s="298" t="s">
        <v>865</v>
      </c>
      <c r="N95" s="298" t="s">
        <v>636</v>
      </c>
      <c r="O95" s="300"/>
      <c r="P95" s="299" t="s">
        <v>632</v>
      </c>
      <c r="Q95" s="301"/>
    </row>
    <row r="96" spans="1:17" ht="43.2" x14ac:dyDescent="0.3">
      <c r="A96" s="296" t="s">
        <v>625</v>
      </c>
      <c r="B96" s="302">
        <v>45169</v>
      </c>
      <c r="C96" s="304" t="s">
        <v>868</v>
      </c>
      <c r="D96" s="304" t="s">
        <v>869</v>
      </c>
      <c r="E96" s="305" t="s">
        <v>257</v>
      </c>
      <c r="F96" s="305" t="s">
        <v>258</v>
      </c>
      <c r="G96" s="305" t="s">
        <v>259</v>
      </c>
      <c r="H96" s="306" t="s">
        <v>628</v>
      </c>
      <c r="I96" s="306" t="s">
        <v>11</v>
      </c>
      <c r="J96" s="306" t="s">
        <v>9</v>
      </c>
      <c r="K96" s="306" t="s">
        <v>629</v>
      </c>
      <c r="L96" s="306" t="s">
        <v>254</v>
      </c>
      <c r="M96" s="304" t="s">
        <v>865</v>
      </c>
      <c r="N96" s="304" t="s">
        <v>636</v>
      </c>
      <c r="O96" s="306"/>
      <c r="P96" s="305" t="s">
        <v>632</v>
      </c>
      <c r="Q96" s="303"/>
    </row>
    <row r="97" spans="1:17" ht="43.2" x14ac:dyDescent="0.3">
      <c r="A97" s="296" t="s">
        <v>625</v>
      </c>
      <c r="B97" s="297">
        <v>45169</v>
      </c>
      <c r="C97" s="298" t="s">
        <v>870</v>
      </c>
      <c r="D97" s="298" t="s">
        <v>871</v>
      </c>
      <c r="E97" s="299" t="s">
        <v>260</v>
      </c>
      <c r="F97" s="299" t="s">
        <v>261</v>
      </c>
      <c r="G97" s="299" t="s">
        <v>259</v>
      </c>
      <c r="H97" s="300" t="s">
        <v>628</v>
      </c>
      <c r="I97" s="300" t="s">
        <v>11</v>
      </c>
      <c r="J97" s="300" t="s">
        <v>9</v>
      </c>
      <c r="K97" s="300" t="s">
        <v>629</v>
      </c>
      <c r="L97" s="300" t="s">
        <v>254</v>
      </c>
      <c r="M97" s="298" t="s">
        <v>865</v>
      </c>
      <c r="N97" s="298" t="s">
        <v>636</v>
      </c>
      <c r="O97" s="300"/>
      <c r="P97" s="299" t="s">
        <v>632</v>
      </c>
      <c r="Q97" s="301"/>
    </row>
    <row r="98" spans="1:17" ht="43.2" x14ac:dyDescent="0.3">
      <c r="A98" s="296" t="s">
        <v>625</v>
      </c>
      <c r="B98" s="302">
        <v>45169</v>
      </c>
      <c r="C98" s="304" t="s">
        <v>872</v>
      </c>
      <c r="D98" s="304" t="s">
        <v>873</v>
      </c>
      <c r="E98" s="305" t="s">
        <v>262</v>
      </c>
      <c r="F98" s="305" t="s">
        <v>263</v>
      </c>
      <c r="G98" s="305" t="s">
        <v>264</v>
      </c>
      <c r="H98" s="306" t="s">
        <v>628</v>
      </c>
      <c r="I98" s="306" t="s">
        <v>11</v>
      </c>
      <c r="J98" s="306" t="s">
        <v>9</v>
      </c>
      <c r="K98" s="306" t="s">
        <v>629</v>
      </c>
      <c r="L98" s="306" t="s">
        <v>254</v>
      </c>
      <c r="M98" s="304" t="s">
        <v>865</v>
      </c>
      <c r="N98" s="304" t="s">
        <v>636</v>
      </c>
      <c r="O98" s="306"/>
      <c r="P98" s="305" t="s">
        <v>632</v>
      </c>
      <c r="Q98" s="303"/>
    </row>
    <row r="99" spans="1:17" ht="43.2" x14ac:dyDescent="0.3">
      <c r="A99" s="296" t="s">
        <v>625</v>
      </c>
      <c r="B99" s="297">
        <v>45169</v>
      </c>
      <c r="C99" s="298" t="s">
        <v>874</v>
      </c>
      <c r="D99" s="298" t="s">
        <v>875</v>
      </c>
      <c r="E99" s="299" t="s">
        <v>265</v>
      </c>
      <c r="F99" s="299" t="s">
        <v>266</v>
      </c>
      <c r="G99" s="299" t="s">
        <v>267</v>
      </c>
      <c r="H99" s="300" t="s">
        <v>628</v>
      </c>
      <c r="I99" s="300" t="s">
        <v>11</v>
      </c>
      <c r="J99" s="300" t="s">
        <v>9</v>
      </c>
      <c r="K99" s="300" t="s">
        <v>629</v>
      </c>
      <c r="L99" s="300" t="s">
        <v>254</v>
      </c>
      <c r="M99" s="298" t="s">
        <v>865</v>
      </c>
      <c r="N99" s="298" t="s">
        <v>636</v>
      </c>
      <c r="O99" s="300"/>
      <c r="P99" s="299" t="s">
        <v>632</v>
      </c>
      <c r="Q99" s="301"/>
    </row>
    <row r="100" spans="1:17" ht="57.6" x14ac:dyDescent="0.3">
      <c r="A100" s="296" t="s">
        <v>625</v>
      </c>
      <c r="B100" s="302">
        <v>45518</v>
      </c>
      <c r="C100" s="304"/>
      <c r="D100" s="304" t="s">
        <v>876</v>
      </c>
      <c r="E100" s="305" t="s">
        <v>268</v>
      </c>
      <c r="F100" s="305" t="s">
        <v>269</v>
      </c>
      <c r="G100" s="305" t="s">
        <v>270</v>
      </c>
      <c r="H100" s="306" t="s">
        <v>628</v>
      </c>
      <c r="I100" s="306" t="s">
        <v>7</v>
      </c>
      <c r="J100" s="306" t="s">
        <v>8</v>
      </c>
      <c r="K100" s="306" t="s">
        <v>629</v>
      </c>
      <c r="L100" s="306" t="s">
        <v>254</v>
      </c>
      <c r="M100" s="304" t="s">
        <v>865</v>
      </c>
      <c r="N100" s="304" t="s">
        <v>631</v>
      </c>
      <c r="O100" s="306" t="s">
        <v>14</v>
      </c>
      <c r="P100" s="305" t="s">
        <v>632</v>
      </c>
      <c r="Q100" s="303"/>
    </row>
    <row r="101" spans="1:17" ht="57.6" x14ac:dyDescent="0.3">
      <c r="A101" s="296" t="s">
        <v>625</v>
      </c>
      <c r="B101" s="297">
        <v>45518</v>
      </c>
      <c r="C101" s="298"/>
      <c r="D101" s="298" t="s">
        <v>877</v>
      </c>
      <c r="E101" s="299" t="s">
        <v>271</v>
      </c>
      <c r="F101" s="299" t="s">
        <v>272</v>
      </c>
      <c r="G101" s="299" t="s">
        <v>273</v>
      </c>
      <c r="H101" s="300" t="s">
        <v>628</v>
      </c>
      <c r="I101" s="300" t="s">
        <v>7</v>
      </c>
      <c r="J101" s="300" t="s">
        <v>8</v>
      </c>
      <c r="K101" s="300" t="s">
        <v>629</v>
      </c>
      <c r="L101" s="300" t="s">
        <v>254</v>
      </c>
      <c r="M101" s="298" t="s">
        <v>865</v>
      </c>
      <c r="N101" s="298" t="s">
        <v>631</v>
      </c>
      <c r="O101" s="300" t="s">
        <v>14</v>
      </c>
      <c r="P101" s="299" t="s">
        <v>632</v>
      </c>
      <c r="Q101" s="301"/>
    </row>
    <row r="102" spans="1:17" ht="57.6" x14ac:dyDescent="0.3">
      <c r="A102" s="296" t="s">
        <v>625</v>
      </c>
      <c r="B102" s="302">
        <v>45518</v>
      </c>
      <c r="C102" s="304"/>
      <c r="D102" s="304" t="s">
        <v>878</v>
      </c>
      <c r="E102" s="305" t="s">
        <v>274</v>
      </c>
      <c r="F102" s="305" t="s">
        <v>275</v>
      </c>
      <c r="G102" s="305" t="s">
        <v>276</v>
      </c>
      <c r="H102" s="306" t="s">
        <v>628</v>
      </c>
      <c r="I102" s="306" t="s">
        <v>7</v>
      </c>
      <c r="J102" s="306" t="s">
        <v>8</v>
      </c>
      <c r="K102" s="306" t="s">
        <v>629</v>
      </c>
      <c r="L102" s="306" t="s">
        <v>254</v>
      </c>
      <c r="M102" s="304" t="s">
        <v>865</v>
      </c>
      <c r="N102" s="304" t="s">
        <v>631</v>
      </c>
      <c r="O102" s="306" t="s">
        <v>14</v>
      </c>
      <c r="P102" s="305" t="s">
        <v>632</v>
      </c>
      <c r="Q102" s="303"/>
    </row>
    <row r="103" spans="1:17" ht="57.6" x14ac:dyDescent="0.3">
      <c r="A103" s="296" t="s">
        <v>625</v>
      </c>
      <c r="B103" s="297">
        <v>45518</v>
      </c>
      <c r="C103" s="298"/>
      <c r="D103" s="298" t="s">
        <v>879</v>
      </c>
      <c r="E103" s="299" t="s">
        <v>277</v>
      </c>
      <c r="F103" s="299" t="s">
        <v>278</v>
      </c>
      <c r="G103" s="299" t="s">
        <v>279</v>
      </c>
      <c r="H103" s="300" t="s">
        <v>628</v>
      </c>
      <c r="I103" s="300" t="s">
        <v>7</v>
      </c>
      <c r="J103" s="300" t="s">
        <v>8</v>
      </c>
      <c r="K103" s="300" t="s">
        <v>629</v>
      </c>
      <c r="L103" s="300" t="s">
        <v>254</v>
      </c>
      <c r="M103" s="298" t="s">
        <v>865</v>
      </c>
      <c r="N103" s="298" t="s">
        <v>631</v>
      </c>
      <c r="O103" s="300" t="s">
        <v>14</v>
      </c>
      <c r="P103" s="299" t="s">
        <v>632</v>
      </c>
      <c r="Q103" s="301"/>
    </row>
    <row r="104" spans="1:17" ht="57.6" x14ac:dyDescent="0.3">
      <c r="A104" s="296" t="s">
        <v>625</v>
      </c>
      <c r="B104" s="302">
        <v>45518</v>
      </c>
      <c r="C104" s="304"/>
      <c r="D104" s="304" t="s">
        <v>880</v>
      </c>
      <c r="E104" s="305" t="s">
        <v>280</v>
      </c>
      <c r="F104" s="305" t="s">
        <v>281</v>
      </c>
      <c r="G104" s="305" t="s">
        <v>282</v>
      </c>
      <c r="H104" s="306" t="s">
        <v>628</v>
      </c>
      <c r="I104" s="306" t="s">
        <v>7</v>
      </c>
      <c r="J104" s="306" t="s">
        <v>8</v>
      </c>
      <c r="K104" s="306" t="s">
        <v>629</v>
      </c>
      <c r="L104" s="306" t="s">
        <v>254</v>
      </c>
      <c r="M104" s="304" t="s">
        <v>865</v>
      </c>
      <c r="N104" s="304" t="s">
        <v>631</v>
      </c>
      <c r="O104" s="306" t="s">
        <v>14</v>
      </c>
      <c r="P104" s="305" t="s">
        <v>632</v>
      </c>
      <c r="Q104" s="303"/>
    </row>
    <row r="105" spans="1:17" ht="57.6" x14ac:dyDescent="0.3">
      <c r="A105" s="296" t="s">
        <v>625</v>
      </c>
      <c r="B105" s="298" t="s">
        <v>881</v>
      </c>
      <c r="C105" s="298" t="s">
        <v>882</v>
      </c>
      <c r="D105" s="298" t="s">
        <v>883</v>
      </c>
      <c r="E105" s="299" t="s">
        <v>283</v>
      </c>
      <c r="F105" s="299" t="s">
        <v>284</v>
      </c>
      <c r="G105" s="299" t="s">
        <v>285</v>
      </c>
      <c r="H105" s="300" t="s">
        <v>652</v>
      </c>
      <c r="I105" s="300" t="s">
        <v>11</v>
      </c>
      <c r="J105" s="300" t="s">
        <v>8</v>
      </c>
      <c r="K105" s="300" t="s">
        <v>629</v>
      </c>
      <c r="L105" s="300" t="s">
        <v>254</v>
      </c>
      <c r="M105" s="298" t="s">
        <v>884</v>
      </c>
      <c r="N105" s="298" t="s">
        <v>636</v>
      </c>
      <c r="O105" s="300"/>
      <c r="P105" s="299" t="s">
        <v>632</v>
      </c>
      <c r="Q105" s="301"/>
    </row>
    <row r="106" spans="1:17" ht="72" x14ac:dyDescent="0.3">
      <c r="A106" s="296" t="s">
        <v>625</v>
      </c>
      <c r="B106" s="302">
        <v>45497</v>
      </c>
      <c r="C106" s="304"/>
      <c r="D106" s="304" t="s">
        <v>885</v>
      </c>
      <c r="E106" s="305" t="s">
        <v>286</v>
      </c>
      <c r="F106" s="305" t="s">
        <v>287</v>
      </c>
      <c r="G106" s="305" t="s">
        <v>288</v>
      </c>
      <c r="H106" s="306" t="s">
        <v>628</v>
      </c>
      <c r="I106" s="306" t="s">
        <v>7</v>
      </c>
      <c r="J106" s="306" t="s">
        <v>8</v>
      </c>
      <c r="K106" s="306" t="s">
        <v>629</v>
      </c>
      <c r="L106" s="306" t="s">
        <v>129</v>
      </c>
      <c r="M106" s="304" t="s">
        <v>657</v>
      </c>
      <c r="N106" s="304" t="s">
        <v>636</v>
      </c>
      <c r="O106" s="306"/>
      <c r="P106" s="305" t="s">
        <v>632</v>
      </c>
      <c r="Q106" s="303"/>
    </row>
    <row r="107" spans="1:17" ht="72" x14ac:dyDescent="0.3">
      <c r="A107" s="296" t="s">
        <v>625</v>
      </c>
      <c r="B107" s="297">
        <v>45497</v>
      </c>
      <c r="C107" s="298"/>
      <c r="D107" s="298" t="s">
        <v>886</v>
      </c>
      <c r="E107" s="299" t="s">
        <v>289</v>
      </c>
      <c r="F107" s="299" t="s">
        <v>290</v>
      </c>
      <c r="G107" s="299" t="s">
        <v>291</v>
      </c>
      <c r="H107" s="300" t="s">
        <v>628</v>
      </c>
      <c r="I107" s="300" t="s">
        <v>7</v>
      </c>
      <c r="J107" s="300" t="s">
        <v>8</v>
      </c>
      <c r="K107" s="300" t="s">
        <v>629</v>
      </c>
      <c r="L107" s="300" t="s">
        <v>129</v>
      </c>
      <c r="M107" s="298" t="s">
        <v>657</v>
      </c>
      <c r="N107" s="298" t="s">
        <v>636</v>
      </c>
      <c r="O107" s="300"/>
      <c r="P107" s="299" t="s">
        <v>632</v>
      </c>
      <c r="Q107" s="301"/>
    </row>
    <row r="108" spans="1:17" ht="72" x14ac:dyDescent="0.3">
      <c r="A108" s="296" t="s">
        <v>625</v>
      </c>
      <c r="B108" s="302">
        <v>45497</v>
      </c>
      <c r="C108" s="304"/>
      <c r="D108" s="304" t="s">
        <v>887</v>
      </c>
      <c r="E108" s="305" t="s">
        <v>292</v>
      </c>
      <c r="F108" s="305" t="s">
        <v>293</v>
      </c>
      <c r="G108" s="305" t="s">
        <v>294</v>
      </c>
      <c r="H108" s="306" t="s">
        <v>628</v>
      </c>
      <c r="I108" s="306" t="s">
        <v>7</v>
      </c>
      <c r="J108" s="306" t="s">
        <v>8</v>
      </c>
      <c r="K108" s="306" t="s">
        <v>629</v>
      </c>
      <c r="L108" s="306" t="s">
        <v>129</v>
      </c>
      <c r="M108" s="304" t="s">
        <v>657</v>
      </c>
      <c r="N108" s="304" t="s">
        <v>636</v>
      </c>
      <c r="O108" s="306"/>
      <c r="P108" s="305" t="s">
        <v>632</v>
      </c>
      <c r="Q108" s="303"/>
    </row>
    <row r="109" spans="1:17" ht="72" x14ac:dyDescent="0.3">
      <c r="A109" s="296" t="s">
        <v>625</v>
      </c>
      <c r="B109" s="297">
        <v>45497</v>
      </c>
      <c r="C109" s="298"/>
      <c r="D109" s="298" t="s">
        <v>888</v>
      </c>
      <c r="E109" s="299" t="s">
        <v>295</v>
      </c>
      <c r="F109" s="299" t="s">
        <v>296</v>
      </c>
      <c r="G109" s="299" t="s">
        <v>297</v>
      </c>
      <c r="H109" s="300" t="s">
        <v>628</v>
      </c>
      <c r="I109" s="300" t="s">
        <v>7</v>
      </c>
      <c r="J109" s="300" t="s">
        <v>8</v>
      </c>
      <c r="K109" s="300" t="s">
        <v>629</v>
      </c>
      <c r="L109" s="300" t="s">
        <v>129</v>
      </c>
      <c r="M109" s="298" t="s">
        <v>657</v>
      </c>
      <c r="N109" s="298" t="s">
        <v>636</v>
      </c>
      <c r="O109" s="300"/>
      <c r="P109" s="299" t="s">
        <v>632</v>
      </c>
      <c r="Q109" s="301"/>
    </row>
    <row r="110" spans="1:17" ht="72" x14ac:dyDescent="0.3">
      <c r="A110" s="296" t="s">
        <v>625</v>
      </c>
      <c r="B110" s="304" t="s">
        <v>649</v>
      </c>
      <c r="C110" s="304" t="s">
        <v>889</v>
      </c>
      <c r="D110" s="304" t="s">
        <v>890</v>
      </c>
      <c r="E110" s="305" t="s">
        <v>298</v>
      </c>
      <c r="F110" s="305" t="s">
        <v>299</v>
      </c>
      <c r="G110" s="305" t="s">
        <v>300</v>
      </c>
      <c r="H110" s="306" t="s">
        <v>648</v>
      </c>
      <c r="I110" s="306" t="s">
        <v>11</v>
      </c>
      <c r="J110" s="306" t="s">
        <v>8</v>
      </c>
      <c r="K110" s="306" t="s">
        <v>748</v>
      </c>
      <c r="L110" s="306" t="s">
        <v>65</v>
      </c>
      <c r="M110" s="304" t="s">
        <v>657</v>
      </c>
      <c r="N110" s="304"/>
      <c r="O110" s="306"/>
      <c r="P110" s="305" t="s">
        <v>632</v>
      </c>
      <c r="Q110" s="303"/>
    </row>
    <row r="111" spans="1:17" ht="72" x14ac:dyDescent="0.3">
      <c r="A111" s="296" t="s">
        <v>625</v>
      </c>
      <c r="B111" s="298" t="s">
        <v>649</v>
      </c>
      <c r="C111" s="298" t="s">
        <v>891</v>
      </c>
      <c r="D111" s="298" t="s">
        <v>892</v>
      </c>
      <c r="E111" s="299" t="s">
        <v>301</v>
      </c>
      <c r="F111" s="299" t="s">
        <v>302</v>
      </c>
      <c r="G111" s="299" t="s">
        <v>303</v>
      </c>
      <c r="H111" s="300" t="s">
        <v>648</v>
      </c>
      <c r="I111" s="300" t="s">
        <v>11</v>
      </c>
      <c r="J111" s="300" t="s">
        <v>8</v>
      </c>
      <c r="K111" s="300" t="s">
        <v>748</v>
      </c>
      <c r="L111" s="300" t="s">
        <v>65</v>
      </c>
      <c r="M111" s="298" t="s">
        <v>657</v>
      </c>
      <c r="N111" s="298"/>
      <c r="O111" s="300"/>
      <c r="P111" s="299" t="s">
        <v>632</v>
      </c>
      <c r="Q111" s="301"/>
    </row>
    <row r="112" spans="1:17" ht="72" x14ac:dyDescent="0.3">
      <c r="A112" s="296" t="s">
        <v>625</v>
      </c>
      <c r="B112" s="304" t="s">
        <v>649</v>
      </c>
      <c r="C112" s="304" t="s">
        <v>893</v>
      </c>
      <c r="D112" s="304" t="s">
        <v>894</v>
      </c>
      <c r="E112" s="305" t="s">
        <v>304</v>
      </c>
      <c r="F112" s="305" t="s">
        <v>305</v>
      </c>
      <c r="G112" s="305" t="s">
        <v>306</v>
      </c>
      <c r="H112" s="306" t="s">
        <v>648</v>
      </c>
      <c r="I112" s="306" t="s">
        <v>11</v>
      </c>
      <c r="J112" s="306" t="s">
        <v>8</v>
      </c>
      <c r="K112" s="306" t="s">
        <v>748</v>
      </c>
      <c r="L112" s="306" t="s">
        <v>65</v>
      </c>
      <c r="M112" s="304" t="s">
        <v>657</v>
      </c>
      <c r="N112" s="304" t="s">
        <v>636</v>
      </c>
      <c r="O112" s="306"/>
      <c r="P112" s="305" t="s">
        <v>632</v>
      </c>
      <c r="Q112" s="303"/>
    </row>
    <row r="113" spans="1:17" ht="72" x14ac:dyDescent="0.3">
      <c r="A113" s="296" t="s">
        <v>625</v>
      </c>
      <c r="B113" s="298" t="s">
        <v>649</v>
      </c>
      <c r="C113" s="298" t="s">
        <v>895</v>
      </c>
      <c r="D113" s="298" t="s">
        <v>896</v>
      </c>
      <c r="E113" s="299" t="s">
        <v>307</v>
      </c>
      <c r="F113" s="299" t="s">
        <v>308</v>
      </c>
      <c r="G113" s="299" t="s">
        <v>309</v>
      </c>
      <c r="H113" s="300" t="s">
        <v>648</v>
      </c>
      <c r="I113" s="300" t="s">
        <v>11</v>
      </c>
      <c r="J113" s="300" t="s">
        <v>8</v>
      </c>
      <c r="K113" s="300" t="s">
        <v>748</v>
      </c>
      <c r="L113" s="300" t="s">
        <v>65</v>
      </c>
      <c r="M113" s="298" t="s">
        <v>657</v>
      </c>
      <c r="N113" s="298" t="s">
        <v>636</v>
      </c>
      <c r="O113" s="300"/>
      <c r="P113" s="299" t="s">
        <v>632</v>
      </c>
      <c r="Q113" s="301"/>
    </row>
    <row r="114" spans="1:17" ht="72" x14ac:dyDescent="0.3">
      <c r="A114" s="296" t="s">
        <v>625</v>
      </c>
      <c r="B114" s="304" t="s">
        <v>649</v>
      </c>
      <c r="C114" s="304"/>
      <c r="D114" s="304" t="s">
        <v>897</v>
      </c>
      <c r="E114" s="305" t="s">
        <v>310</v>
      </c>
      <c r="F114" s="305" t="s">
        <v>311</v>
      </c>
      <c r="G114" s="305" t="s">
        <v>312</v>
      </c>
      <c r="H114" s="306" t="s">
        <v>628</v>
      </c>
      <c r="I114" s="306" t="s">
        <v>7</v>
      </c>
      <c r="J114" s="306" t="s">
        <v>8</v>
      </c>
      <c r="K114" s="306" t="s">
        <v>629</v>
      </c>
      <c r="L114" s="306" t="s">
        <v>81</v>
      </c>
      <c r="M114" s="304" t="s">
        <v>657</v>
      </c>
      <c r="N114" s="304" t="s">
        <v>636</v>
      </c>
      <c r="O114" s="306"/>
      <c r="P114" s="305" t="s">
        <v>632</v>
      </c>
      <c r="Q114" s="303"/>
    </row>
    <row r="115" spans="1:17" ht="72" x14ac:dyDescent="0.3">
      <c r="A115" s="296" t="s">
        <v>625</v>
      </c>
      <c r="B115" s="298" t="s">
        <v>649</v>
      </c>
      <c r="C115" s="298"/>
      <c r="D115" s="298" t="s">
        <v>898</v>
      </c>
      <c r="E115" s="299" t="s">
        <v>313</v>
      </c>
      <c r="F115" s="299" t="s">
        <v>314</v>
      </c>
      <c r="G115" s="299" t="s">
        <v>315</v>
      </c>
      <c r="H115" s="300" t="s">
        <v>628</v>
      </c>
      <c r="I115" s="300" t="s">
        <v>7</v>
      </c>
      <c r="J115" s="300" t="s">
        <v>8</v>
      </c>
      <c r="K115" s="300" t="s">
        <v>629</v>
      </c>
      <c r="L115" s="300" t="s">
        <v>81</v>
      </c>
      <c r="M115" s="298" t="s">
        <v>657</v>
      </c>
      <c r="N115" s="298" t="s">
        <v>636</v>
      </c>
      <c r="O115" s="300"/>
      <c r="P115" s="299" t="s">
        <v>632</v>
      </c>
      <c r="Q115" s="301"/>
    </row>
    <row r="116" spans="1:17" ht="72" x14ac:dyDescent="0.3">
      <c r="A116" s="296" t="s">
        <v>625</v>
      </c>
      <c r="B116" s="304" t="s">
        <v>649</v>
      </c>
      <c r="C116" s="304"/>
      <c r="D116" s="304" t="s">
        <v>899</v>
      </c>
      <c r="E116" s="305" t="s">
        <v>316</v>
      </c>
      <c r="F116" s="305" t="s">
        <v>317</v>
      </c>
      <c r="G116" s="305" t="s">
        <v>318</v>
      </c>
      <c r="H116" s="306" t="s">
        <v>628</v>
      </c>
      <c r="I116" s="306" t="s">
        <v>7</v>
      </c>
      <c r="J116" s="306" t="s">
        <v>8</v>
      </c>
      <c r="K116" s="306" t="s">
        <v>629</v>
      </c>
      <c r="L116" s="306" t="s">
        <v>81</v>
      </c>
      <c r="M116" s="304" t="s">
        <v>657</v>
      </c>
      <c r="N116" s="304" t="s">
        <v>636</v>
      </c>
      <c r="O116" s="306"/>
      <c r="P116" s="305" t="s">
        <v>632</v>
      </c>
      <c r="Q116" s="303"/>
    </row>
    <row r="117" spans="1:17" ht="72" x14ac:dyDescent="0.3">
      <c r="A117" s="296" t="s">
        <v>625</v>
      </c>
      <c r="B117" s="297">
        <v>44852</v>
      </c>
      <c r="C117" s="298"/>
      <c r="D117" s="298" t="s">
        <v>900</v>
      </c>
      <c r="E117" s="299" t="s">
        <v>319</v>
      </c>
      <c r="F117" s="299" t="s">
        <v>320</v>
      </c>
      <c r="G117" s="299" t="s">
        <v>321</v>
      </c>
      <c r="H117" s="300" t="s">
        <v>628</v>
      </c>
      <c r="I117" s="300" t="s">
        <v>7</v>
      </c>
      <c r="J117" s="300" t="s">
        <v>9</v>
      </c>
      <c r="K117" s="300" t="s">
        <v>629</v>
      </c>
      <c r="L117" s="300" t="s">
        <v>81</v>
      </c>
      <c r="M117" s="298" t="s">
        <v>657</v>
      </c>
      <c r="N117" s="298" t="s">
        <v>636</v>
      </c>
      <c r="O117" s="300"/>
      <c r="P117" s="299" t="s">
        <v>632</v>
      </c>
      <c r="Q117" s="301"/>
    </row>
    <row r="118" spans="1:17" ht="100.8" x14ac:dyDescent="0.3">
      <c r="A118" s="296" t="s">
        <v>625</v>
      </c>
      <c r="B118" s="302">
        <v>45546</v>
      </c>
      <c r="C118" s="304"/>
      <c r="D118" s="304" t="s">
        <v>901</v>
      </c>
      <c r="E118" s="305" t="s">
        <v>322</v>
      </c>
      <c r="F118" s="305" t="s">
        <v>323</v>
      </c>
      <c r="G118" s="305" t="s">
        <v>324</v>
      </c>
      <c r="H118" s="306" t="s">
        <v>648</v>
      </c>
      <c r="I118" s="306" t="s">
        <v>7</v>
      </c>
      <c r="J118" s="306" t="s">
        <v>8</v>
      </c>
      <c r="K118" s="306" t="s">
        <v>629</v>
      </c>
      <c r="L118" s="306" t="s">
        <v>129</v>
      </c>
      <c r="M118" s="304" t="s">
        <v>657</v>
      </c>
      <c r="N118" s="304" t="s">
        <v>636</v>
      </c>
      <c r="O118" s="306"/>
      <c r="P118" s="305" t="s">
        <v>632</v>
      </c>
      <c r="Q118" s="303"/>
    </row>
    <row r="119" spans="1:17" ht="100.8" x14ac:dyDescent="0.3">
      <c r="A119" s="296" t="s">
        <v>625</v>
      </c>
      <c r="B119" s="297">
        <v>45546</v>
      </c>
      <c r="C119" s="298"/>
      <c r="D119" s="298" t="s">
        <v>902</v>
      </c>
      <c r="E119" s="299" t="s">
        <v>325</v>
      </c>
      <c r="F119" s="299" t="s">
        <v>326</v>
      </c>
      <c r="G119" s="299" t="s">
        <v>327</v>
      </c>
      <c r="H119" s="300" t="s">
        <v>648</v>
      </c>
      <c r="I119" s="300" t="s">
        <v>7</v>
      </c>
      <c r="J119" s="300" t="s">
        <v>8</v>
      </c>
      <c r="K119" s="300" t="s">
        <v>629</v>
      </c>
      <c r="L119" s="300" t="s">
        <v>129</v>
      </c>
      <c r="M119" s="298" t="s">
        <v>657</v>
      </c>
      <c r="N119" s="298" t="s">
        <v>636</v>
      </c>
      <c r="O119" s="300"/>
      <c r="P119" s="299" t="s">
        <v>632</v>
      </c>
      <c r="Q119" s="301"/>
    </row>
    <row r="120" spans="1:17" ht="100.8" x14ac:dyDescent="0.3">
      <c r="A120" s="296" t="s">
        <v>625</v>
      </c>
      <c r="B120" s="302">
        <v>45546</v>
      </c>
      <c r="C120" s="304"/>
      <c r="D120" s="304" t="s">
        <v>903</v>
      </c>
      <c r="E120" s="305" t="s">
        <v>328</v>
      </c>
      <c r="F120" s="305" t="s">
        <v>329</v>
      </c>
      <c r="G120" s="305" t="s">
        <v>330</v>
      </c>
      <c r="H120" s="306" t="s">
        <v>648</v>
      </c>
      <c r="I120" s="306" t="s">
        <v>7</v>
      </c>
      <c r="J120" s="306" t="s">
        <v>8</v>
      </c>
      <c r="K120" s="306" t="s">
        <v>629</v>
      </c>
      <c r="L120" s="306" t="s">
        <v>129</v>
      </c>
      <c r="M120" s="304" t="s">
        <v>657</v>
      </c>
      <c r="N120" s="304" t="s">
        <v>636</v>
      </c>
      <c r="O120" s="306"/>
      <c r="P120" s="305" t="s">
        <v>632</v>
      </c>
      <c r="Q120" s="303"/>
    </row>
    <row r="121" spans="1:17" ht="100.8" x14ac:dyDescent="0.3">
      <c r="A121" s="296" t="s">
        <v>625</v>
      </c>
      <c r="B121" s="297">
        <v>45546</v>
      </c>
      <c r="C121" s="298"/>
      <c r="D121" s="298" t="s">
        <v>904</v>
      </c>
      <c r="E121" s="299" t="s">
        <v>331</v>
      </c>
      <c r="F121" s="299" t="s">
        <v>332</v>
      </c>
      <c r="G121" s="299" t="s">
        <v>333</v>
      </c>
      <c r="H121" s="300" t="s">
        <v>648</v>
      </c>
      <c r="I121" s="300" t="s">
        <v>7</v>
      </c>
      <c r="J121" s="300" t="s">
        <v>8</v>
      </c>
      <c r="K121" s="300" t="s">
        <v>629</v>
      </c>
      <c r="L121" s="300" t="s">
        <v>129</v>
      </c>
      <c r="M121" s="298" t="s">
        <v>657</v>
      </c>
      <c r="N121" s="298" t="s">
        <v>636</v>
      </c>
      <c r="O121" s="300"/>
      <c r="P121" s="299" t="s">
        <v>632</v>
      </c>
      <c r="Q121" s="301"/>
    </row>
    <row r="122" spans="1:17" ht="86.4" x14ac:dyDescent="0.3">
      <c r="A122" s="307" t="s">
        <v>905</v>
      </c>
      <c r="B122" s="303"/>
      <c r="C122" s="304"/>
      <c r="D122" s="304" t="s">
        <v>906</v>
      </c>
      <c r="E122" s="305" t="s">
        <v>907</v>
      </c>
      <c r="F122" s="305" t="s">
        <v>908</v>
      </c>
      <c r="G122" s="305" t="s">
        <v>909</v>
      </c>
      <c r="H122" s="306" t="s">
        <v>628</v>
      </c>
      <c r="I122" s="306" t="s">
        <v>7</v>
      </c>
      <c r="J122" s="306" t="s">
        <v>9</v>
      </c>
      <c r="K122" s="306" t="s">
        <v>629</v>
      </c>
      <c r="L122" s="306" t="s">
        <v>27</v>
      </c>
      <c r="M122" s="304" t="s">
        <v>910</v>
      </c>
      <c r="N122" s="304" t="s">
        <v>636</v>
      </c>
      <c r="O122" s="306"/>
      <c r="P122" s="305" t="s">
        <v>632</v>
      </c>
      <c r="Q122" s="303"/>
    </row>
    <row r="123" spans="1:17" ht="86.4" x14ac:dyDescent="0.3">
      <c r="A123" s="307" t="s">
        <v>905</v>
      </c>
      <c r="B123" s="301"/>
      <c r="C123" s="298"/>
      <c r="D123" s="298" t="s">
        <v>911</v>
      </c>
      <c r="E123" s="299" t="s">
        <v>912</v>
      </c>
      <c r="F123" s="299" t="s">
        <v>913</v>
      </c>
      <c r="G123" s="299" t="s">
        <v>914</v>
      </c>
      <c r="H123" s="300" t="s">
        <v>628</v>
      </c>
      <c r="I123" s="300" t="s">
        <v>7</v>
      </c>
      <c r="J123" s="300" t="s">
        <v>9</v>
      </c>
      <c r="K123" s="300" t="s">
        <v>629</v>
      </c>
      <c r="L123" s="300" t="s">
        <v>27</v>
      </c>
      <c r="M123" s="298" t="s">
        <v>910</v>
      </c>
      <c r="N123" s="298" t="s">
        <v>636</v>
      </c>
      <c r="O123" s="300"/>
      <c r="P123" s="299" t="s">
        <v>632</v>
      </c>
      <c r="Q123" s="301"/>
    </row>
    <row r="124" spans="1:17" ht="86.4" x14ac:dyDescent="0.3">
      <c r="A124" s="307" t="s">
        <v>905</v>
      </c>
      <c r="B124" s="303"/>
      <c r="C124" s="304"/>
      <c r="D124" s="304" t="s">
        <v>915</v>
      </c>
      <c r="E124" s="305" t="s">
        <v>916</v>
      </c>
      <c r="F124" s="305" t="s">
        <v>917</v>
      </c>
      <c r="G124" s="305" t="s">
        <v>918</v>
      </c>
      <c r="H124" s="306" t="s">
        <v>628</v>
      </c>
      <c r="I124" s="306"/>
      <c r="J124" s="306" t="s">
        <v>9</v>
      </c>
      <c r="K124" s="306" t="s">
        <v>629</v>
      </c>
      <c r="L124" s="306" t="s">
        <v>27</v>
      </c>
      <c r="M124" s="304" t="s">
        <v>910</v>
      </c>
      <c r="N124" s="304" t="s">
        <v>636</v>
      </c>
      <c r="O124" s="306"/>
      <c r="P124" s="305" t="s">
        <v>632</v>
      </c>
      <c r="Q124" s="303"/>
    </row>
    <row r="125" spans="1:17" ht="86.4" x14ac:dyDescent="0.3">
      <c r="A125" s="307" t="s">
        <v>905</v>
      </c>
      <c r="B125" s="301"/>
      <c r="C125" s="298"/>
      <c r="D125" s="298" t="s">
        <v>919</v>
      </c>
      <c r="E125" s="299" t="s">
        <v>920</v>
      </c>
      <c r="F125" s="299" t="s">
        <v>921</v>
      </c>
      <c r="G125" s="299" t="s">
        <v>922</v>
      </c>
      <c r="H125" s="300" t="s">
        <v>628</v>
      </c>
      <c r="I125" s="300" t="s">
        <v>7</v>
      </c>
      <c r="J125" s="300" t="s">
        <v>9</v>
      </c>
      <c r="K125" s="300" t="s">
        <v>629</v>
      </c>
      <c r="L125" s="300" t="s">
        <v>27</v>
      </c>
      <c r="M125" s="298" t="s">
        <v>910</v>
      </c>
      <c r="N125" s="298" t="s">
        <v>636</v>
      </c>
      <c r="O125" s="300"/>
      <c r="P125" s="299" t="s">
        <v>632</v>
      </c>
      <c r="Q125" s="301"/>
    </row>
    <row r="126" spans="1:17" ht="86.4" x14ac:dyDescent="0.3">
      <c r="A126" s="296" t="s">
        <v>625</v>
      </c>
      <c r="B126" s="303"/>
      <c r="C126" s="304"/>
      <c r="D126" s="304" t="s">
        <v>923</v>
      </c>
      <c r="E126" s="305" t="s">
        <v>924</v>
      </c>
      <c r="F126" s="305" t="s">
        <v>925</v>
      </c>
      <c r="G126" s="305" t="s">
        <v>926</v>
      </c>
      <c r="H126" s="306" t="s">
        <v>628</v>
      </c>
      <c r="I126" s="306" t="s">
        <v>7</v>
      </c>
      <c r="J126" s="306" t="s">
        <v>9</v>
      </c>
      <c r="K126" s="306" t="s">
        <v>629</v>
      </c>
      <c r="L126" s="306" t="s">
        <v>27</v>
      </c>
      <c r="M126" s="304" t="s">
        <v>910</v>
      </c>
      <c r="N126" s="304" t="s">
        <v>636</v>
      </c>
      <c r="O126" s="306"/>
      <c r="P126" s="305" t="s">
        <v>632</v>
      </c>
      <c r="Q126" s="303"/>
    </row>
    <row r="127" spans="1:17" ht="86.4" x14ac:dyDescent="0.3">
      <c r="A127" s="296" t="s">
        <v>625</v>
      </c>
      <c r="B127" s="301"/>
      <c r="C127" s="298"/>
      <c r="D127" s="298" t="s">
        <v>927</v>
      </c>
      <c r="E127" s="299" t="s">
        <v>928</v>
      </c>
      <c r="F127" s="299" t="s">
        <v>929</v>
      </c>
      <c r="G127" s="299" t="s">
        <v>930</v>
      </c>
      <c r="H127" s="300" t="s">
        <v>628</v>
      </c>
      <c r="I127" s="300" t="s">
        <v>7</v>
      </c>
      <c r="J127" s="300" t="s">
        <v>9</v>
      </c>
      <c r="K127" s="300" t="s">
        <v>629</v>
      </c>
      <c r="L127" s="300" t="s">
        <v>27</v>
      </c>
      <c r="M127" s="298" t="s">
        <v>910</v>
      </c>
      <c r="N127" s="298" t="s">
        <v>636</v>
      </c>
      <c r="O127" s="300"/>
      <c r="P127" s="299" t="s">
        <v>632</v>
      </c>
      <c r="Q127" s="301"/>
    </row>
    <row r="128" spans="1:17" ht="86.4" x14ac:dyDescent="0.3">
      <c r="A128" s="296" t="s">
        <v>625</v>
      </c>
      <c r="B128" s="303"/>
      <c r="C128" s="304"/>
      <c r="D128" s="304" t="s">
        <v>931</v>
      </c>
      <c r="E128" s="305" t="s">
        <v>932</v>
      </c>
      <c r="F128" s="305" t="s">
        <v>933</v>
      </c>
      <c r="G128" s="305" t="s">
        <v>934</v>
      </c>
      <c r="H128" s="306" t="s">
        <v>628</v>
      </c>
      <c r="I128" s="306" t="s">
        <v>7</v>
      </c>
      <c r="J128" s="306" t="s">
        <v>9</v>
      </c>
      <c r="K128" s="306" t="s">
        <v>629</v>
      </c>
      <c r="L128" s="306" t="s">
        <v>27</v>
      </c>
      <c r="M128" s="304" t="s">
        <v>910</v>
      </c>
      <c r="N128" s="304" t="s">
        <v>636</v>
      </c>
      <c r="O128" s="306"/>
      <c r="P128" s="305" t="s">
        <v>632</v>
      </c>
      <c r="Q128" s="303"/>
    </row>
    <row r="129" spans="1:17" ht="86.4" x14ac:dyDescent="0.3">
      <c r="A129" s="296" t="s">
        <v>625</v>
      </c>
      <c r="B129" s="301"/>
      <c r="C129" s="298"/>
      <c r="D129" s="298" t="s">
        <v>935</v>
      </c>
      <c r="E129" s="299" t="s">
        <v>936</v>
      </c>
      <c r="F129" s="299" t="s">
        <v>937</v>
      </c>
      <c r="G129" s="299" t="s">
        <v>938</v>
      </c>
      <c r="H129" s="300" t="s">
        <v>628</v>
      </c>
      <c r="I129" s="300" t="s">
        <v>7</v>
      </c>
      <c r="J129" s="300" t="s">
        <v>9</v>
      </c>
      <c r="K129" s="300" t="s">
        <v>629</v>
      </c>
      <c r="L129" s="300" t="s">
        <v>27</v>
      </c>
      <c r="M129" s="298" t="s">
        <v>910</v>
      </c>
      <c r="N129" s="298" t="s">
        <v>636</v>
      </c>
      <c r="O129" s="300"/>
      <c r="P129" s="299" t="s">
        <v>632</v>
      </c>
      <c r="Q129" s="301"/>
    </row>
    <row r="130" spans="1:17" ht="72" x14ac:dyDescent="0.3">
      <c r="A130" s="296" t="s">
        <v>625</v>
      </c>
      <c r="B130" s="302">
        <v>45546</v>
      </c>
      <c r="C130" s="304" t="s">
        <v>939</v>
      </c>
      <c r="D130" s="304" t="s">
        <v>940</v>
      </c>
      <c r="E130" s="305" t="s">
        <v>334</v>
      </c>
      <c r="F130" s="305" t="s">
        <v>335</v>
      </c>
      <c r="G130" s="305" t="s">
        <v>336</v>
      </c>
      <c r="H130" s="306" t="s">
        <v>648</v>
      </c>
      <c r="I130" s="306" t="s">
        <v>11</v>
      </c>
      <c r="J130" s="306" t="s">
        <v>8</v>
      </c>
      <c r="K130" s="306" t="s">
        <v>629</v>
      </c>
      <c r="L130" s="306" t="s">
        <v>145</v>
      </c>
      <c r="M130" s="304" t="s">
        <v>657</v>
      </c>
      <c r="N130" s="304" t="s">
        <v>636</v>
      </c>
      <c r="O130" s="306"/>
      <c r="P130" s="305" t="s">
        <v>632</v>
      </c>
      <c r="Q130" s="303"/>
    </row>
    <row r="131" spans="1:17" ht="72" x14ac:dyDescent="0.3">
      <c r="A131" s="296" t="s">
        <v>625</v>
      </c>
      <c r="B131" s="297">
        <v>45546</v>
      </c>
      <c r="C131" s="298" t="s">
        <v>941</v>
      </c>
      <c r="D131" s="298" t="s">
        <v>942</v>
      </c>
      <c r="E131" s="299" t="s">
        <v>337</v>
      </c>
      <c r="F131" s="299" t="s">
        <v>338</v>
      </c>
      <c r="G131" s="299" t="s">
        <v>339</v>
      </c>
      <c r="H131" s="300" t="s">
        <v>648</v>
      </c>
      <c r="I131" s="300" t="s">
        <v>11</v>
      </c>
      <c r="J131" s="300" t="s">
        <v>8</v>
      </c>
      <c r="K131" s="300" t="s">
        <v>629</v>
      </c>
      <c r="L131" s="300" t="s">
        <v>145</v>
      </c>
      <c r="M131" s="298" t="s">
        <v>657</v>
      </c>
      <c r="N131" s="298" t="s">
        <v>636</v>
      </c>
      <c r="O131" s="300"/>
      <c r="P131" s="299" t="s">
        <v>632</v>
      </c>
      <c r="Q131" s="301"/>
    </row>
    <row r="132" spans="1:17" ht="72" x14ac:dyDescent="0.3">
      <c r="A132" s="296" t="s">
        <v>625</v>
      </c>
      <c r="B132" s="302">
        <v>45546</v>
      </c>
      <c r="C132" s="304" t="s">
        <v>943</v>
      </c>
      <c r="D132" s="304" t="s">
        <v>944</v>
      </c>
      <c r="E132" s="305" t="s">
        <v>340</v>
      </c>
      <c r="F132" s="305" t="s">
        <v>341</v>
      </c>
      <c r="G132" s="305" t="s">
        <v>342</v>
      </c>
      <c r="H132" s="306" t="s">
        <v>648</v>
      </c>
      <c r="I132" s="306" t="s">
        <v>11</v>
      </c>
      <c r="J132" s="306" t="s">
        <v>8</v>
      </c>
      <c r="K132" s="306" t="s">
        <v>629</v>
      </c>
      <c r="L132" s="306" t="s">
        <v>145</v>
      </c>
      <c r="M132" s="304" t="s">
        <v>657</v>
      </c>
      <c r="N132" s="304" t="s">
        <v>636</v>
      </c>
      <c r="O132" s="306"/>
      <c r="P132" s="305" t="s">
        <v>632</v>
      </c>
      <c r="Q132" s="303"/>
    </row>
    <row r="133" spans="1:17" ht="72" x14ac:dyDescent="0.3">
      <c r="A133" s="296" t="s">
        <v>625</v>
      </c>
      <c r="B133" s="297">
        <v>45546</v>
      </c>
      <c r="C133" s="298" t="s">
        <v>945</v>
      </c>
      <c r="D133" s="298" t="s">
        <v>946</v>
      </c>
      <c r="E133" s="299" t="s">
        <v>343</v>
      </c>
      <c r="F133" s="299" t="s">
        <v>344</v>
      </c>
      <c r="G133" s="299" t="s">
        <v>345</v>
      </c>
      <c r="H133" s="300" t="s">
        <v>648</v>
      </c>
      <c r="I133" s="300" t="s">
        <v>11</v>
      </c>
      <c r="J133" s="300" t="s">
        <v>8</v>
      </c>
      <c r="K133" s="300" t="s">
        <v>629</v>
      </c>
      <c r="L133" s="300" t="s">
        <v>145</v>
      </c>
      <c r="M133" s="298" t="s">
        <v>657</v>
      </c>
      <c r="N133" s="298" t="s">
        <v>636</v>
      </c>
      <c r="O133" s="300"/>
      <c r="P133" s="299" t="s">
        <v>632</v>
      </c>
      <c r="Q133" s="301"/>
    </row>
    <row r="134" spans="1:17" ht="72" x14ac:dyDescent="0.3">
      <c r="A134" s="296" t="s">
        <v>625</v>
      </c>
      <c r="B134" s="304" t="s">
        <v>947</v>
      </c>
      <c r="C134" s="304"/>
      <c r="D134" s="304" t="s">
        <v>948</v>
      </c>
      <c r="E134" s="305" t="s">
        <v>597</v>
      </c>
      <c r="F134" s="305" t="s">
        <v>598</v>
      </c>
      <c r="G134" s="305" t="s">
        <v>599</v>
      </c>
      <c r="H134" s="306" t="s">
        <v>628</v>
      </c>
      <c r="I134" s="306" t="s">
        <v>7</v>
      </c>
      <c r="J134" s="306" t="s">
        <v>8</v>
      </c>
      <c r="K134" s="306" t="s">
        <v>629</v>
      </c>
      <c r="L134" s="306" t="s">
        <v>33</v>
      </c>
      <c r="M134" s="304" t="s">
        <v>949</v>
      </c>
      <c r="N134" s="304" t="s">
        <v>636</v>
      </c>
      <c r="O134" s="306"/>
      <c r="P134" s="305" t="s">
        <v>632</v>
      </c>
      <c r="Q134" s="303"/>
    </row>
    <row r="135" spans="1:17" ht="72" x14ac:dyDescent="0.3">
      <c r="A135" s="296" t="s">
        <v>625</v>
      </c>
      <c r="B135" s="298" t="s">
        <v>947</v>
      </c>
      <c r="C135" s="298"/>
      <c r="D135" s="298" t="s">
        <v>950</v>
      </c>
      <c r="E135" s="299" t="s">
        <v>600</v>
      </c>
      <c r="F135" s="299" t="s">
        <v>601</v>
      </c>
      <c r="G135" s="299" t="s">
        <v>602</v>
      </c>
      <c r="H135" s="300" t="s">
        <v>628</v>
      </c>
      <c r="I135" s="300" t="s">
        <v>7</v>
      </c>
      <c r="J135" s="300" t="s">
        <v>8</v>
      </c>
      <c r="K135" s="300" t="s">
        <v>629</v>
      </c>
      <c r="L135" s="300" t="s">
        <v>33</v>
      </c>
      <c r="M135" s="298" t="s">
        <v>949</v>
      </c>
      <c r="N135" s="298" t="s">
        <v>636</v>
      </c>
      <c r="O135" s="300"/>
      <c r="P135" s="299" t="s">
        <v>632</v>
      </c>
      <c r="Q135" s="301"/>
    </row>
    <row r="136" spans="1:17" ht="72" x14ac:dyDescent="0.3">
      <c r="A136" s="296" t="s">
        <v>625</v>
      </c>
      <c r="B136" s="304" t="s">
        <v>947</v>
      </c>
      <c r="C136" s="304"/>
      <c r="D136" s="304" t="s">
        <v>951</v>
      </c>
      <c r="E136" s="305" t="s">
        <v>603</v>
      </c>
      <c r="F136" s="305" t="s">
        <v>604</v>
      </c>
      <c r="G136" s="305" t="s">
        <v>605</v>
      </c>
      <c r="H136" s="306" t="s">
        <v>628</v>
      </c>
      <c r="I136" s="306" t="s">
        <v>7</v>
      </c>
      <c r="J136" s="306" t="s">
        <v>8</v>
      </c>
      <c r="K136" s="306" t="s">
        <v>629</v>
      </c>
      <c r="L136" s="306" t="s">
        <v>33</v>
      </c>
      <c r="M136" s="304" t="s">
        <v>949</v>
      </c>
      <c r="N136" s="304" t="s">
        <v>636</v>
      </c>
      <c r="O136" s="306"/>
      <c r="P136" s="305" t="s">
        <v>632</v>
      </c>
      <c r="Q136" s="303"/>
    </row>
    <row r="137" spans="1:17" ht="72" x14ac:dyDescent="0.3">
      <c r="A137" s="296" t="s">
        <v>625</v>
      </c>
      <c r="B137" s="298" t="s">
        <v>947</v>
      </c>
      <c r="C137" s="298"/>
      <c r="D137" s="298" t="s">
        <v>952</v>
      </c>
      <c r="E137" s="299" t="s">
        <v>606</v>
      </c>
      <c r="F137" s="299" t="s">
        <v>607</v>
      </c>
      <c r="G137" s="299" t="s">
        <v>608</v>
      </c>
      <c r="H137" s="300" t="s">
        <v>628</v>
      </c>
      <c r="I137" s="300" t="s">
        <v>7</v>
      </c>
      <c r="J137" s="300" t="s">
        <v>8</v>
      </c>
      <c r="K137" s="300" t="s">
        <v>629</v>
      </c>
      <c r="L137" s="300" t="s">
        <v>33</v>
      </c>
      <c r="M137" s="298" t="s">
        <v>949</v>
      </c>
      <c r="N137" s="298" t="s">
        <v>636</v>
      </c>
      <c r="O137" s="300"/>
      <c r="P137" s="299" t="s">
        <v>632</v>
      </c>
      <c r="Q137" s="301"/>
    </row>
    <row r="138" spans="1:17" ht="57.6" x14ac:dyDescent="0.3">
      <c r="A138" s="296" t="s">
        <v>625</v>
      </c>
      <c r="B138" s="302">
        <v>45509</v>
      </c>
      <c r="C138" s="304" t="s">
        <v>953</v>
      </c>
      <c r="D138" s="304" t="s">
        <v>954</v>
      </c>
      <c r="E138" s="305" t="s">
        <v>346</v>
      </c>
      <c r="F138" s="305" t="s">
        <v>347</v>
      </c>
      <c r="G138" s="305" t="s">
        <v>348</v>
      </c>
      <c r="H138" s="306" t="s">
        <v>628</v>
      </c>
      <c r="I138" s="306" t="s">
        <v>11</v>
      </c>
      <c r="J138" s="306" t="s">
        <v>8</v>
      </c>
      <c r="K138" s="306" t="s">
        <v>629</v>
      </c>
      <c r="L138" s="306" t="s">
        <v>254</v>
      </c>
      <c r="M138" s="304" t="s">
        <v>955</v>
      </c>
      <c r="N138" s="304" t="s">
        <v>631</v>
      </c>
      <c r="O138" s="306" t="s">
        <v>12</v>
      </c>
      <c r="P138" s="305" t="s">
        <v>632</v>
      </c>
      <c r="Q138" s="303"/>
    </row>
    <row r="139" spans="1:17" ht="57.6" x14ac:dyDescent="0.3">
      <c r="A139" s="296" t="s">
        <v>625</v>
      </c>
      <c r="B139" s="297">
        <v>45509</v>
      </c>
      <c r="C139" s="298" t="s">
        <v>956</v>
      </c>
      <c r="D139" s="298" t="s">
        <v>957</v>
      </c>
      <c r="E139" s="299" t="s">
        <v>349</v>
      </c>
      <c r="F139" s="299" t="s">
        <v>350</v>
      </c>
      <c r="G139" s="299" t="s">
        <v>351</v>
      </c>
      <c r="H139" s="300" t="s">
        <v>628</v>
      </c>
      <c r="I139" s="300" t="s">
        <v>11</v>
      </c>
      <c r="J139" s="300" t="s">
        <v>8</v>
      </c>
      <c r="K139" s="300" t="s">
        <v>629</v>
      </c>
      <c r="L139" s="300" t="s">
        <v>254</v>
      </c>
      <c r="M139" s="298" t="s">
        <v>955</v>
      </c>
      <c r="N139" s="298" t="s">
        <v>631</v>
      </c>
      <c r="O139" s="300" t="s">
        <v>352</v>
      </c>
      <c r="P139" s="299" t="s">
        <v>632</v>
      </c>
      <c r="Q139" s="301"/>
    </row>
    <row r="140" spans="1:17" ht="57.6" x14ac:dyDescent="0.3">
      <c r="A140" s="296" t="s">
        <v>625</v>
      </c>
      <c r="B140" s="302">
        <v>45509</v>
      </c>
      <c r="C140" s="304" t="s">
        <v>958</v>
      </c>
      <c r="D140" s="304" t="s">
        <v>959</v>
      </c>
      <c r="E140" s="305" t="s">
        <v>353</v>
      </c>
      <c r="F140" s="305" t="s">
        <v>354</v>
      </c>
      <c r="G140" s="305" t="s">
        <v>355</v>
      </c>
      <c r="H140" s="306" t="s">
        <v>628</v>
      </c>
      <c r="I140" s="306" t="s">
        <v>11</v>
      </c>
      <c r="J140" s="306" t="s">
        <v>8</v>
      </c>
      <c r="K140" s="306" t="s">
        <v>629</v>
      </c>
      <c r="L140" s="306" t="s">
        <v>254</v>
      </c>
      <c r="M140" s="304" t="s">
        <v>955</v>
      </c>
      <c r="N140" s="304" t="s">
        <v>631</v>
      </c>
      <c r="O140" s="306" t="s">
        <v>12</v>
      </c>
      <c r="P140" s="305" t="s">
        <v>632</v>
      </c>
      <c r="Q140" s="303"/>
    </row>
    <row r="141" spans="1:17" ht="57.6" x14ac:dyDescent="0.3">
      <c r="A141" s="296" t="s">
        <v>625</v>
      </c>
      <c r="B141" s="297">
        <v>45509</v>
      </c>
      <c r="C141" s="298" t="s">
        <v>960</v>
      </c>
      <c r="D141" s="298" t="s">
        <v>961</v>
      </c>
      <c r="E141" s="299" t="s">
        <v>356</v>
      </c>
      <c r="F141" s="299" t="s">
        <v>347</v>
      </c>
      <c r="G141" s="299" t="s">
        <v>357</v>
      </c>
      <c r="H141" s="300" t="s">
        <v>628</v>
      </c>
      <c r="I141" s="300" t="s">
        <v>11</v>
      </c>
      <c r="J141" s="300" t="s">
        <v>8</v>
      </c>
      <c r="K141" s="300" t="s">
        <v>629</v>
      </c>
      <c r="L141" s="300" t="s">
        <v>254</v>
      </c>
      <c r="M141" s="298" t="s">
        <v>955</v>
      </c>
      <c r="N141" s="298" t="s">
        <v>631</v>
      </c>
      <c r="O141" s="300" t="s">
        <v>12</v>
      </c>
      <c r="P141" s="299" t="s">
        <v>632</v>
      </c>
      <c r="Q141" s="301"/>
    </row>
    <row r="142" spans="1:17" ht="57.6" x14ac:dyDescent="0.3">
      <c r="A142" s="296" t="s">
        <v>625</v>
      </c>
      <c r="B142" s="302">
        <v>45509</v>
      </c>
      <c r="C142" s="304" t="s">
        <v>962</v>
      </c>
      <c r="D142" s="304" t="s">
        <v>963</v>
      </c>
      <c r="E142" s="305" t="s">
        <v>358</v>
      </c>
      <c r="F142" s="305" t="s">
        <v>359</v>
      </c>
      <c r="G142" s="305" t="s">
        <v>360</v>
      </c>
      <c r="H142" s="306" t="s">
        <v>628</v>
      </c>
      <c r="I142" s="306" t="s">
        <v>11</v>
      </c>
      <c r="J142" s="306" t="s">
        <v>8</v>
      </c>
      <c r="K142" s="306" t="s">
        <v>629</v>
      </c>
      <c r="L142" s="306" t="s">
        <v>254</v>
      </c>
      <c r="M142" s="304" t="s">
        <v>955</v>
      </c>
      <c r="N142" s="304" t="s">
        <v>631</v>
      </c>
      <c r="O142" s="306" t="s">
        <v>12</v>
      </c>
      <c r="P142" s="305" t="s">
        <v>632</v>
      </c>
      <c r="Q142" s="303"/>
    </row>
    <row r="143" spans="1:17" ht="57.6" x14ac:dyDescent="0.3">
      <c r="A143" s="296" t="s">
        <v>625</v>
      </c>
      <c r="B143" s="297">
        <v>45509</v>
      </c>
      <c r="C143" s="298" t="s">
        <v>964</v>
      </c>
      <c r="D143" s="298" t="s">
        <v>965</v>
      </c>
      <c r="E143" s="299" t="s">
        <v>361</v>
      </c>
      <c r="F143" s="299" t="s">
        <v>362</v>
      </c>
      <c r="G143" s="299" t="s">
        <v>363</v>
      </c>
      <c r="H143" s="300" t="s">
        <v>628</v>
      </c>
      <c r="I143" s="300" t="s">
        <v>11</v>
      </c>
      <c r="J143" s="300" t="s">
        <v>8</v>
      </c>
      <c r="K143" s="300" t="s">
        <v>629</v>
      </c>
      <c r="L143" s="300" t="s">
        <v>254</v>
      </c>
      <c r="M143" s="298" t="s">
        <v>955</v>
      </c>
      <c r="N143" s="298" t="s">
        <v>631</v>
      </c>
      <c r="O143" s="300" t="s">
        <v>12</v>
      </c>
      <c r="P143" s="299" t="s">
        <v>632</v>
      </c>
      <c r="Q143" s="301"/>
    </row>
    <row r="144" spans="1:17" ht="57.6" x14ac:dyDescent="0.3">
      <c r="A144" s="296" t="s">
        <v>625</v>
      </c>
      <c r="B144" s="302">
        <v>45509</v>
      </c>
      <c r="C144" s="304" t="s">
        <v>966</v>
      </c>
      <c r="D144" s="304" t="s">
        <v>967</v>
      </c>
      <c r="E144" s="305" t="s">
        <v>364</v>
      </c>
      <c r="F144" s="305" t="s">
        <v>365</v>
      </c>
      <c r="G144" s="305" t="s">
        <v>366</v>
      </c>
      <c r="H144" s="306" t="s">
        <v>628</v>
      </c>
      <c r="I144" s="306" t="s">
        <v>11</v>
      </c>
      <c r="J144" s="306" t="s">
        <v>8</v>
      </c>
      <c r="K144" s="306" t="s">
        <v>629</v>
      </c>
      <c r="L144" s="306" t="s">
        <v>254</v>
      </c>
      <c r="M144" s="304" t="s">
        <v>955</v>
      </c>
      <c r="N144" s="304" t="s">
        <v>631</v>
      </c>
      <c r="O144" s="306" t="s">
        <v>12</v>
      </c>
      <c r="P144" s="305" t="s">
        <v>632</v>
      </c>
      <c r="Q144" s="303"/>
    </row>
    <row r="145" spans="1:17" ht="57.6" x14ac:dyDescent="0.3">
      <c r="A145" s="296" t="s">
        <v>625</v>
      </c>
      <c r="B145" s="297">
        <v>45509</v>
      </c>
      <c r="C145" s="298" t="s">
        <v>968</v>
      </c>
      <c r="D145" s="298" t="s">
        <v>969</v>
      </c>
      <c r="E145" s="299" t="s">
        <v>367</v>
      </c>
      <c r="F145" s="299" t="s">
        <v>368</v>
      </c>
      <c r="G145" s="299" t="s">
        <v>369</v>
      </c>
      <c r="H145" s="300" t="s">
        <v>628</v>
      </c>
      <c r="I145" s="300" t="s">
        <v>11</v>
      </c>
      <c r="J145" s="300" t="s">
        <v>8</v>
      </c>
      <c r="K145" s="300" t="s">
        <v>629</v>
      </c>
      <c r="L145" s="300" t="s">
        <v>254</v>
      </c>
      <c r="M145" s="298" t="s">
        <v>955</v>
      </c>
      <c r="N145" s="298" t="s">
        <v>631</v>
      </c>
      <c r="O145" s="300" t="s">
        <v>12</v>
      </c>
      <c r="P145" s="299" t="s">
        <v>632</v>
      </c>
      <c r="Q145" s="301"/>
    </row>
    <row r="146" spans="1:17" ht="57.6" x14ac:dyDescent="0.3">
      <c r="A146" s="296" t="s">
        <v>625</v>
      </c>
      <c r="B146" s="302">
        <v>45509</v>
      </c>
      <c r="C146" s="304" t="s">
        <v>970</v>
      </c>
      <c r="D146" s="304" t="s">
        <v>971</v>
      </c>
      <c r="E146" s="305" t="s">
        <v>370</v>
      </c>
      <c r="F146" s="305" t="s">
        <v>365</v>
      </c>
      <c r="G146" s="305" t="s">
        <v>371</v>
      </c>
      <c r="H146" s="306" t="s">
        <v>628</v>
      </c>
      <c r="I146" s="306" t="s">
        <v>11</v>
      </c>
      <c r="J146" s="306" t="s">
        <v>8</v>
      </c>
      <c r="K146" s="306" t="s">
        <v>629</v>
      </c>
      <c r="L146" s="306" t="s">
        <v>254</v>
      </c>
      <c r="M146" s="304" t="s">
        <v>955</v>
      </c>
      <c r="N146" s="304" t="s">
        <v>631</v>
      </c>
      <c r="O146" s="306" t="s">
        <v>372</v>
      </c>
      <c r="P146" s="305" t="s">
        <v>632</v>
      </c>
      <c r="Q146" s="303"/>
    </row>
    <row r="147" spans="1:17" ht="57.6" x14ac:dyDescent="0.3">
      <c r="A147" s="296" t="s">
        <v>625</v>
      </c>
      <c r="B147" s="297">
        <v>45509</v>
      </c>
      <c r="C147" s="298" t="s">
        <v>972</v>
      </c>
      <c r="D147" s="298" t="s">
        <v>973</v>
      </c>
      <c r="E147" s="299" t="s">
        <v>373</v>
      </c>
      <c r="F147" s="299" t="s">
        <v>374</v>
      </c>
      <c r="G147" s="299" t="s">
        <v>375</v>
      </c>
      <c r="H147" s="300" t="s">
        <v>628</v>
      </c>
      <c r="I147" s="300" t="s">
        <v>11</v>
      </c>
      <c r="J147" s="300" t="s">
        <v>8</v>
      </c>
      <c r="K147" s="300" t="s">
        <v>629</v>
      </c>
      <c r="L147" s="300" t="s">
        <v>254</v>
      </c>
      <c r="M147" s="298" t="s">
        <v>955</v>
      </c>
      <c r="N147" s="298" t="s">
        <v>631</v>
      </c>
      <c r="O147" s="300" t="s">
        <v>12</v>
      </c>
      <c r="P147" s="299" t="s">
        <v>632</v>
      </c>
      <c r="Q147" s="301"/>
    </row>
    <row r="148" spans="1:17" ht="57.6" x14ac:dyDescent="0.3">
      <c r="A148" s="296" t="s">
        <v>625</v>
      </c>
      <c r="B148" s="302">
        <v>45169</v>
      </c>
      <c r="C148" s="304"/>
      <c r="D148" s="304" t="s">
        <v>974</v>
      </c>
      <c r="E148" s="305" t="s">
        <v>376</v>
      </c>
      <c r="F148" s="305" t="s">
        <v>377</v>
      </c>
      <c r="G148" s="305" t="s">
        <v>378</v>
      </c>
      <c r="H148" s="306" t="s">
        <v>628</v>
      </c>
      <c r="I148" s="306" t="s">
        <v>7</v>
      </c>
      <c r="J148" s="306" t="s">
        <v>9</v>
      </c>
      <c r="K148" s="306" t="s">
        <v>629</v>
      </c>
      <c r="L148" s="306" t="s">
        <v>254</v>
      </c>
      <c r="M148" s="304" t="s">
        <v>955</v>
      </c>
      <c r="N148" s="304" t="s">
        <v>631</v>
      </c>
      <c r="O148" s="306" t="s">
        <v>12</v>
      </c>
      <c r="P148" s="305" t="s">
        <v>632</v>
      </c>
      <c r="Q148" s="303"/>
    </row>
    <row r="149" spans="1:17" ht="129.6" x14ac:dyDescent="0.3">
      <c r="A149" s="296" t="s">
        <v>625</v>
      </c>
      <c r="B149" s="297">
        <v>45169</v>
      </c>
      <c r="C149" s="298" t="s">
        <v>975</v>
      </c>
      <c r="D149" s="298" t="s">
        <v>976</v>
      </c>
      <c r="E149" s="299" t="s">
        <v>609</v>
      </c>
      <c r="F149" s="299" t="s">
        <v>380</v>
      </c>
      <c r="G149" s="299" t="s">
        <v>381</v>
      </c>
      <c r="H149" s="300" t="s">
        <v>648</v>
      </c>
      <c r="I149" s="300" t="s">
        <v>11</v>
      </c>
      <c r="J149" s="300" t="s">
        <v>9</v>
      </c>
      <c r="K149" s="300" t="s">
        <v>629</v>
      </c>
      <c r="L149" s="300" t="s">
        <v>382</v>
      </c>
      <c r="M149" s="298" t="s">
        <v>977</v>
      </c>
      <c r="N149" s="298" t="s">
        <v>636</v>
      </c>
      <c r="O149" s="300"/>
      <c r="P149" s="299" t="s">
        <v>632</v>
      </c>
      <c r="Q149" s="301"/>
    </row>
    <row r="150" spans="1:17" ht="100.8" x14ac:dyDescent="0.3">
      <c r="A150" s="296" t="s">
        <v>625</v>
      </c>
      <c r="B150" s="302">
        <v>45169</v>
      </c>
      <c r="C150" s="304" t="s">
        <v>978</v>
      </c>
      <c r="D150" s="304" t="s">
        <v>979</v>
      </c>
      <c r="E150" s="305" t="s">
        <v>383</v>
      </c>
      <c r="F150" s="305" t="s">
        <v>384</v>
      </c>
      <c r="G150" s="305" t="s">
        <v>385</v>
      </c>
      <c r="H150" s="306" t="s">
        <v>648</v>
      </c>
      <c r="I150" s="306" t="s">
        <v>11</v>
      </c>
      <c r="J150" s="306" t="s">
        <v>9</v>
      </c>
      <c r="K150" s="306" t="s">
        <v>748</v>
      </c>
      <c r="L150" s="306" t="s">
        <v>101</v>
      </c>
      <c r="M150" s="304" t="s">
        <v>977</v>
      </c>
      <c r="N150" s="304" t="s">
        <v>636</v>
      </c>
      <c r="O150" s="306"/>
      <c r="P150" s="305" t="s">
        <v>632</v>
      </c>
      <c r="Q150" s="303"/>
    </row>
    <row r="151" spans="1:17" ht="86.4" x14ac:dyDescent="0.3">
      <c r="A151" s="296" t="s">
        <v>625</v>
      </c>
      <c r="B151" s="297">
        <v>45169</v>
      </c>
      <c r="C151" s="298" t="s">
        <v>980</v>
      </c>
      <c r="D151" s="298" t="s">
        <v>981</v>
      </c>
      <c r="E151" s="299" t="s">
        <v>386</v>
      </c>
      <c r="F151" s="299" t="s">
        <v>387</v>
      </c>
      <c r="G151" s="299" t="s">
        <v>388</v>
      </c>
      <c r="H151" s="300" t="s">
        <v>648</v>
      </c>
      <c r="I151" s="300" t="s">
        <v>11</v>
      </c>
      <c r="J151" s="300" t="s">
        <v>9</v>
      </c>
      <c r="K151" s="300" t="s">
        <v>629</v>
      </c>
      <c r="L151" s="300" t="s">
        <v>382</v>
      </c>
      <c r="M151" s="298" t="s">
        <v>977</v>
      </c>
      <c r="N151" s="298" t="s">
        <v>636</v>
      </c>
      <c r="O151" s="300"/>
      <c r="P151" s="299" t="s">
        <v>632</v>
      </c>
      <c r="Q151" s="301"/>
    </row>
    <row r="152" spans="1:17" ht="72" x14ac:dyDescent="0.3">
      <c r="A152" s="296" t="s">
        <v>625</v>
      </c>
      <c r="B152" s="302">
        <v>45170</v>
      </c>
      <c r="C152" s="304" t="s">
        <v>982</v>
      </c>
      <c r="D152" s="304" t="s">
        <v>983</v>
      </c>
      <c r="E152" s="305" t="s">
        <v>389</v>
      </c>
      <c r="F152" s="305" t="s">
        <v>390</v>
      </c>
      <c r="G152" s="305" t="s">
        <v>391</v>
      </c>
      <c r="H152" s="306" t="s">
        <v>652</v>
      </c>
      <c r="I152" s="306" t="s">
        <v>11</v>
      </c>
      <c r="J152" s="306" t="s">
        <v>9</v>
      </c>
      <c r="K152" s="306" t="s">
        <v>629</v>
      </c>
      <c r="L152" s="306" t="s">
        <v>111</v>
      </c>
      <c r="M152" s="304" t="s">
        <v>984</v>
      </c>
      <c r="N152" s="304"/>
      <c r="O152" s="306"/>
      <c r="P152" s="305" t="s">
        <v>632</v>
      </c>
      <c r="Q152" s="303"/>
    </row>
    <row r="153" spans="1:17" ht="72" x14ac:dyDescent="0.3">
      <c r="A153" s="296" t="s">
        <v>625</v>
      </c>
      <c r="B153" s="297">
        <v>45170</v>
      </c>
      <c r="C153" s="298" t="s">
        <v>985</v>
      </c>
      <c r="D153" s="298" t="s">
        <v>986</v>
      </c>
      <c r="E153" s="299" t="s">
        <v>392</v>
      </c>
      <c r="F153" s="299" t="s">
        <v>393</v>
      </c>
      <c r="G153" s="299" t="s">
        <v>394</v>
      </c>
      <c r="H153" s="300" t="s">
        <v>652</v>
      </c>
      <c r="I153" s="300" t="s">
        <v>11</v>
      </c>
      <c r="J153" s="300" t="s">
        <v>9</v>
      </c>
      <c r="K153" s="300" t="s">
        <v>629</v>
      </c>
      <c r="L153" s="300" t="s">
        <v>111</v>
      </c>
      <c r="M153" s="298" t="s">
        <v>987</v>
      </c>
      <c r="N153" s="298"/>
      <c r="O153" s="300"/>
      <c r="P153" s="299" t="s">
        <v>632</v>
      </c>
      <c r="Q153" s="301"/>
    </row>
    <row r="154" spans="1:17" ht="72" x14ac:dyDescent="0.3">
      <c r="A154" s="296" t="s">
        <v>625</v>
      </c>
      <c r="B154" s="304" t="s">
        <v>649</v>
      </c>
      <c r="C154" s="304"/>
      <c r="D154" s="304" t="s">
        <v>988</v>
      </c>
      <c r="E154" s="305" t="s">
        <v>395</v>
      </c>
      <c r="F154" s="305" t="s">
        <v>396</v>
      </c>
      <c r="G154" s="305" t="s">
        <v>397</v>
      </c>
      <c r="H154" s="306" t="s">
        <v>628</v>
      </c>
      <c r="I154" s="306" t="s">
        <v>7</v>
      </c>
      <c r="J154" s="306" t="s">
        <v>8</v>
      </c>
      <c r="K154" s="306" t="s">
        <v>629</v>
      </c>
      <c r="L154" s="306" t="s">
        <v>33</v>
      </c>
      <c r="M154" s="304" t="s">
        <v>989</v>
      </c>
      <c r="N154" s="304"/>
      <c r="O154" s="306"/>
      <c r="P154" s="305" t="s">
        <v>632</v>
      </c>
      <c r="Q154" s="303"/>
    </row>
    <row r="155" spans="1:17" ht="72" x14ac:dyDescent="0.3">
      <c r="A155" s="296" t="s">
        <v>625</v>
      </c>
      <c r="B155" s="298" t="s">
        <v>649</v>
      </c>
      <c r="C155" s="298"/>
      <c r="D155" s="298" t="s">
        <v>990</v>
      </c>
      <c r="E155" s="299" t="s">
        <v>398</v>
      </c>
      <c r="F155" s="299" t="s">
        <v>399</v>
      </c>
      <c r="G155" s="299" t="s">
        <v>400</v>
      </c>
      <c r="H155" s="300" t="s">
        <v>628</v>
      </c>
      <c r="I155" s="300" t="s">
        <v>7</v>
      </c>
      <c r="J155" s="300" t="s">
        <v>8</v>
      </c>
      <c r="K155" s="300" t="s">
        <v>629</v>
      </c>
      <c r="L155" s="300" t="s">
        <v>33</v>
      </c>
      <c r="M155" s="298" t="s">
        <v>989</v>
      </c>
      <c r="N155" s="298"/>
      <c r="O155" s="300"/>
      <c r="P155" s="299" t="s">
        <v>632</v>
      </c>
      <c r="Q155" s="301"/>
    </row>
    <row r="156" spans="1:17" ht="72" x14ac:dyDescent="0.3">
      <c r="A156" s="296" t="s">
        <v>625</v>
      </c>
      <c r="B156" s="304" t="s">
        <v>649</v>
      </c>
      <c r="C156" s="304"/>
      <c r="D156" s="304" t="s">
        <v>991</v>
      </c>
      <c r="E156" s="305" t="s">
        <v>401</v>
      </c>
      <c r="F156" s="305" t="s">
        <v>402</v>
      </c>
      <c r="G156" s="305" t="s">
        <v>403</v>
      </c>
      <c r="H156" s="306" t="s">
        <v>628</v>
      </c>
      <c r="I156" s="306" t="s">
        <v>7</v>
      </c>
      <c r="J156" s="306" t="s">
        <v>8</v>
      </c>
      <c r="K156" s="306" t="s">
        <v>629</v>
      </c>
      <c r="L156" s="306" t="s">
        <v>33</v>
      </c>
      <c r="M156" s="304" t="s">
        <v>989</v>
      </c>
      <c r="N156" s="304"/>
      <c r="O156" s="306"/>
      <c r="P156" s="305" t="s">
        <v>632</v>
      </c>
      <c r="Q156" s="303"/>
    </row>
    <row r="157" spans="1:17" ht="72" x14ac:dyDescent="0.3">
      <c r="A157" s="296" t="s">
        <v>625</v>
      </c>
      <c r="B157" s="297">
        <v>45190</v>
      </c>
      <c r="C157" s="298"/>
      <c r="D157" s="298" t="s">
        <v>992</v>
      </c>
      <c r="E157" s="299" t="s">
        <v>404</v>
      </c>
      <c r="F157" s="299" t="s">
        <v>405</v>
      </c>
      <c r="G157" s="299" t="s">
        <v>406</v>
      </c>
      <c r="H157" s="300" t="s">
        <v>628</v>
      </c>
      <c r="I157" s="300" t="s">
        <v>7</v>
      </c>
      <c r="J157" s="300" t="s">
        <v>9</v>
      </c>
      <c r="K157" s="300" t="s">
        <v>629</v>
      </c>
      <c r="L157" s="300" t="s">
        <v>33</v>
      </c>
      <c r="M157" s="298" t="s">
        <v>989</v>
      </c>
      <c r="N157" s="298"/>
      <c r="O157" s="300"/>
      <c r="P157" s="299" t="s">
        <v>632</v>
      </c>
      <c r="Q157" s="301"/>
    </row>
    <row r="158" spans="1:17" ht="72" x14ac:dyDescent="0.3">
      <c r="A158" s="296" t="s">
        <v>625</v>
      </c>
      <c r="B158" s="302">
        <v>45190</v>
      </c>
      <c r="C158" s="304"/>
      <c r="D158" s="304" t="s">
        <v>993</v>
      </c>
      <c r="E158" s="305" t="s">
        <v>407</v>
      </c>
      <c r="F158" s="305" t="s">
        <v>408</v>
      </c>
      <c r="G158" s="305" t="s">
        <v>409</v>
      </c>
      <c r="H158" s="306" t="s">
        <v>628</v>
      </c>
      <c r="I158" s="306" t="s">
        <v>7</v>
      </c>
      <c r="J158" s="306" t="s">
        <v>9</v>
      </c>
      <c r="K158" s="306" t="s">
        <v>629</v>
      </c>
      <c r="L158" s="306" t="s">
        <v>33</v>
      </c>
      <c r="M158" s="304" t="s">
        <v>989</v>
      </c>
      <c r="N158" s="304"/>
      <c r="O158" s="306"/>
      <c r="P158" s="305" t="s">
        <v>632</v>
      </c>
      <c r="Q158" s="303"/>
    </row>
    <row r="159" spans="1:17" ht="72" x14ac:dyDescent="0.3">
      <c r="A159" s="296" t="s">
        <v>625</v>
      </c>
      <c r="B159" s="297">
        <v>45190</v>
      </c>
      <c r="C159" s="298"/>
      <c r="D159" s="298" t="s">
        <v>994</v>
      </c>
      <c r="E159" s="299" t="s">
        <v>410</v>
      </c>
      <c r="F159" s="299" t="s">
        <v>411</v>
      </c>
      <c r="G159" s="299" t="s">
        <v>412</v>
      </c>
      <c r="H159" s="300" t="s">
        <v>628</v>
      </c>
      <c r="I159" s="300" t="s">
        <v>7</v>
      </c>
      <c r="J159" s="300" t="s">
        <v>9</v>
      </c>
      <c r="K159" s="300" t="s">
        <v>629</v>
      </c>
      <c r="L159" s="300" t="s">
        <v>33</v>
      </c>
      <c r="M159" s="298" t="s">
        <v>989</v>
      </c>
      <c r="N159" s="298"/>
      <c r="O159" s="300"/>
      <c r="P159" s="299" t="s">
        <v>632</v>
      </c>
      <c r="Q159" s="301"/>
    </row>
    <row r="160" spans="1:17" ht="72" x14ac:dyDescent="0.3">
      <c r="A160" s="296" t="s">
        <v>625</v>
      </c>
      <c r="B160" s="302">
        <v>45190</v>
      </c>
      <c r="C160" s="304"/>
      <c r="D160" s="304" t="s">
        <v>995</v>
      </c>
      <c r="E160" s="305" t="s">
        <v>413</v>
      </c>
      <c r="F160" s="305" t="s">
        <v>396</v>
      </c>
      <c r="G160" s="305" t="s">
        <v>414</v>
      </c>
      <c r="H160" s="306" t="s">
        <v>628</v>
      </c>
      <c r="I160" s="306" t="s">
        <v>7</v>
      </c>
      <c r="J160" s="306" t="s">
        <v>9</v>
      </c>
      <c r="K160" s="306" t="s">
        <v>629</v>
      </c>
      <c r="L160" s="306" t="s">
        <v>33</v>
      </c>
      <c r="M160" s="304" t="s">
        <v>989</v>
      </c>
      <c r="N160" s="304"/>
      <c r="O160" s="306"/>
      <c r="P160" s="305" t="s">
        <v>632</v>
      </c>
      <c r="Q160" s="303"/>
    </row>
    <row r="161" spans="1:17" ht="100.8" x14ac:dyDescent="0.3">
      <c r="A161" s="296" t="s">
        <v>625</v>
      </c>
      <c r="B161" s="297">
        <v>45505</v>
      </c>
      <c r="C161" s="298"/>
      <c r="D161" s="298" t="s">
        <v>996</v>
      </c>
      <c r="E161" s="299" t="s">
        <v>415</v>
      </c>
      <c r="F161" s="299" t="s">
        <v>416</v>
      </c>
      <c r="G161" s="299" t="s">
        <v>417</v>
      </c>
      <c r="H161" s="300" t="s">
        <v>628</v>
      </c>
      <c r="I161" s="300" t="s">
        <v>7</v>
      </c>
      <c r="J161" s="300" t="s">
        <v>8</v>
      </c>
      <c r="K161" s="300" t="s">
        <v>629</v>
      </c>
      <c r="L161" s="300" t="s">
        <v>254</v>
      </c>
      <c r="M161" s="298" t="s">
        <v>997</v>
      </c>
      <c r="N161" s="298" t="s">
        <v>636</v>
      </c>
      <c r="O161" s="300"/>
      <c r="P161" s="299" t="s">
        <v>632</v>
      </c>
      <c r="Q161" s="301"/>
    </row>
    <row r="162" spans="1:17" ht="100.8" x14ac:dyDescent="0.3">
      <c r="A162" s="296" t="s">
        <v>625</v>
      </c>
      <c r="B162" s="302">
        <v>45505</v>
      </c>
      <c r="C162" s="304"/>
      <c r="D162" s="304" t="s">
        <v>998</v>
      </c>
      <c r="E162" s="305" t="s">
        <v>418</v>
      </c>
      <c r="F162" s="305" t="s">
        <v>416</v>
      </c>
      <c r="G162" s="305" t="s">
        <v>419</v>
      </c>
      <c r="H162" s="306" t="s">
        <v>628</v>
      </c>
      <c r="I162" s="306" t="s">
        <v>7</v>
      </c>
      <c r="J162" s="306" t="s">
        <v>8</v>
      </c>
      <c r="K162" s="306" t="s">
        <v>629</v>
      </c>
      <c r="L162" s="306" t="s">
        <v>254</v>
      </c>
      <c r="M162" s="304" t="s">
        <v>997</v>
      </c>
      <c r="N162" s="304" t="s">
        <v>636</v>
      </c>
      <c r="O162" s="306"/>
      <c r="P162" s="305" t="s">
        <v>632</v>
      </c>
      <c r="Q162" s="303"/>
    </row>
    <row r="163" spans="1:17" ht="100.8" x14ac:dyDescent="0.3">
      <c r="A163" s="296" t="s">
        <v>625</v>
      </c>
      <c r="B163" s="297">
        <v>45505</v>
      </c>
      <c r="C163" s="298"/>
      <c r="D163" s="298" t="s">
        <v>999</v>
      </c>
      <c r="E163" s="299" t="s">
        <v>420</v>
      </c>
      <c r="F163" s="299" t="s">
        <v>421</v>
      </c>
      <c r="G163" s="299" t="s">
        <v>417</v>
      </c>
      <c r="H163" s="300" t="s">
        <v>628</v>
      </c>
      <c r="I163" s="300" t="s">
        <v>7</v>
      </c>
      <c r="J163" s="300" t="s">
        <v>8</v>
      </c>
      <c r="K163" s="300" t="s">
        <v>629</v>
      </c>
      <c r="L163" s="300" t="s">
        <v>254</v>
      </c>
      <c r="M163" s="298" t="s">
        <v>997</v>
      </c>
      <c r="N163" s="298" t="s">
        <v>636</v>
      </c>
      <c r="O163" s="300"/>
      <c r="P163" s="299" t="s">
        <v>632</v>
      </c>
      <c r="Q163" s="301"/>
    </row>
    <row r="164" spans="1:17" ht="100.8" x14ac:dyDescent="0.3">
      <c r="A164" s="296" t="s">
        <v>625</v>
      </c>
      <c r="B164" s="302">
        <v>45505</v>
      </c>
      <c r="C164" s="304"/>
      <c r="D164" s="304" t="s">
        <v>1000</v>
      </c>
      <c r="E164" s="305" t="s">
        <v>422</v>
      </c>
      <c r="F164" s="305" t="s">
        <v>421</v>
      </c>
      <c r="G164" s="305" t="s">
        <v>419</v>
      </c>
      <c r="H164" s="306" t="s">
        <v>628</v>
      </c>
      <c r="I164" s="306" t="s">
        <v>7</v>
      </c>
      <c r="J164" s="306" t="s">
        <v>8</v>
      </c>
      <c r="K164" s="306" t="s">
        <v>629</v>
      </c>
      <c r="L164" s="306" t="s">
        <v>254</v>
      </c>
      <c r="M164" s="304" t="s">
        <v>997</v>
      </c>
      <c r="N164" s="304" t="s">
        <v>636</v>
      </c>
      <c r="O164" s="306"/>
      <c r="P164" s="305" t="s">
        <v>632</v>
      </c>
      <c r="Q164" s="303"/>
    </row>
  </sheetData>
  <hyperlinks>
    <hyperlink ref="A2" r:id="rId1" display="http://www.usharbormaster.com/secure/auxviewall.cfm" xr:uid="{23DDB4D8-F694-4953-BB1C-CE8C4FE5C2A7}"/>
    <hyperlink ref="B2" r:id="rId2" display="http://www.usharbormaster.com/secure/auxviewall.cfm" xr:uid="{4ED55D2C-F29A-40AB-A1C5-FDEEEEA6ACE5}"/>
    <hyperlink ref="C2" r:id="rId3" display="http://www.usharbormaster.com/secure/auxviewall.cfm" xr:uid="{71B178FE-92FF-4F74-829D-279333AF177D}"/>
    <hyperlink ref="D2" r:id="rId4" display="http://www.usharbormaster.com/secure/auxviewall.cfm" xr:uid="{5C5918D9-556B-4280-9ED1-768A349533AC}"/>
    <hyperlink ref="E2" r:id="rId5" display="http://www.usharbormaster.com/secure/auxviewall.cfm" xr:uid="{70EFFC80-04A8-4170-8B39-5258F87F83A4}"/>
    <hyperlink ref="F2" r:id="rId6" display="http://www.usharbormaster.com/secure/auxviewall.cfm" xr:uid="{A1C1DD2B-D030-4279-937D-1D0463C6209C}"/>
    <hyperlink ref="G2" r:id="rId7" display="http://www.usharbormaster.com/secure/auxviewall.cfm" xr:uid="{F4AE1F07-1A09-4D83-B699-8F8A1ABB04D8}"/>
    <hyperlink ref="H2" r:id="rId8" display="http://www.usharbormaster.com/secure/auxviewall.cfm" xr:uid="{6DA44F3C-D12A-4567-9245-EE8A1C86B484}"/>
    <hyperlink ref="I2" r:id="rId9" display="http://www.usharbormaster.com/secure/auxviewall.cfm" xr:uid="{F8AADB8C-3B33-4C38-8ABE-22239E32CD7C}"/>
    <hyperlink ref="J2" r:id="rId10" display="http://www.usharbormaster.com/secure/auxviewall.cfm" xr:uid="{90B483F3-A332-4053-B5D2-AA6525CC9282}"/>
    <hyperlink ref="K2" r:id="rId11" display="http://www.usharbormaster.com/secure/auxviewall.cfm" xr:uid="{96C30BC8-FFB0-40FC-BE13-FD189375AF37}"/>
    <hyperlink ref="L2" r:id="rId12" display="http://www.usharbormaster.com/secure/auxviewall.cfm" xr:uid="{68CF41AE-28D3-4043-803F-33C67C6B0F0B}"/>
    <hyperlink ref="M2" r:id="rId13" display="http://www.usharbormaster.com/secure/auxviewall.cfm" xr:uid="{9E702BD0-AB8F-4C69-A7D3-8E740357C620}"/>
    <hyperlink ref="N2" r:id="rId14" display="http://www.usharbormaster.com/secure/auxviewall.cfm" xr:uid="{D98E1049-D829-4425-82BE-61722C60CF87}"/>
    <hyperlink ref="O2" r:id="rId15" display="http://www.usharbormaster.com/secure/auxviewall.cfm" xr:uid="{29B8C559-B6F4-4EC3-8635-CE79D5A1DC64}"/>
    <hyperlink ref="P2" r:id="rId16" display="http://www.usharbormaster.com/secure/auxviewall.cfm" xr:uid="{374B2842-2F37-4B83-A4A1-DB78CC76E1A4}"/>
    <hyperlink ref="E3" r:id="rId17" display="http://www.usharbormaster.com/secure/auxview.cfm?recordid=36574" xr:uid="{BBB93D41-5B63-4991-8A12-A64E774EA5EA}"/>
    <hyperlink ref="F3" r:id="rId18" display="http://maps.google.com/?output=embed&amp;q=44.39301389,-68.19871111" xr:uid="{207572CF-D13C-451C-B912-478398155EB9}"/>
    <hyperlink ref="G3" r:id="rId19" display="http://maps.google.com/?output=embed&amp;q=44.39301389,-68.19871111" xr:uid="{6555FCA2-8885-4B5B-9009-31A199B3FCBB}"/>
    <hyperlink ref="P3" r:id="rId20" display="http://www.usharbormaster.com/secure/AuxAidReport_new.cfm?id=36574" xr:uid="{DA53DD4D-443B-481C-9FC5-BAB79A58AF79}"/>
    <hyperlink ref="E4" r:id="rId21" display="http://www.usharbormaster.com/secure/auxview.cfm?recordid=36575" xr:uid="{FF5AE5A9-7710-4AF2-B4CD-8353E64E750A}"/>
    <hyperlink ref="F4" r:id="rId22" display="http://maps.google.com/?output=embed&amp;q=44.39222222,-68.19916667" xr:uid="{52F6F065-E535-4488-A312-00436F1F2956}"/>
    <hyperlink ref="G4" r:id="rId23" display="http://maps.google.com/?output=embed&amp;q=44.39222222,-68.19916667" xr:uid="{CB0C93F2-AE9B-492B-9F20-A8C0B1A57B79}"/>
    <hyperlink ref="P4" r:id="rId24" display="http://www.usharbormaster.com/secure/AuxAidReport_new.cfm?id=36575" xr:uid="{E80CD229-F65E-4EDC-915A-F9CF7E02E565}"/>
    <hyperlink ref="E5" r:id="rId25" display="http://www.usharbormaster.com/secure/auxview.cfm?recordid=38038" xr:uid="{9F52F8CD-F58B-4B24-9F71-C0B1382A37A9}"/>
    <hyperlink ref="F5" r:id="rId26" display="http://maps.google.com/?output=embed&amp;q=44.43426944,-68.34795000" xr:uid="{804E795A-6BC6-494E-A8B3-D6B03DF5F849}"/>
    <hyperlink ref="G5" r:id="rId27" display="http://maps.google.com/?output=embed&amp;q=44.43426944,-68.34795000" xr:uid="{EFA6B6E5-C9DF-4126-9BEC-C392E5C1C925}"/>
    <hyperlink ref="P5" r:id="rId28" display="http://www.usharbormaster.com/secure/AuxAidReport_new.cfm?id=38038" xr:uid="{2AACF2D4-5E0A-4923-9030-CF4B0F9F15A5}"/>
    <hyperlink ref="E6" r:id="rId29" display="http://www.usharbormaster.com/secure/auxview.cfm?recordid=38039" xr:uid="{FC2B1153-51E3-40A9-84D8-E761235967E8}"/>
    <hyperlink ref="F6" r:id="rId30" display="http://maps.google.com/?output=embed&amp;q=44.43385278,-68.34673611" xr:uid="{EF8CA192-A451-4C4F-A631-3C73C9271309}"/>
    <hyperlink ref="G6" r:id="rId31" display="http://maps.google.com/?output=embed&amp;q=44.43385278,-68.34673611" xr:uid="{0CB08968-7252-433C-B950-1EB5FC868A1E}"/>
    <hyperlink ref="P6" r:id="rId32" display="http://www.usharbormaster.com/secure/AuxAidReport_new.cfm?id=38039" xr:uid="{86B7028F-CE62-48C2-BA68-893FD49A5E92}"/>
    <hyperlink ref="E7" r:id="rId33" display="http://www.usharbormaster.com/secure/auxview.cfm?recordid=38040" xr:uid="{E5CA81A5-F596-4F5B-90B4-2C600D06EBD6}"/>
    <hyperlink ref="F7" r:id="rId34" display="http://maps.google.com/?output=embed&amp;q=44.43191944,-68.34758611" xr:uid="{5CE1DF84-52AE-4029-A67C-41EAFACCBC21}"/>
    <hyperlink ref="G7" r:id="rId35" display="http://maps.google.com/?output=embed&amp;q=44.43191944,-68.34758611" xr:uid="{8C0DC830-CD66-41F8-A533-1C35BB48C2AD}"/>
    <hyperlink ref="P7" r:id="rId36" display="http://www.usharbormaster.com/secure/AuxAidReport_new.cfm?id=38040" xr:uid="{10260389-056C-4FBB-86E8-BB376C207967}"/>
    <hyperlink ref="E8" r:id="rId37" display="http://www.usharbormaster.com/secure/auxview.cfm?recordid=38041" xr:uid="{FE39A2A5-5046-4CAE-85DD-51FD6B017CF5}"/>
    <hyperlink ref="F8" r:id="rId38" display="http://maps.google.com/?output=embed&amp;q=44.43233056,-68.34892222" xr:uid="{718CF1CF-97CA-42EB-A784-AD3938B2F34D}"/>
    <hyperlink ref="G8" r:id="rId39" display="http://maps.google.com/?output=embed&amp;q=44.43233056,-68.34892222" xr:uid="{6AF17284-CFE5-4EA4-824E-0B1B17875DFE}"/>
    <hyperlink ref="P8" r:id="rId40" display="http://www.usharbormaster.com/secure/AuxAidReport_new.cfm?id=38041" xr:uid="{CF5319F3-BE48-47B1-9CBB-3E27E78FE861}"/>
    <hyperlink ref="E9" r:id="rId41" display="http://www.usharbormaster.com/secure/auxview.cfm?recordid=38042" xr:uid="{A5F44149-90E0-41E4-BE07-B001A77BBBEC}"/>
    <hyperlink ref="F9" r:id="rId42" display="http://maps.google.com/?output=embed&amp;q=44.43098333,-68.35091667" xr:uid="{9D0C4DFC-12F9-4A33-9006-F1C9180660BB}"/>
    <hyperlink ref="G9" r:id="rId43" display="http://maps.google.com/?output=embed&amp;q=44.43098333,-68.35091667" xr:uid="{F321FD8A-CCA8-4B7E-B3D9-936AF0D12E85}"/>
    <hyperlink ref="P9" r:id="rId44" display="http://www.usharbormaster.com/secure/AuxAidReport_new.cfm?id=38042" xr:uid="{A468FDF2-AEA6-4498-9218-411637DCCDE6}"/>
    <hyperlink ref="E10" r:id="rId45" display="http://www.usharbormaster.com/secure/auxview.cfm?recordid=38043" xr:uid="{11FEF2AF-010A-45CA-9F22-7D23EAD7562F}"/>
    <hyperlink ref="F10" r:id="rId46" display="http://maps.google.com/?output=embed&amp;q=44.43098333,-68.34855000" xr:uid="{8512AD25-6C60-47DA-931A-EA4D7271EC49}"/>
    <hyperlink ref="G10" r:id="rId47" display="http://maps.google.com/?output=embed&amp;q=44.43098333,-68.34855000" xr:uid="{3F99DD13-8B18-4569-AA06-CB6022A92823}"/>
    <hyperlink ref="P10" r:id="rId48" display="http://www.usharbormaster.com/secure/AuxAidReport_new.cfm?id=38043" xr:uid="{7CE5A607-92BB-4C7D-864F-E396548A80C7}"/>
    <hyperlink ref="E11" r:id="rId49" display="http://www.usharbormaster.com/secure/auxview.cfm?recordid=38044" xr:uid="{C44DF742-E07B-4137-A961-94E051E3D7E0}"/>
    <hyperlink ref="F11" r:id="rId50" display="http://maps.google.com/?output=embed&amp;q=44.42783333,-68.34470000" xr:uid="{1CFFF676-3B85-4523-AD6E-FB46D9AB8724}"/>
    <hyperlink ref="G11" r:id="rId51" display="http://maps.google.com/?output=embed&amp;q=44.42783333,-68.34470000" xr:uid="{4225FB2D-8935-406F-AFF7-595B94493970}"/>
    <hyperlink ref="P11" r:id="rId52" display="http://www.usharbormaster.com/secure/AuxAidReport_new.cfm?id=38044" xr:uid="{19C6CB0C-49D1-457A-AC9E-F78A8E2BE7D1}"/>
    <hyperlink ref="E12" r:id="rId53" display="http://www.usharbormaster.com/secure/auxview.cfm?recordid=38045" xr:uid="{3FB9793E-90CA-4131-859A-1FA3B54BC1AD}"/>
    <hyperlink ref="F12" r:id="rId54" display="http://maps.google.com/?output=embed&amp;q=44.42783333,-68.34693333" xr:uid="{8096FA42-7AB8-4027-A867-2F38A689800A}"/>
    <hyperlink ref="G12" r:id="rId55" display="http://maps.google.com/?output=embed&amp;q=44.42783333,-68.34693333" xr:uid="{A9EE7B73-F204-4A6B-95DF-2558610B5682}"/>
    <hyperlink ref="P12" r:id="rId56" display="http://www.usharbormaster.com/secure/AuxAidReport_new.cfm?id=38045" xr:uid="{E5ED1D5A-2ACC-4412-B2C4-66D5A8764931}"/>
    <hyperlink ref="E13" r:id="rId57" display="http://www.usharbormaster.com/secure/auxview.cfm?recordid=31200" xr:uid="{A7EB63BC-DC8F-4349-90EC-B0DE130BD551}"/>
    <hyperlink ref="F13" r:id="rId58" display="http://maps.google.com/?output=embed&amp;q=44.40046944,-68.19894722" xr:uid="{7EA7DCDA-C39E-41A5-A3B1-9E59F44ACBCF}"/>
    <hyperlink ref="G13" r:id="rId59" display="http://maps.google.com/?output=embed&amp;q=44.40046944,-68.19894722" xr:uid="{15CE154C-EBCD-4AB8-9831-5D02D352F46B}"/>
    <hyperlink ref="P13" r:id="rId60" display="http://www.usharbormaster.com/secure/AuxAidReport_new.cfm?id=31200" xr:uid="{8FE9C80B-E98E-4DE1-B72C-93FC7450D953}"/>
    <hyperlink ref="E14" r:id="rId61" display="http://www.usharbormaster.com/secure/auxview.cfm?recordid=31199" xr:uid="{C66D8A62-5468-4BDD-9131-5AF31ABA3BC5}"/>
    <hyperlink ref="F14" r:id="rId62" display="http://maps.google.com/?output=embed&amp;q=44.40046667,-68.19840556" xr:uid="{EE45604E-9171-40D3-A3A2-E9BC769D9441}"/>
    <hyperlink ref="G14" r:id="rId63" display="http://maps.google.com/?output=embed&amp;q=44.40046667,-68.19840556" xr:uid="{93C21662-E2E8-4B46-8535-7A41E83E6919}"/>
    <hyperlink ref="P14" r:id="rId64" display="http://www.usharbormaster.com/secure/AuxAidReport_new.cfm?id=31199" xr:uid="{3138E8E3-ED1D-4548-B77B-1EE8018B3B7A}"/>
    <hyperlink ref="E15" r:id="rId65" display="http://www.usharbormaster.com/secure/auxview.cfm?recordid=25658" xr:uid="{08489459-EFA2-474C-96F2-9C5744505AEA}"/>
    <hyperlink ref="F15" r:id="rId66" display="http://maps.google.com/?output=embed&amp;q=44.28333333,-68.26972222" xr:uid="{6CAD11D6-38DE-4EA6-97A9-A97437A42733}"/>
    <hyperlink ref="G15" r:id="rId67" display="http://maps.google.com/?output=embed&amp;q=44.28333333,-68.26972222" xr:uid="{B231C6B7-60F1-4229-8601-86471F30E5B6}"/>
    <hyperlink ref="P15" r:id="rId68" display="http://www.usharbormaster.com/secure/AuxAidReport_new.cfm?id=25658" xr:uid="{82D90E0F-CE30-4416-B935-E363F8C4D70D}"/>
    <hyperlink ref="E16" r:id="rId69" display="http://www.usharbormaster.com/secure/auxview.cfm?recordid=28763" xr:uid="{EC6B4783-A6B5-4CAC-B10C-C5264D270332}"/>
    <hyperlink ref="F16" r:id="rId70" display="http://maps.google.com/?output=embed&amp;q=44.18138889,-68.35305556" xr:uid="{77241D76-7534-4140-9F73-CE3C9517EB2B}"/>
    <hyperlink ref="G16" r:id="rId71" display="http://maps.google.com/?output=embed&amp;q=44.18138889,-68.35305556" xr:uid="{CCAD12AD-A76A-4A1B-8A19-B678F1571546}"/>
    <hyperlink ref="P16" r:id="rId72" display="http://www.usharbormaster.com/secure/AuxAidReport_new.cfm?id=28763" xr:uid="{7C76BE21-B513-4246-A30A-EA33201B3764}"/>
    <hyperlink ref="E17" r:id="rId73" display="http://www.usharbormaster.com/secure/auxview.cfm?recordid=28764" xr:uid="{CD073E52-E0C7-4708-B4FA-8B392634854F}"/>
    <hyperlink ref="F17" r:id="rId74" display="http://maps.google.com/?output=embed&amp;q=44.18166667,-68.35472222" xr:uid="{EC28BEAE-0C92-4602-97A7-4A3E3E7AAFFB}"/>
    <hyperlink ref="G17" r:id="rId75" display="http://maps.google.com/?output=embed&amp;q=44.18166667,-68.35472222" xr:uid="{74F48F33-3E0B-425E-BAAA-92FF85A1A2F5}"/>
    <hyperlink ref="P17" r:id="rId76" display="http://www.usharbormaster.com/secure/AuxAidReport_new.cfm?id=28764" xr:uid="{6C28C120-6633-4599-8F12-4655B04D3EC5}"/>
    <hyperlink ref="E18" r:id="rId77" display="http://www.usharbormaster.com/secure/auxview.cfm?recordid=28765" xr:uid="{0B596C76-51C7-4174-A875-51464BEAFE57}"/>
    <hyperlink ref="F18" r:id="rId78" display="http://maps.google.com/?output=embed&amp;q=44.18555556,-68.35277778" xr:uid="{DEC7B948-D8FE-468C-A850-BA9CCDAC56BE}"/>
    <hyperlink ref="G18" r:id="rId79" display="http://maps.google.com/?output=embed&amp;q=44.18555556,-68.35277778" xr:uid="{7921CB9D-B67D-42DF-A304-D67906D6CD4A}"/>
    <hyperlink ref="P18" r:id="rId80" display="http://www.usharbormaster.com/secure/AuxAidReport_new.cfm?id=28765" xr:uid="{0B5EBFD3-FCE8-4296-97A8-A298BCAA142A}"/>
    <hyperlink ref="E19" r:id="rId81" display="http://www.usharbormaster.com/secure/auxview.cfm?recordid=28766" xr:uid="{924DDCE5-2509-4DA9-B7A3-22FFD0B6A3C6}"/>
    <hyperlink ref="F19" r:id="rId82" display="http://maps.google.com/?output=embed&amp;q=44.18500000,-68.35111111" xr:uid="{0B292540-D759-4D6B-89AC-9DF7B1260D44}"/>
    <hyperlink ref="G19" r:id="rId83" display="http://maps.google.com/?output=embed&amp;q=44.18500000,-68.35111111" xr:uid="{BC6F46A9-6C11-44B6-BA90-07746B6D65D9}"/>
    <hyperlink ref="P19" r:id="rId84" display="http://www.usharbormaster.com/secure/AuxAidReport_new.cfm?id=28766" xr:uid="{391F1533-44CE-48DB-A3EB-145C299C0FFE}"/>
    <hyperlink ref="E20" r:id="rId85" display="http://www.usharbormaster.com/secure/auxview.cfm?recordid=36756" xr:uid="{CFD4BCDE-CA32-403D-85F1-03A190FAB83E}"/>
    <hyperlink ref="F20" r:id="rId86" display="http://maps.google.com/?output=embed&amp;q=44.30607222,-68.44743333" xr:uid="{496C9B9E-9546-4D86-A153-415832CBDCD4}"/>
    <hyperlink ref="G20" r:id="rId87" display="http://maps.google.com/?output=embed&amp;q=44.30607222,-68.44743333" xr:uid="{7E353566-FA9C-45F8-A9AE-4557E9C0CEE8}"/>
    <hyperlink ref="P20" r:id="rId88" display="http://www.usharbormaster.com/secure/AuxAidReport_new.cfm?id=36756" xr:uid="{35BE3C13-C7C0-4451-932D-56DBA28A4383}"/>
    <hyperlink ref="E21" r:id="rId89" display="http://www.usharbormaster.com/secure/auxview.cfm?recordid=27559" xr:uid="{5DA792F3-A699-4F65-B6BE-D0B97A12AC6F}"/>
    <hyperlink ref="F21" r:id="rId90" display="http://maps.google.com/?output=embed&amp;q=44.90093333,-67.00879167" xr:uid="{83B53F91-D70F-442D-BF0E-757542F9558C}"/>
    <hyperlink ref="G21" r:id="rId91" display="http://maps.google.com/?output=embed&amp;q=44.90093333,-67.00879167" xr:uid="{8E83BFB2-C0C4-4187-8680-9BBE0439606A}"/>
    <hyperlink ref="P21" r:id="rId92" display="http://www.usharbormaster.com/secure/AuxAidReport_new.cfm?id=27559" xr:uid="{3DFE3B9A-13DF-45E0-9552-F17D8C7B8FDD}"/>
    <hyperlink ref="E22" r:id="rId93" display="http://www.usharbormaster.com/secure/auxview.cfm?recordid=27560" xr:uid="{21575612-CA02-41B2-85E3-7A61867AD3B7}"/>
    <hyperlink ref="F22" r:id="rId94" display="http://maps.google.com/?output=embed&amp;q=44.89569722,-67.00648611" xr:uid="{83B421C2-6A96-4918-9D70-B1DA567C72DC}"/>
    <hyperlink ref="G22" r:id="rId95" display="http://maps.google.com/?output=embed&amp;q=44.89569722,-67.00648611" xr:uid="{86762506-AAC9-4CF4-8D8E-3C7DE43B9353}"/>
    <hyperlink ref="P22" r:id="rId96" display="http://www.usharbormaster.com/secure/AuxAidReport_new.cfm?id=27560" xr:uid="{B411B3D5-73ED-4981-8BC9-B5014CFFACF5}"/>
    <hyperlink ref="E23" r:id="rId97" display="http://www.usharbormaster.com/secure/auxview.cfm?recordid=27561" xr:uid="{4518A2C3-DD54-43D9-A753-5AB03F63C857}"/>
    <hyperlink ref="F23" r:id="rId98" display="http://maps.google.com/?output=embed&amp;q=44.89489444,-67.01009444" xr:uid="{C02CC907-34A5-412C-B324-A185EFA8030B}"/>
    <hyperlink ref="G23" r:id="rId99" display="http://maps.google.com/?output=embed&amp;q=44.89489444,-67.01009444" xr:uid="{539FFB78-29C2-483C-9F59-921F92FCEA6A}"/>
    <hyperlink ref="P23" r:id="rId100" display="http://www.usharbormaster.com/secure/AuxAidReport_new.cfm?id=27561" xr:uid="{8617ECF1-DD25-432F-8548-1DC7AB269A7D}"/>
    <hyperlink ref="E24" r:id="rId101" display="http://www.usharbormaster.com/secure/auxview.cfm?recordid=27562" xr:uid="{148F1215-1BBA-49C6-B48E-21C57523DB82}"/>
    <hyperlink ref="F24" r:id="rId102" display="http://maps.google.com/?output=embed&amp;q=44.90012778,-67.01240278" xr:uid="{F7019550-BAC7-44A3-8D62-95703DD797DD}"/>
    <hyperlink ref="G24" r:id="rId103" display="http://maps.google.com/?output=embed&amp;q=44.90012778,-67.01240278" xr:uid="{97E3CF5C-8201-4322-9765-60798D480A5C}"/>
    <hyperlink ref="P24" r:id="rId104" display="http://www.usharbormaster.com/secure/AuxAidReport_new.cfm?id=27562" xr:uid="{6B16A490-BB6B-48C2-816B-3366244036C8}"/>
    <hyperlink ref="E25" r:id="rId105" display="http://www.usharbormaster.com/secure/auxview.cfm?recordid=29617" xr:uid="{690542DA-7D43-4D8C-B15E-0A84DD460565}"/>
    <hyperlink ref="F25" r:id="rId106" display="http://maps.google.com/?output=embed&amp;q=44.33413333,-68.73418333" xr:uid="{FF665325-7DAB-4058-B98E-0B3455BA276D}"/>
    <hyperlink ref="G25" r:id="rId107" display="http://maps.google.com/?output=embed&amp;q=44.33413333,-68.73418333" xr:uid="{E4DCCA04-5163-4927-8B7D-1459EC23FD7E}"/>
    <hyperlink ref="P25" r:id="rId108" display="http://www.usharbormaster.com/secure/AuxAidReport_new.cfm?id=29617" xr:uid="{FA41884E-0CD7-45A4-85A5-38ADB40BEFD4}"/>
    <hyperlink ref="E26" r:id="rId109" display="http://www.usharbormaster.com/secure/auxview.cfm?recordid=29618" xr:uid="{1DC20859-1D94-4ECA-B5E4-25FDA23EF9D0}"/>
    <hyperlink ref="F26" r:id="rId110" display="http://maps.google.com/?output=embed&amp;q=44.33408333,-68.73385000" xr:uid="{B5CB4C2B-E7A3-43EE-986B-58AACFB2BFE6}"/>
    <hyperlink ref="G26" r:id="rId111" display="http://maps.google.com/?output=embed&amp;q=44.33408333,-68.73385000" xr:uid="{811E7A1A-32A5-470B-BE47-9991D02C8661}"/>
    <hyperlink ref="P26" r:id="rId112" display="http://www.usharbormaster.com/secure/AuxAidReport_new.cfm?id=29618" xr:uid="{741F8573-BA17-40AC-860F-077C27A571CF}"/>
    <hyperlink ref="E27" r:id="rId113" display="http://www.usharbormaster.com/secure/auxview.cfm?recordid=44709" xr:uid="{BD60E715-AFC9-481E-B767-3F4732E1E825}"/>
    <hyperlink ref="F27" r:id="rId114" display="http://maps.google.com/?output=embed&amp;q=44.38496083,-68.82699806" xr:uid="{9CC37DC5-917F-4F91-8666-D073710982A5}"/>
    <hyperlink ref="G27" r:id="rId115" display="http://maps.google.com/?output=embed&amp;q=44.38496083,-68.82699806" xr:uid="{E339FD0F-091B-4652-949E-FDA662549205}"/>
    <hyperlink ref="P27" r:id="rId116" display="http://www.usharbormaster.com/secure/AuxAidReport_new.cfm?id=44709" xr:uid="{934627B5-F4C3-4519-9548-32BB58E74FE0}"/>
    <hyperlink ref="E28" r:id="rId117" display="http://www.usharbormaster.com/secure/auxview.cfm?recordid=44706" xr:uid="{EC3110AE-15C7-492E-B2C0-67F5D00470BF}"/>
    <hyperlink ref="F28" r:id="rId118" display="http://maps.google.com/?output=embed&amp;q=44.38518333,-68.82510000" xr:uid="{8995EFCC-7378-4B3A-B8B8-D0E91C6BA762}"/>
    <hyperlink ref="G28" r:id="rId119" display="http://maps.google.com/?output=embed&amp;q=44.38518333,-68.82510000" xr:uid="{13F540D3-C5CD-47DE-BB8B-73A03FD5C235}"/>
    <hyperlink ref="P28" r:id="rId120" display="http://www.usharbormaster.com/secure/AuxAidReport_new.cfm?id=44706" xr:uid="{9482CA53-24D4-48C7-B7E5-06C2A5015152}"/>
    <hyperlink ref="E29" r:id="rId121" display="http://www.usharbormaster.com/secure/auxview.cfm?recordid=44705" xr:uid="{16E35C62-312D-4FA5-BF7F-48F095A4696F}"/>
    <hyperlink ref="F29" r:id="rId122" display="http://maps.google.com/?output=embed&amp;q=44.38651667,-68.82698333" xr:uid="{3CAE6DEE-799C-4A13-9383-9AE2A9F81515}"/>
    <hyperlink ref="G29" r:id="rId123" display="http://maps.google.com/?output=embed&amp;q=44.38651667,-68.82698333" xr:uid="{0A8A9413-947D-48EE-9613-D9C44D0EB3BC}"/>
    <hyperlink ref="P29" r:id="rId124" display="http://www.usharbormaster.com/secure/AuxAidReport_new.cfm?id=44705" xr:uid="{70C8FF03-528B-4538-814D-C7A46F96AB07}"/>
    <hyperlink ref="E30" r:id="rId125" display="http://www.usharbormaster.com/secure/auxview.cfm?recordid=44707" xr:uid="{9BDCA277-11A7-4B09-A973-B2B990B0B005}"/>
    <hyperlink ref="F30" r:id="rId126" display="http://maps.google.com/?output=embed&amp;q=44.38388333,-68.82700000" xr:uid="{5E462727-614D-4B90-BB44-89BCC1FE022C}"/>
    <hyperlink ref="G30" r:id="rId127" display="http://maps.google.com/?output=embed&amp;q=44.38388333,-68.82700000" xr:uid="{1FE98EFC-7EE2-4BBA-854B-AEE3436381E8}"/>
    <hyperlink ref="P30" r:id="rId128" display="http://www.usharbormaster.com/secure/AuxAidReport_new.cfm?id=44707" xr:uid="{2CF9E971-0624-41DA-930F-77605A973EF9}"/>
    <hyperlink ref="E31" r:id="rId129" display="http://www.usharbormaster.com/secure/auxview.cfm?recordid=44708" xr:uid="{31CE667B-F87D-42DA-A13C-787C8A8B31F0}"/>
    <hyperlink ref="F31" r:id="rId130" display="http://maps.google.com/?output=embed&amp;q=44.38513333,-68.82888333" xr:uid="{A9ACBF21-2F5C-468E-8EC3-851295913572}"/>
    <hyperlink ref="G31" r:id="rId131" display="http://maps.google.com/?output=embed&amp;q=44.38513333,-68.82888333" xr:uid="{A67C4CEE-11EB-48AD-BB88-AAF9A542B4D9}"/>
    <hyperlink ref="P31" r:id="rId132" display="http://www.usharbormaster.com/secure/AuxAidReport_new.cfm?id=44708" xr:uid="{B03CC250-2235-452B-A3AA-6E1947B6EF3E}"/>
    <hyperlink ref="E32" r:id="rId133" display="http://www.usharbormaster.com/secure/auxview.cfm?recordid=29347" xr:uid="{3326EB04-2225-47F1-8071-340F35A973EB}"/>
    <hyperlink ref="F32" r:id="rId134" display="http://maps.google.com/?output=embed&amp;q=44.77129167,-68.78564722" xr:uid="{2E591C03-D1F0-4D11-99DA-D5FAF55741F3}"/>
    <hyperlink ref="G32" r:id="rId135" display="http://maps.google.com/?output=embed&amp;q=44.77129167,-68.78564722" xr:uid="{C5BD1698-130F-418F-9581-C588E2346FDF}"/>
    <hyperlink ref="P32" r:id="rId136" display="http://www.usharbormaster.com/secure/AuxAidReport_new.cfm?id=29347" xr:uid="{FDFC1B07-291D-4761-B685-D1433E33FD63}"/>
    <hyperlink ref="E33" r:id="rId137" display="http://www.usharbormaster.com/secure/auxview.cfm?recordid=29351" xr:uid="{0222ABCA-979E-488A-B4E8-309E8A0064A8}"/>
    <hyperlink ref="F33" r:id="rId138" display="http://maps.google.com/?output=embed&amp;q=44.77109722,-68.78571389" xr:uid="{9DF76130-4818-4877-8018-85DA7D78F993}"/>
    <hyperlink ref="G33" r:id="rId139" display="http://maps.google.com/?output=embed&amp;q=44.77109722,-68.78571389" xr:uid="{9F4FF4AD-9AA7-4DAE-8960-CA4C5114A33B}"/>
    <hyperlink ref="P33" r:id="rId140" display="http://www.usharbormaster.com/secure/AuxAidReport_new.cfm?id=29351" xr:uid="{38964D32-DE84-4664-91AA-41ADADBF7153}"/>
    <hyperlink ref="E34" r:id="rId141" display="http://www.usharbormaster.com/secure/auxview.cfm?recordid=30363" xr:uid="{48B1BF21-3B3A-4C88-B542-E1808FB0F02C}"/>
    <hyperlink ref="F34" r:id="rId142" display="http://maps.google.com/?output=embed&amp;q=44.17901083,-68.35515083" xr:uid="{C2CD1B9A-8E63-4F29-9DD5-CC1120C067F6}"/>
    <hyperlink ref="G34" r:id="rId143" display="http://maps.google.com/?output=embed&amp;q=44.17901083,-68.35515083" xr:uid="{3380B7C7-2A95-4620-971C-0EAEFB9F90E0}"/>
    <hyperlink ref="P34" r:id="rId144" display="http://www.usharbormaster.com/secure/AuxAidReport_new.cfm?id=30363" xr:uid="{9A85D4E0-8BBF-4C8A-B6B4-832D57C65B56}"/>
    <hyperlink ref="E35" r:id="rId145" display="http://www.usharbormaster.com/secure/auxview.cfm?recordid=30364" xr:uid="{8AAA77FE-3D2A-4803-B576-EE15AD64D7DA}"/>
    <hyperlink ref="F35" r:id="rId146" display="http://maps.google.com/?output=embed&amp;q=44.17901111,-68.35744444" xr:uid="{D6E6C744-3C3F-4C82-9BC0-AC1AA0A87CA1}"/>
    <hyperlink ref="G35" r:id="rId147" display="http://maps.google.com/?output=embed&amp;q=44.17901111,-68.35744444" xr:uid="{1EF07360-2A71-4720-A037-F917E2E17612}"/>
    <hyperlink ref="P35" r:id="rId148" display="http://www.usharbormaster.com/secure/AuxAidReport_new.cfm?id=30364" xr:uid="{61B9FE07-AF79-4F91-8F8F-25A55852090E}"/>
    <hyperlink ref="E36" r:id="rId149" display="http://www.usharbormaster.com/secure/auxview.cfm?recordid=30365" xr:uid="{ECD26212-1A3A-4317-9D87-2561EAEA014F}"/>
    <hyperlink ref="F36" r:id="rId150" display="http://maps.google.com/?output=embed&amp;q=44.17687972,-68.35813139" xr:uid="{AE2874A9-4D0D-4176-8800-5AFE7FA04A4D}"/>
    <hyperlink ref="G36" r:id="rId151" display="http://maps.google.com/?output=embed&amp;q=44.17687972,-68.35813139" xr:uid="{DEBD6A2C-489E-42E5-92AC-05E9C78C0D13}"/>
    <hyperlink ref="P36" r:id="rId152" display="http://www.usharbormaster.com/secure/AuxAidReport_new.cfm?id=30365" xr:uid="{0282EF62-E2C2-4AC4-B246-73274DC52F10}"/>
    <hyperlink ref="E37" r:id="rId153" display="http://www.usharbormaster.com/secure/auxview.cfm?recordid=30366" xr:uid="{4FA24B86-0705-496D-A2D1-DADE600DDE73}"/>
    <hyperlink ref="F37" r:id="rId154" display="http://maps.google.com/?output=embed&amp;q=44.17647222,-68.35568611" xr:uid="{1C4B7112-6C73-44F2-ACC9-3FB7E6CC7D3C}"/>
    <hyperlink ref="G37" r:id="rId155" display="http://maps.google.com/?output=embed&amp;q=44.17647222,-68.35568611" xr:uid="{152A7C57-51FE-44D0-B944-8856900D797D}"/>
    <hyperlink ref="P37" r:id="rId156" display="http://www.usharbormaster.com/secure/AuxAidReport_new.cfm?id=30366" xr:uid="{40E97CC3-3A53-4C71-8907-5FE421ABFDDA}"/>
    <hyperlink ref="E38" r:id="rId157" display="http://www.usharbormaster.com/secure/auxview.cfm?recordid=36819" xr:uid="{78DBB5C7-80A5-4997-8D98-0AB369FD00FE}"/>
    <hyperlink ref="F38" r:id="rId158" display="http://maps.google.com/?output=embed&amp;q=44.49589167,-67.55294444" xr:uid="{4EB2DD88-AA70-4636-81A2-8DF660212D29}"/>
    <hyperlink ref="G38" r:id="rId159" display="http://maps.google.com/?output=embed&amp;q=44.49589167,-67.55294444" xr:uid="{2FF8AA92-AD9A-4E53-9B07-CCCE172BF512}"/>
    <hyperlink ref="P38" r:id="rId160" display="http://www.usharbormaster.com/secure/AuxAidReport_new.cfm?id=36819" xr:uid="{3D2F534A-FE7E-419A-936E-5628D78A4949}"/>
    <hyperlink ref="E39" r:id="rId161" display="http://www.usharbormaster.com/secure/auxview.cfm?recordid=36822" xr:uid="{D880BAB0-EC36-4A29-B7B6-99394436BF40}"/>
    <hyperlink ref="F39" r:id="rId162" display="http://maps.google.com/?output=embed&amp;q=44.49473333,-67.55660000" xr:uid="{C872473A-17EE-488C-8602-42FC92214C83}"/>
    <hyperlink ref="G39" r:id="rId163" display="http://maps.google.com/?output=embed&amp;q=44.49473333,-67.55660000" xr:uid="{7BF81AAD-7C99-4860-B583-7C7DDDAAA25F}"/>
    <hyperlink ref="P39" r:id="rId164" display="http://www.usharbormaster.com/secure/AuxAidReport_new.cfm?id=36822" xr:uid="{BA4BA6E5-56E4-46F9-9495-97CB8C8156ED}"/>
    <hyperlink ref="E40" r:id="rId165" display="http://www.usharbormaster.com/secure/auxview.cfm?recordid=36820" xr:uid="{2FEC950C-8188-4FEC-9AFD-33FC4BB85003}"/>
    <hyperlink ref="F40" r:id="rId166" display="http://maps.google.com/?output=embed&amp;q=44.49238333,-67.55076111" xr:uid="{EE401334-B994-447D-9100-A99C65D4B5BB}"/>
    <hyperlink ref="G40" r:id="rId167" display="http://maps.google.com/?output=embed&amp;q=44.49238333,-67.55076111" xr:uid="{8A60BD02-CFB8-444C-9B2C-D688631358E2}"/>
    <hyperlink ref="P40" r:id="rId168" display="http://www.usharbormaster.com/secure/AuxAidReport_new.cfm?id=36820" xr:uid="{4C77613D-B86F-4D70-BFD1-823BF9783BA3}"/>
    <hyperlink ref="E41" r:id="rId169" display="http://www.usharbormaster.com/secure/auxview.cfm?recordid=36821" xr:uid="{24013336-10F2-4AEE-B5E4-7DCBCB80AC77}"/>
    <hyperlink ref="F41" r:id="rId170" display="http://maps.google.com/?output=embed&amp;q=44.49160278,-67.55321389" xr:uid="{5FACAF88-F5A5-4B50-9803-D3CA1971D244}"/>
    <hyperlink ref="G41" r:id="rId171" display="http://maps.google.com/?output=embed&amp;q=44.49160278,-67.55321389" xr:uid="{974BD2BE-08A5-442C-9294-F36BA9AC7A65}"/>
    <hyperlink ref="P41" r:id="rId172" display="http://www.usharbormaster.com/secure/AuxAidReport_new.cfm?id=36821" xr:uid="{8ADF94DF-4A81-4574-A1A8-1CCA68521A3A}"/>
    <hyperlink ref="E42" r:id="rId173" display="http://www.usharbormaster.com/secure/auxview.cfm?recordid=23562" xr:uid="{40E1D7A9-D9A0-4C3B-9302-CB6272353148}"/>
    <hyperlink ref="F42" r:id="rId174" display="http://maps.google.com/?output=embed&amp;q=44.33303333,-68.76845000" xr:uid="{B5F325A1-07B5-4AB9-9603-82A4707C85AC}"/>
    <hyperlink ref="G42" r:id="rId175" display="http://maps.google.com/?output=embed&amp;q=44.33303333,-68.76845000" xr:uid="{78208F48-DDE6-4E49-AE24-19845275A8FA}"/>
    <hyperlink ref="P42" r:id="rId176" display="http://www.usharbormaster.com/secure/AuxAidReport_new.cfm?id=23562" xr:uid="{C8378AD0-C0E9-44E0-815E-806D047CC146}"/>
    <hyperlink ref="E43" r:id="rId177" display="http://www.usharbormaster.com/secure/auxview.cfm?recordid=28724" xr:uid="{CF594171-852C-4F30-897A-3A96B503614A}"/>
    <hyperlink ref="F43" r:id="rId178" display="http://maps.google.com/?output=embed&amp;q=44.61620000,-67.31353333" xr:uid="{ED9C8962-AB5B-4973-8021-C33CEEAE8CC5}"/>
    <hyperlink ref="G43" r:id="rId179" display="http://maps.google.com/?output=embed&amp;q=44.61620000,-67.31353333" xr:uid="{7BE2E7B1-3274-41C8-9EBE-CADA9FDF837A}"/>
    <hyperlink ref="P43" r:id="rId180" display="http://www.usharbormaster.com/secure/AuxAidReport_new.cfm?id=28724" xr:uid="{77269447-0C65-4E90-98D4-B83C0D42DBC3}"/>
    <hyperlink ref="E44" r:id="rId181" display="http://www.usharbormaster.com/secure/auxview.cfm?recordid=28721" xr:uid="{17FB8CB7-3E4C-47E9-A2E0-23F7D3EFE447}"/>
    <hyperlink ref="F44" r:id="rId182" display="http://maps.google.com/?output=embed&amp;q=44.61868333,-67.31773333" xr:uid="{C9D44194-D109-432A-9F73-4AE253C1766F}"/>
    <hyperlink ref="G44" r:id="rId183" display="http://maps.google.com/?output=embed&amp;q=44.61868333,-67.31773333" xr:uid="{C0BC41C9-0575-4222-9656-FA9D06348BD2}"/>
    <hyperlink ref="P44" r:id="rId184" display="http://www.usharbormaster.com/secure/AuxAidReport_new.cfm?id=28721" xr:uid="{9017429E-B24F-4CEF-AA0C-684587A0C5B7}"/>
    <hyperlink ref="E45" r:id="rId185" display="http://www.usharbormaster.com/secure/auxview.cfm?recordid=28722" xr:uid="{D1BF4454-D025-4DEC-A275-28AC552E401B}"/>
    <hyperlink ref="F45" r:id="rId186" display="http://maps.google.com/?output=embed&amp;q=44.61330000,-67.31748333" xr:uid="{814A0CCD-F56F-4D21-A79F-DB7F5B8B5877}"/>
    <hyperlink ref="G45" r:id="rId187" display="http://maps.google.com/?output=embed&amp;q=44.61330000,-67.31748333" xr:uid="{7A9666E0-9E10-4DA2-8F67-DEB984304070}"/>
    <hyperlink ref="P45" r:id="rId188" display="http://www.usharbormaster.com/secure/AuxAidReport_new.cfm?id=28722" xr:uid="{6547FBD9-9D82-4330-A15B-F02BA9627E34}"/>
    <hyperlink ref="E46" r:id="rId189" display="http://www.usharbormaster.com/secure/auxview.cfm?recordid=28723" xr:uid="{84DE1BE6-8D69-45E7-9958-8FAE3906D6D4}"/>
    <hyperlink ref="F46" r:id="rId190" display="http://maps.google.com/?output=embed&amp;q=44.61516667,-67.32214444" xr:uid="{1234AD65-09C6-45F1-9445-4F8656CE95CF}"/>
    <hyperlink ref="G46" r:id="rId191" display="http://maps.google.com/?output=embed&amp;q=44.61516667,-67.32214444" xr:uid="{5FCF3F5A-9535-4ECD-B679-ECF2B97F850D}"/>
    <hyperlink ref="P46" r:id="rId192" display="http://www.usharbormaster.com/secure/AuxAidReport_new.cfm?id=28723" xr:uid="{89811A6B-2713-4A9B-8AED-4D24084B5E95}"/>
    <hyperlink ref="E47" r:id="rId193" display="http://www.usharbormaster.com/secure/auxview.cfm?recordid=30367" xr:uid="{165980D3-F91C-488A-A33F-5DA15E98200F}"/>
    <hyperlink ref="F47" r:id="rId194" display="http://maps.google.com/?output=embed&amp;q=44.61827500,-67.31632833" xr:uid="{FA523214-206C-4C04-A5C4-F6B99E3CFDB7}"/>
    <hyperlink ref="G47" r:id="rId195" display="http://maps.google.com/?output=embed&amp;q=44.61827500,-67.31632833" xr:uid="{D78C8ED8-CE8E-4852-A807-77EBA19559F5}"/>
    <hyperlink ref="P47" r:id="rId196" display="http://www.usharbormaster.com/secure/AuxAidReport_new.cfm?id=30367" xr:uid="{D0433F27-60A5-41E5-AF69-470C33FB54A6}"/>
    <hyperlink ref="E48" r:id="rId197" display="http://www.usharbormaster.com/secure/auxview.cfm?recordid=30368" xr:uid="{F5325A0D-4D47-493E-90F3-3C4E9ED2C525}"/>
    <hyperlink ref="F48" r:id="rId198" display="http://maps.google.com/?output=embed&amp;q=44.62050667,-67.32065667" xr:uid="{A6959767-5F2F-406E-8459-F09860611C63}"/>
    <hyperlink ref="G48" r:id="rId199" display="http://maps.google.com/?output=embed&amp;q=44.62050667,-67.32065667" xr:uid="{20C7011E-ECE8-4E28-957F-E048AFD301EE}"/>
    <hyperlink ref="P48" r:id="rId200" display="http://www.usharbormaster.com/secure/AuxAidReport_new.cfm?id=30368" xr:uid="{40FD34C4-17E7-4CB1-9E56-765271F446C3}"/>
    <hyperlink ref="E49" r:id="rId201" display="http://www.usharbormaster.com/secure/auxview.cfm?recordid=30369" xr:uid="{DD5F8550-342F-4EC8-87FD-2525AA83BFBD}"/>
    <hyperlink ref="F49" r:id="rId202" display="http://maps.google.com/?output=embed&amp;q=44.62357000,-67.31764000" xr:uid="{325A5D10-870E-4FBC-BB44-4C8711C80AD9}"/>
    <hyperlink ref="G49" r:id="rId203" display="http://maps.google.com/?output=embed&amp;q=44.62357000,-67.31764000" xr:uid="{FDBA3AEC-7095-4A78-B354-CFDD29EA945A}"/>
    <hyperlink ref="P49" r:id="rId204" display="http://www.usharbormaster.com/secure/AuxAidReport_new.cfm?id=30369" xr:uid="{B2189A15-B283-4E6C-93EE-CDA05EE9D42B}"/>
    <hyperlink ref="E50" r:id="rId205" display="http://www.usharbormaster.com/secure/auxview.cfm?recordid=30370" xr:uid="{8E18A2BC-3D2C-4990-83A8-45F5436AC4A7}"/>
    <hyperlink ref="F50" r:id="rId206" display="http://maps.google.com/?output=embed&amp;q=44.62173500,-67.31374333" xr:uid="{67FFB1C9-F828-48AC-94D3-0F4372BBAF26}"/>
    <hyperlink ref="G50" r:id="rId207" display="http://maps.google.com/?output=embed&amp;q=44.62173500,-67.31374333" xr:uid="{B4E1918D-67AE-4B54-B606-EAE70EE89C60}"/>
    <hyperlink ref="P50" r:id="rId208" display="http://www.usharbormaster.com/secure/AuxAidReport_new.cfm?id=30370" xr:uid="{DE9B8F27-ACCC-431B-BD64-C50570886F76}"/>
    <hyperlink ref="E51" r:id="rId209" display="http://www.usharbormaster.com/secure/auxview.cfm?recordid=27719" xr:uid="{5465235A-3CF5-418F-B56D-E2F2B8BFAB86}"/>
    <hyperlink ref="F51" r:id="rId210" display="http://maps.google.com/?output=embed&amp;q=44.63228056,-67.29513056" xr:uid="{BF5B756D-34BD-456B-9B71-1A98457B285B}"/>
    <hyperlink ref="G51" r:id="rId211" display="http://maps.google.com/?output=embed&amp;q=44.63228056,-67.29513056" xr:uid="{A73ECFBF-99D2-4C29-BE05-D0DB32C9060D}"/>
    <hyperlink ref="P51" r:id="rId212" display="http://www.usharbormaster.com/secure/AuxAidReport_new.cfm?id=27719" xr:uid="{CF9017A1-C807-4DC7-8451-188DA4749DD7}"/>
    <hyperlink ref="E52" r:id="rId213" display="http://www.usharbormaster.com/secure/auxview.cfm?recordid=27718" xr:uid="{75E26C74-FE79-4004-802B-69D7A5A09293}"/>
    <hyperlink ref="F52" r:id="rId214" display="http://maps.google.com/?output=embed&amp;q=44.63506111,-67.29665000" xr:uid="{D3151776-699C-4637-A0F4-1C7A89B06C35}"/>
    <hyperlink ref="G52" r:id="rId215" display="http://maps.google.com/?output=embed&amp;q=44.63506111,-67.29665000" xr:uid="{F22BE24C-6BA6-48B9-B37F-10ADF8E08A8F}"/>
    <hyperlink ref="P52" r:id="rId216" display="http://www.usharbormaster.com/secure/AuxAidReport_new.cfm?id=27718" xr:uid="{195B0F11-32D8-4C5F-B1CF-3ED6BBFC62D1}"/>
    <hyperlink ref="E53" r:id="rId217" display="http://www.usharbormaster.com/secure/auxview.cfm?recordid=27717" xr:uid="{FBFEFF73-EEB2-4341-9526-84B8DB1F87F9}"/>
    <hyperlink ref="F53" r:id="rId218" display="http://maps.google.com/?output=embed&amp;q=44.63466944,-67.29808889" xr:uid="{E13B83E5-CA4F-4A73-8ED0-E8454465C87F}"/>
    <hyperlink ref="G53" r:id="rId219" display="http://maps.google.com/?output=embed&amp;q=44.63466944,-67.29808889" xr:uid="{2FA2F5F0-B17A-4FD9-8D27-E47B513EB319}"/>
    <hyperlink ref="P53" r:id="rId220" display="http://www.usharbormaster.com/secure/AuxAidReport_new.cfm?id=27717" xr:uid="{E13A93E7-7B54-4341-987C-6AE258790D99}"/>
    <hyperlink ref="E54" r:id="rId221" display="http://www.usharbormaster.com/secure/auxview.cfm?recordid=27716" xr:uid="{B2875BBD-2421-4F08-9241-EB96DE33C127}"/>
    <hyperlink ref="F54" r:id="rId222" display="http://maps.google.com/?output=embed&amp;q=44.63188889,-67.29628333" xr:uid="{9DB21700-AC65-4258-BBA9-28EFA3F635F2}"/>
    <hyperlink ref="G54" r:id="rId223" display="http://maps.google.com/?output=embed&amp;q=44.63188889,-67.29628333" xr:uid="{FC5F18CB-A490-4422-8803-3A4F6F0D2B0B}"/>
    <hyperlink ref="P54" r:id="rId224" display="http://www.usharbormaster.com/secure/AuxAidReport_new.cfm?id=27716" xr:uid="{BC7D25CD-E8D3-4FD0-9F93-B60DF00B8427}"/>
    <hyperlink ref="E55" r:id="rId225" display="http://www.usharbormaster.com/secure/auxview.cfm?recordid=25597" xr:uid="{5BC60C32-72B0-4906-B236-24C3E886CA87}"/>
    <hyperlink ref="F55" r:id="rId226" display="http://maps.google.com/?output=embed&amp;q=44.90500000,-67.02166667" xr:uid="{C722D5D8-58AE-4C5C-A1BB-4C805EAF9C1F}"/>
    <hyperlink ref="G55" r:id="rId227" display="http://maps.google.com/?output=embed&amp;q=44.90500000,-67.02166667" xr:uid="{42D67C2D-C294-4BA8-ACDA-78405AF55CED}"/>
    <hyperlink ref="P55" r:id="rId228" display="http://www.usharbormaster.com/secure/AuxAidReport_new.cfm?id=25597" xr:uid="{0CF7F7A4-3A65-4AE6-93A7-0B83ACACDD89}"/>
    <hyperlink ref="E56" r:id="rId229" display="http://www.usharbormaster.com/secure/auxview.cfm?recordid=44753" xr:uid="{0D9E928E-7ABD-428C-9B5A-2DC25E758F23}"/>
    <hyperlink ref="F56" r:id="rId230" display="http://maps.google.com/?output=embed&amp;q=44.20422500,-68.61804611" xr:uid="{4840EFAF-67BC-46C3-A5E0-625281DD09F3}"/>
    <hyperlink ref="G56" r:id="rId231" display="http://maps.google.com/?output=embed&amp;q=44.20422500,-68.61804611" xr:uid="{22D92E24-EBEA-41BA-BE03-9D3D2DAF1E5E}"/>
    <hyperlink ref="P56" r:id="rId232" display="http://www.usharbormaster.com/secure/AuxAidReport_new.cfm?id=44753" xr:uid="{B1222BDF-E94A-43FD-B6A6-842C0A913DA5}"/>
    <hyperlink ref="E57" r:id="rId233" display="http://www.usharbormaster.com/secure/auxview.cfm?recordid=44752" xr:uid="{CE1F27B7-72AE-4CEF-BEF8-C2224F6A6088}"/>
    <hyperlink ref="F57" r:id="rId234" display="http://maps.google.com/?output=embed&amp;q=44.20408611,-68.61913611" xr:uid="{4D227026-0D3F-4753-894C-7EA121895C8F}"/>
    <hyperlink ref="G57" r:id="rId235" display="http://maps.google.com/?output=embed&amp;q=44.20408611,-68.61913611" xr:uid="{2DC6CE0F-9426-408F-8446-03D894CD2C9A}"/>
    <hyperlink ref="P57" r:id="rId236" display="http://www.usharbormaster.com/secure/AuxAidReport_new.cfm?id=44752" xr:uid="{3A055192-1990-4AC9-A156-E1B928003D7C}"/>
    <hyperlink ref="E58" r:id="rId237" display="http://www.usharbormaster.com/secure/auxview.cfm?recordid=44754" xr:uid="{0658D678-3CE0-45D6-AA60-80ECF8E26D65}"/>
    <hyperlink ref="F58" r:id="rId238" display="http://maps.google.com/?output=embed&amp;q=44.20224000,-68.61725000" xr:uid="{AE1AD3D8-01B0-494D-98E3-5506F01A5D00}"/>
    <hyperlink ref="G58" r:id="rId239" display="http://maps.google.com/?output=embed&amp;q=44.20224000,-68.61725000" xr:uid="{1D713FFB-CEC1-4A66-AD5B-60AA43678992}"/>
    <hyperlink ref="P58" r:id="rId240" display="http://www.usharbormaster.com/secure/AuxAidReport_new.cfm?id=44754" xr:uid="{857A8484-449F-4E85-97DB-E096C4F042C9}"/>
    <hyperlink ref="E59" r:id="rId241" display="http://www.usharbormaster.com/secure/auxview.cfm?recordid=44698" xr:uid="{1935F999-1D1E-4433-A7F2-523330C471CA}"/>
    <hyperlink ref="F59" r:id="rId242" display="http://maps.google.com/?output=embed&amp;q=44.15188000,-68.61819611" xr:uid="{E05A573C-6F1B-4E19-8C2B-EB58F7FE61C5}"/>
    <hyperlink ref="G59" r:id="rId243" display="http://maps.google.com/?output=embed&amp;q=44.15188000,-68.61819611" xr:uid="{5E9C1569-EF37-4173-BA65-B4BC990C540B}"/>
    <hyperlink ref="P59" r:id="rId244" display="http://www.usharbormaster.com/secure/AuxAidReport_new.cfm?id=44698" xr:uid="{6883F291-4AD7-456E-8544-CA347A41A16E}"/>
    <hyperlink ref="E60" r:id="rId245" display="http://www.usharbormaster.com/secure/auxview.cfm?recordid=30189" xr:uid="{66534702-B398-4BA1-A938-5B63075A20BE}"/>
    <hyperlink ref="F60" r:id="rId246" display="http://maps.google.com/?output=embed&amp;q=44.26053333,-68.24151667" xr:uid="{C456B656-2663-4B30-B2AF-B7CD060DB6FD}"/>
    <hyperlink ref="G60" r:id="rId247" display="http://maps.google.com/?output=embed&amp;q=44.26053333,-68.24151667" xr:uid="{EB72E4DB-A19B-4CA7-B59D-B50D9EC0BB1A}"/>
    <hyperlink ref="P60" r:id="rId248" display="http://www.usharbormaster.com/secure/AuxAidReport_new.cfm?id=30189" xr:uid="{C8164F39-3462-4D2B-B111-60124FACB0CE}"/>
    <hyperlink ref="E61" r:id="rId249" display="http://www.usharbormaster.com/secure/auxview.cfm?recordid=30580" xr:uid="{9F2B69A9-BC59-4313-8F84-7C54FEA8A1FA}"/>
    <hyperlink ref="F61" r:id="rId250" display="http://maps.google.com/?output=embed&amp;q=44.53250000,-68.42333333" xr:uid="{CBA1B406-7875-4D4A-9D85-B154D57A5BE6}"/>
    <hyperlink ref="G61" r:id="rId251" display="http://maps.google.com/?output=embed&amp;q=44.53250000,-68.42333333" xr:uid="{0E648E1C-DCA7-46FE-8CCB-B8C187A7666E}"/>
    <hyperlink ref="P61" r:id="rId252" display="http://www.usharbormaster.com/secure/AuxAidReport_new.cfm?id=30580" xr:uid="{B82F3EB7-C97B-4D24-A80C-DA2C36EE34EE}"/>
    <hyperlink ref="E62" r:id="rId253" display="http://www.usharbormaster.com/secure/auxview.cfm?recordid=30581" xr:uid="{606D048D-ED9B-44D7-8DE9-FF51C54FA572}"/>
    <hyperlink ref="F62" r:id="rId254" display="http://maps.google.com/?output=embed&amp;q=44.53472222,-68.42222222" xr:uid="{2800DB94-10DA-404B-9BE3-05B25BCBF944}"/>
    <hyperlink ref="G62" r:id="rId255" display="http://maps.google.com/?output=embed&amp;q=44.53472222,-68.42222222" xr:uid="{A7D586C2-0AB3-4807-B211-060FF80AB262}"/>
    <hyperlink ref="P62" r:id="rId256" display="http://www.usharbormaster.com/secure/AuxAidReport_new.cfm?id=30581" xr:uid="{D6702CF5-430A-4825-A7F6-42AA562B22F6}"/>
    <hyperlink ref="E63" r:id="rId257" display="http://www.usharbormaster.com/secure/auxview.cfm?recordid=30582" xr:uid="{B4941E5D-5617-4DA5-B7A2-A53289879598}"/>
    <hyperlink ref="F63" r:id="rId258" display="http://maps.google.com/?output=embed&amp;q=44.53000000,-68.42388889" xr:uid="{B0904556-B1A3-4402-8EEB-6C85A1B2D250}"/>
    <hyperlink ref="G63" r:id="rId259" display="http://maps.google.com/?output=embed&amp;q=44.53000000,-68.42388889" xr:uid="{59A76FC1-0394-4441-91B9-DAE2EFEC21E0}"/>
    <hyperlink ref="P63" r:id="rId260" display="http://www.usharbormaster.com/secure/AuxAidReport_new.cfm?id=30582" xr:uid="{63046111-E89E-41BA-B87F-D4290A40DC88}"/>
    <hyperlink ref="E64" r:id="rId261" display="http://www.usharbormaster.com/secure/auxview.cfm?recordid=43919" xr:uid="{2BF70042-955C-4E26-9A16-8F18D26F4857}"/>
    <hyperlink ref="F64" r:id="rId262" display="http://maps.google.com/?output=embed&amp;q=44.34788611,-68.42233333" xr:uid="{7BBAC821-59A7-4A0A-87A6-3A319CB90AC8}"/>
    <hyperlink ref="G64" r:id="rId263" display="http://maps.google.com/?output=embed&amp;q=44.34788611,-68.42233333" xr:uid="{97BC5C05-4566-444B-8AF9-39E99E2D1FD0}"/>
    <hyperlink ref="P64" r:id="rId264" display="http://www.usharbormaster.com/secure/AuxAidReport_new.cfm?id=43919" xr:uid="{D7E66CFD-2979-406D-BE89-8365150BFE4A}"/>
    <hyperlink ref="E65" r:id="rId265" display="http://www.usharbormaster.com/secure/auxview.cfm?recordid=43920" xr:uid="{207C602D-6A3A-4839-9EA7-A6F3C261A2A8}"/>
    <hyperlink ref="F65" r:id="rId266" display="http://maps.google.com/?output=embed&amp;q=44.34646111,-68.42233333" xr:uid="{30F391F3-4D3D-4D6F-97B5-FB55344E0CF9}"/>
    <hyperlink ref="G65" r:id="rId267" display="http://maps.google.com/?output=embed&amp;q=44.34646111,-68.42233333" xr:uid="{7A732528-FBB9-41C0-9504-BD67D6538166}"/>
    <hyperlink ref="P65" r:id="rId268" display="http://www.usharbormaster.com/secure/AuxAidReport_new.cfm?id=43920" xr:uid="{4BEE07BF-E9C6-44A6-B1E0-C4D18C27F147}"/>
    <hyperlink ref="E66" r:id="rId269" display="http://www.usharbormaster.com/secure/auxview.cfm?recordid=43921" xr:uid="{579A5777-0830-49C3-A0D0-70E18E071BBE}"/>
    <hyperlink ref="F66" r:id="rId270" display="http://maps.google.com/?output=embed&amp;q=44.34646111,-68.42118611" xr:uid="{D9F9F747-1C04-400E-9E91-4BA5301E994F}"/>
    <hyperlink ref="G66" r:id="rId271" display="http://maps.google.com/?output=embed&amp;q=44.34646111,-68.42118611" xr:uid="{BEE2B35C-598B-4339-B070-ACEED70B4C4A}"/>
    <hyperlink ref="P66" r:id="rId272" display="http://www.usharbormaster.com/secure/AuxAidReport_new.cfm?id=43921" xr:uid="{ADBE8B96-FF0D-4D60-B9FA-14C03103C67C}"/>
    <hyperlink ref="E67" r:id="rId273" display="http://www.usharbormaster.com/secure/auxview.cfm?recordid=43922" xr:uid="{70FE5AF9-7609-49DD-A422-3467F2AF8708}"/>
    <hyperlink ref="F67" r:id="rId274" display="http://maps.google.com/?output=embed&amp;q=44.34788611,-68.42118611" xr:uid="{FBB88280-B495-495D-842D-3A0D57FF4C57}"/>
    <hyperlink ref="G67" r:id="rId275" display="http://maps.google.com/?output=embed&amp;q=44.34788611,-68.42118611" xr:uid="{6E399719-BA72-4BF5-9B8E-1C7C5DAF488F}"/>
    <hyperlink ref="P67" r:id="rId276" display="http://www.usharbormaster.com/secure/AuxAidReport_new.cfm?id=43922" xr:uid="{81E1380E-0CEC-43B7-BFB6-7726725DD804}"/>
    <hyperlink ref="E68" r:id="rId277" display="http://www.usharbormaster.com/secure/auxview.cfm?recordid=23564" xr:uid="{4C288187-D5D6-4131-A52F-E69DB56668AE}"/>
    <hyperlink ref="F68" r:id="rId278" display="http://maps.google.com/?output=embed&amp;q=44.33186667,-68.76875000" xr:uid="{D0D107EC-2FE3-4F55-A658-BAFB23F0A49C}"/>
    <hyperlink ref="G68" r:id="rId279" display="http://maps.google.com/?output=embed&amp;q=44.33186667,-68.76875000" xr:uid="{B0AC5888-F286-478D-B300-B3AC7B6836C2}"/>
    <hyperlink ref="P68" r:id="rId280" display="http://www.usharbormaster.com/secure/AuxAidReport_new.cfm?id=23564" xr:uid="{A7EC4C29-985D-4DD3-BF16-6B377DDBB07C}"/>
    <hyperlink ref="E69" r:id="rId281" display="http://www.usharbormaster.com/secure/auxview.cfm?recordid=23565" xr:uid="{84146FB8-AB22-4FBA-B165-76FA857F5711}"/>
    <hyperlink ref="F69" r:id="rId282" display="http://maps.google.com/?output=embed&amp;q=44.33276667,-68.76886667" xr:uid="{D7AB29D7-3064-4A46-A942-14C4D502CC6F}"/>
    <hyperlink ref="G69" r:id="rId283" display="http://maps.google.com/?output=embed&amp;q=44.33276667,-68.76886667" xr:uid="{9EABA14C-06B3-46C9-88ED-9875590A97F7}"/>
    <hyperlink ref="P69" r:id="rId284" display="http://www.usharbormaster.com/secure/AuxAidReport_new.cfm?id=23565" xr:uid="{D1A958A2-22BB-49E2-956F-ED147F2E6ED8}"/>
    <hyperlink ref="E70" r:id="rId285" display="http://www.usharbormaster.com/secure/auxview.cfm?recordid=23563" xr:uid="{0C1776C4-9B25-4BA1-8120-B70C9F8DF4F3}"/>
    <hyperlink ref="F70" r:id="rId286" display="http://maps.google.com/?output=embed&amp;q=44.32285000,-68.76685000" xr:uid="{91A21767-64DA-4872-9421-AEFB24629C1D}"/>
    <hyperlink ref="G70" r:id="rId287" display="http://maps.google.com/?output=embed&amp;q=44.32285000,-68.76685000" xr:uid="{118995E7-AD53-4526-9A3B-2CB8EF36DACB}"/>
    <hyperlink ref="P70" r:id="rId288" display="http://www.usharbormaster.com/secure/AuxAidReport_new.cfm?id=23563" xr:uid="{89E25672-2979-43D2-A238-C82211A6E112}"/>
    <hyperlink ref="E71" r:id="rId289" display="http://www.usharbormaster.com/secure/auxview.cfm?recordid=44663" xr:uid="{986F1378-D9EC-4A83-8601-436C6169E98A}"/>
    <hyperlink ref="F71" r:id="rId290" display="http://maps.google.com/?output=embed&amp;q=44.04350000,-68.89250000" xr:uid="{626E64A7-02EA-4CCC-9C7B-75C767303C51}"/>
    <hyperlink ref="G71" r:id="rId291" display="http://maps.google.com/?output=embed&amp;q=44.04350000,-68.89250000" xr:uid="{D27361C6-0736-44F2-828A-3C41F225B0D5}"/>
    <hyperlink ref="P71" r:id="rId292" display="http://www.usharbormaster.com/secure/AuxAidReport_new.cfm?id=44663" xr:uid="{1B57CFFB-B814-47DC-ADD6-F2F53EE23236}"/>
    <hyperlink ref="E72" r:id="rId293" display="http://www.usharbormaster.com/secure/auxview.cfm?recordid=44862" xr:uid="{36C15878-9426-4B5C-AEC6-4CDFE479153C}"/>
    <hyperlink ref="F72" r:id="rId294" display="http://maps.google.com/?output=embed&amp;q=44.31836889,-68.92695306" xr:uid="{EAF3279F-58F0-4C52-8581-3045AB8BE740}"/>
    <hyperlink ref="G72" r:id="rId295" display="http://maps.google.com/?output=embed&amp;q=44.31836889,-68.92695306" xr:uid="{86C671DA-6BE0-4366-A251-81E9658C0D9D}"/>
    <hyperlink ref="P72" r:id="rId296" display="http://www.usharbormaster.com/secure/AuxAidReport_new.cfm?id=44862" xr:uid="{B23A01D1-8C2E-4276-8F04-0C8578994CDC}"/>
    <hyperlink ref="E73" r:id="rId297" display="http://www.usharbormaster.com/secure/auxview.cfm?recordid=45105" xr:uid="{F3647777-AD0E-4F7E-8191-A3DBA5159587}"/>
    <hyperlink ref="F73" r:id="rId298" display="http://maps.google.com/?output=embed&amp;q=44.10900000,-69.07300000" xr:uid="{12C567D3-4A70-470F-9BF0-158B5374082A}"/>
    <hyperlink ref="G73" r:id="rId299" display="http://maps.google.com/?output=embed&amp;q=44.10900000,-69.07300000" xr:uid="{DF2E6CCF-F93B-40B1-955C-F9701D9C8EA6}"/>
    <hyperlink ref="P73" r:id="rId300" display="http://www.usharbormaster.com/secure/AuxAidReport_new.cfm?id=45105" xr:uid="{CA29201F-0572-4929-9BB8-02FF74497226}"/>
    <hyperlink ref="E74" r:id="rId301" display="http://www.usharbormaster.com/secure/auxview.cfm?recordid=25684" xr:uid="{D8C238CD-B3ED-4148-BD39-0D8C29157501}"/>
    <hyperlink ref="F74" r:id="rId302" display="http://maps.google.com/?output=embed&amp;q=44.28061389,-68.94317500" xr:uid="{4C7CC502-3D79-439E-AA3A-3BFEA5A246FC}"/>
    <hyperlink ref="G74" r:id="rId303" display="http://maps.google.com/?output=embed&amp;q=44.28061389,-68.94317500" xr:uid="{A072B319-998B-4011-998E-9FD1FF521173}"/>
    <hyperlink ref="P74" r:id="rId304" display="http://www.usharbormaster.com/secure/AuxAidReport_new.cfm?id=25684" xr:uid="{740AB566-8F65-458D-B3D8-062B145D5976}"/>
    <hyperlink ref="E75" r:id="rId305" display="http://www.usharbormaster.com/secure/auxview.cfm?recordid=25683" xr:uid="{7B58299A-B135-467E-95CF-BC237FF2BB5C}"/>
    <hyperlink ref="F75" r:id="rId306" display="http://maps.google.com/?output=embed&amp;q=44.28047222,-68.94302778" xr:uid="{CD65636D-C577-4C3C-9BE5-B73862E3754C}"/>
    <hyperlink ref="G75" r:id="rId307" display="http://maps.google.com/?output=embed&amp;q=44.28047222,-68.94302778" xr:uid="{2F48EC6C-3FFE-4303-92ED-5238F5078529}"/>
    <hyperlink ref="P75" r:id="rId308" display="http://www.usharbormaster.com/secure/AuxAidReport_new.cfm?id=25683" xr:uid="{13356862-1DDC-4835-A056-0857AE676E6E}"/>
    <hyperlink ref="E76" r:id="rId309" display="http://www.usharbormaster.com/secure/auxview.cfm?recordid=25681" xr:uid="{17C4D543-0B0E-4E47-97E4-9A8A93508715}"/>
    <hyperlink ref="F76" r:id="rId310" display="http://maps.google.com/?output=embed&amp;q=44.28066667,-69.00521944" xr:uid="{0C756D05-4DB6-4D41-81CF-C9AB3B5D90C6}"/>
    <hyperlink ref="G76" r:id="rId311" display="http://maps.google.com/?output=embed&amp;q=44.28066667,-69.00521944" xr:uid="{38F8B272-B8A9-4FDA-A61F-F355C169E34B}"/>
    <hyperlink ref="P76" r:id="rId312" display="http://www.usharbormaster.com/secure/AuxAidReport_new.cfm?id=25681" xr:uid="{B22A82F5-4680-4632-9C11-3A1CFEADC7F8}"/>
    <hyperlink ref="E77" r:id="rId313" display="http://www.usharbormaster.com/secure/auxview.cfm?recordid=25682" xr:uid="{03120A89-BFDA-41EF-BAD1-230DFF6B37DC}"/>
    <hyperlink ref="F77" r:id="rId314" display="http://maps.google.com/?output=embed&amp;q=44.28045000,-69.00531944" xr:uid="{1FC72161-9F45-4169-A50C-B88759D232A1}"/>
    <hyperlink ref="G77" r:id="rId315" display="http://maps.google.com/?output=embed&amp;q=44.28045000,-69.00531944" xr:uid="{84058B1C-DE55-4F36-A675-61295A8775C7}"/>
    <hyperlink ref="P77" r:id="rId316" display="http://www.usharbormaster.com/secure/AuxAidReport_new.cfm?id=25682" xr:uid="{E010588C-8D3F-4A9B-83F8-FC19B932106C}"/>
    <hyperlink ref="E78" r:id="rId317" display="http://www.usharbormaster.com/secure/auxview.cfm?recordid=45049" xr:uid="{06C1291D-FD00-4333-940F-17C7AD8EB6C9}"/>
    <hyperlink ref="F78" r:id="rId318" display="http://maps.google.com/?output=embed&amp;q=43.35781000,-70.42509000" xr:uid="{6A83D901-7D2B-431B-B04B-E99126BDFD97}"/>
    <hyperlink ref="G78" r:id="rId319" display="http://maps.google.com/?output=embed&amp;q=43.35781000,-70.42509000" xr:uid="{22F9F693-2EF7-4B04-8695-323016015CE2}"/>
    <hyperlink ref="P78" r:id="rId320" display="http://www.usharbormaster.com/secure/AuxAidReport_new.cfm?id=45049" xr:uid="{C9ED90BA-93A0-4148-AAF9-8132523A6653}"/>
    <hyperlink ref="E79" r:id="rId321" display="http://www.usharbormaster.com/secure/auxview.cfm?recordid=44847" xr:uid="{6556D769-D4ED-4107-8E0E-B7A071A9F8DB}"/>
    <hyperlink ref="F79" r:id="rId322" display="http://maps.google.com/?output=embed&amp;q=44.14223000,-68.24585000" xr:uid="{B603E07B-01BB-4181-9AEC-83199F75F86D}"/>
    <hyperlink ref="G79" r:id="rId323" display="http://maps.google.com/?output=embed&amp;q=44.14223000,-68.24585000" xr:uid="{8F4C5EEB-9900-4F92-B0AE-F3D07FB45542}"/>
    <hyperlink ref="P79" r:id="rId324" display="http://www.usharbormaster.com/secure/AuxAidReport_new.cfm?id=44847" xr:uid="{7563FD48-ADEF-43BE-8571-F92F5BAE3066}"/>
    <hyperlink ref="E80" r:id="rId325" display="http://www.usharbormaster.com/secure/auxview.cfm?recordid=44846" xr:uid="{EC09357B-5CE5-42E5-9F3A-250C431E8235}"/>
    <hyperlink ref="F80" r:id="rId326" display="http://maps.google.com/?output=embed&amp;q=44.65087000,-67.19232000" xr:uid="{CC4852D8-D778-4EE7-B734-9E137D820933}"/>
    <hyperlink ref="G80" r:id="rId327" display="http://maps.google.com/?output=embed&amp;q=44.65087000,-67.19232000" xr:uid="{8D9D794C-2486-4306-AE38-55A44671243D}"/>
    <hyperlink ref="P80" r:id="rId328" display="http://www.usharbormaster.com/secure/AuxAidReport_new.cfm?id=44846" xr:uid="{F56DBEEF-FCB8-479E-9290-4C3BB0845DB0}"/>
    <hyperlink ref="E81" r:id="rId329" display="http://www.usharbormaster.com/secure/auxview.cfm?recordid=45047" xr:uid="{9AC7DE0B-7A32-43EA-8423-D51E8B47E032}"/>
    <hyperlink ref="F81" r:id="rId330" display="http://maps.google.com/?output=embed&amp;q=43.78361111,-68.85500000" xr:uid="{EAEEEECB-4AE8-4A84-870A-41EE377C8DBE}"/>
    <hyperlink ref="G81" r:id="rId331" display="http://maps.google.com/?output=embed&amp;q=43.78361111,-68.85500000" xr:uid="{424DEE9F-074E-4C13-819A-0A10CA0E52B3}"/>
    <hyperlink ref="P81" r:id="rId332" display="http://www.usharbormaster.com/secure/AuxAidReport_new.cfm?id=45047" xr:uid="{ACA95491-09BF-4BB2-A62E-92655836D13E}"/>
    <hyperlink ref="E82" r:id="rId333" display="http://www.usharbormaster.com/secure/auxview.cfm?recordid=44994" xr:uid="{F6AF07BB-E955-4DBD-ADF4-44D506A4D491}"/>
    <hyperlink ref="F82" r:id="rId334" display="http://maps.google.com/?output=embed&amp;q=43.96861389,-68.12833694" xr:uid="{36528866-6979-441E-B9A6-F588DB03BE6D}"/>
    <hyperlink ref="G82" r:id="rId335" display="http://maps.google.com/?output=embed&amp;q=43.96861389,-68.12833694" xr:uid="{50BF6A37-3D15-4BB3-B42F-144932ED265F}"/>
    <hyperlink ref="P82" r:id="rId336" display="http://www.usharbormaster.com/secure/AuxAidReport_new.cfm?id=44994" xr:uid="{DE6AC327-8DC9-46E3-B455-AF08762AD391}"/>
    <hyperlink ref="E83" r:id="rId337" display="http://www.usharbormaster.com/secure/auxview.cfm?recordid=44848" xr:uid="{884BA5DC-164F-4055-9FE4-47B1F2E5CAA4}"/>
    <hyperlink ref="F83" r:id="rId338" display="http://maps.google.com/?output=embed&amp;q=44.09224000,-69.04408000" xr:uid="{C2A05A9C-B91E-4CFC-AE9B-960B42F26F6C}"/>
    <hyperlink ref="G83" r:id="rId339" display="http://maps.google.com/?output=embed&amp;q=44.09224000,-69.04408000" xr:uid="{88CE0C35-973D-43E4-8E76-361C89FD05A3}"/>
    <hyperlink ref="P83" r:id="rId340" display="http://www.usharbormaster.com/secure/AuxAidReport_new.cfm?id=44848" xr:uid="{FD666909-5DB2-451E-B83F-C805A2057F43}"/>
    <hyperlink ref="E84" r:id="rId341" display="http://www.usharbormaster.com/secure/auxview.cfm?recordid=45046" xr:uid="{6FCD36A9-2247-40F3-99F1-9387CA69A723}"/>
    <hyperlink ref="F84" r:id="rId342" display="http://maps.google.com/?output=embed&amp;q=44.36761111,-67.86416667" xr:uid="{CF8C8997-B1C6-4E74-BB2F-9BED89B36FC4}"/>
    <hyperlink ref="G84" r:id="rId343" display="http://maps.google.com/?output=embed&amp;q=44.36761111,-67.86416667" xr:uid="{986C2773-04C1-433C-8A5F-105294713635}"/>
    <hyperlink ref="P84" r:id="rId344" display="http://www.usharbormaster.com/secure/AuxAidReport_new.cfm?id=45046" xr:uid="{1AB1DEE0-2173-4E51-8F8C-0A04983C322A}"/>
    <hyperlink ref="E85" r:id="rId345" display="http://www.usharbormaster.com/secure/auxview.cfm?recordid=42794" xr:uid="{3045D906-723E-4D1A-B556-F2463A5EB33C}"/>
    <hyperlink ref="F85" r:id="rId346" display="http://maps.google.com/?output=embed&amp;q=44.43804722,-68.34732778" xr:uid="{50AC0F3E-C6A3-4179-B1E2-670B65130FED}"/>
    <hyperlink ref="G85" r:id="rId347" display="http://maps.google.com/?output=embed&amp;q=44.43804722,-68.34732778" xr:uid="{DB2D2FC2-0834-42E4-94BF-83E273A19983}"/>
    <hyperlink ref="P85" r:id="rId348" display="http://www.usharbormaster.com/secure/AuxAidReport_new.cfm?id=42794" xr:uid="{E4923067-9D50-4536-AD18-05D34709F3C7}"/>
    <hyperlink ref="E86" r:id="rId349" display="http://www.usharbormaster.com/secure/auxview.cfm?recordid=42796" xr:uid="{CC028A51-497B-4D95-81D3-CAACB6FFA67F}"/>
    <hyperlink ref="F86" r:id="rId350" display="http://maps.google.com/?output=embed&amp;q=44.43731111,-68.34681389" xr:uid="{8D037797-C689-42D2-80E1-CEAC00E11E6E}"/>
    <hyperlink ref="G86" r:id="rId351" display="http://maps.google.com/?output=embed&amp;q=44.43731111,-68.34681389" xr:uid="{D50387C0-C293-460F-9D3C-1A9E8B896B7F}"/>
    <hyperlink ref="P86" r:id="rId352" display="http://www.usharbormaster.com/secure/AuxAidReport_new.cfm?id=42796" xr:uid="{D0937B21-97AF-4C49-83F3-1309E1707C69}"/>
    <hyperlink ref="E87" r:id="rId353" display="http://www.usharbormaster.com/secure/auxview.cfm?recordid=42795" xr:uid="{B8C7F56D-EC6C-478C-BD73-DA96CE5D6FCD}"/>
    <hyperlink ref="F87" r:id="rId354" display="http://maps.google.com/?output=embed&amp;q=44.43705000,-68.34732778" xr:uid="{424ECF39-7574-4CC8-A332-7670E6C3C187}"/>
    <hyperlink ref="G87" r:id="rId355" display="http://maps.google.com/?output=embed&amp;q=44.43705000,-68.34732778" xr:uid="{C0462B13-60DE-40DB-B9C5-582ED3B4395D}"/>
    <hyperlink ref="P87" r:id="rId356" display="http://www.usharbormaster.com/secure/AuxAidReport_new.cfm?id=42795" xr:uid="{B17F500B-3916-41A2-BED0-1661BDD140BC}"/>
    <hyperlink ref="E88" r:id="rId357" display="http://www.usharbormaster.com/secure/auxview.cfm?recordid=42797" xr:uid="{FC2C4B89-8DFB-406E-B45D-1CD8C26D9D88}"/>
    <hyperlink ref="F88" r:id="rId358" display="http://maps.google.com/?output=embed&amp;q=44.43785000,-68.34786667" xr:uid="{22C6786A-767C-46E3-89F0-F752F143C21C}"/>
    <hyperlink ref="G88" r:id="rId359" display="http://maps.google.com/?output=embed&amp;q=44.43785000,-68.34786667" xr:uid="{B8FD7CB8-29CB-4FA4-9A6A-6C35B3C80827}"/>
    <hyperlink ref="P88" r:id="rId360" display="http://www.usharbormaster.com/secure/AuxAidReport_new.cfm?id=42797" xr:uid="{DCE7C581-38C0-4834-97A7-4CBCA22647A8}"/>
    <hyperlink ref="E89" r:id="rId361" display="http://www.usharbormaster.com/secure/auxview.cfm?recordid=44424" xr:uid="{7F4E3069-AE56-4A04-8B29-85C80E533775}"/>
    <hyperlink ref="F89" r:id="rId362" display="http://maps.google.com/?output=embed&amp;q=44.64169000,-67.29738500" xr:uid="{0A012E63-C483-4E38-82DC-680AC8FCB682}"/>
    <hyperlink ref="G89" r:id="rId363" display="http://maps.google.com/?output=embed&amp;q=44.64169000,-67.29738500" xr:uid="{0E9428CF-BFDB-46B3-86B5-D0563194B11A}"/>
    <hyperlink ref="P89" r:id="rId364" display="http://www.usharbormaster.com/secure/AuxAidReport_new.cfm?id=44424" xr:uid="{2A4B3586-B264-44B8-9FF8-94C84AC6FBD0}"/>
    <hyperlink ref="E90" r:id="rId365" display="http://www.usharbormaster.com/secure/auxview.cfm?recordid=44425" xr:uid="{32B288C3-ECBE-48BD-8ACA-2F6D35A05C44}"/>
    <hyperlink ref="F90" r:id="rId366" display="http://maps.google.com/?output=embed&amp;q=44.64084000,-67.29740000" xr:uid="{69837072-3081-4927-8666-4BEC8D871ED8}"/>
    <hyperlink ref="G90" r:id="rId367" display="http://maps.google.com/?output=embed&amp;q=44.64084000,-67.29740000" xr:uid="{B94F941A-F32E-48EC-AD21-2BC6E60BC2FE}"/>
    <hyperlink ref="P90" r:id="rId368" display="http://www.usharbormaster.com/secure/AuxAidReport_new.cfm?id=44425" xr:uid="{09478B54-BD4C-4D05-A95B-0D40828C44DE}"/>
    <hyperlink ref="E91" r:id="rId369" display="http://www.usharbormaster.com/secure/auxview.cfm?recordid=44710" xr:uid="{8923AC9E-B29A-40C6-AB70-2C25FBE36786}"/>
    <hyperlink ref="F91" r:id="rId370" display="http://maps.google.com/?output=embed&amp;q=44.42344000,-68.88271000" xr:uid="{38B75A31-16F7-4DF8-AC5B-93A00B0CD2FF}"/>
    <hyperlink ref="G91" r:id="rId371" display="http://maps.google.com/?output=embed&amp;q=44.42344000,-68.88271000" xr:uid="{4C02773A-6639-441C-A183-ADCFB0FBC143}"/>
    <hyperlink ref="P91" r:id="rId372" display="http://www.usharbormaster.com/secure/AuxAidReport_new.cfm?id=44710" xr:uid="{DFFDA119-9C30-4E6C-B11F-40A320F49CF4}"/>
    <hyperlink ref="E92" r:id="rId373" display="http://www.usharbormaster.com/secure/auxview.cfm?recordid=44711" xr:uid="{B696A2B6-8D0B-4C0E-841E-4A2E8EDA3921}"/>
    <hyperlink ref="F92" r:id="rId374" display="http://maps.google.com/?output=embed&amp;q=44.42461000,-68.87899000" xr:uid="{E2C7FB0C-0E3C-4451-A338-A9B32C4D9E69}"/>
    <hyperlink ref="G92" r:id="rId375" display="http://maps.google.com/?output=embed&amp;q=44.42461000,-68.87899000" xr:uid="{48177C56-C21F-43CC-BE51-814EC2257037}"/>
    <hyperlink ref="P92" r:id="rId376" display="http://www.usharbormaster.com/secure/AuxAidReport_new.cfm?id=44711" xr:uid="{5E14C803-6ADB-43DB-98EF-1B28F70731B2}"/>
    <hyperlink ref="E93" r:id="rId377" display="http://www.usharbormaster.com/secure/auxview.cfm?recordid=30916" xr:uid="{85DC4D62-FF9C-4E95-9D09-CE2599358CD4}"/>
    <hyperlink ref="F93" r:id="rId378" display="http://maps.google.com/?output=embed&amp;q=44.90991583,-67.04585083" xr:uid="{825B9CCA-C952-4641-9A7C-C25EE4E47C9C}"/>
    <hyperlink ref="G93" r:id="rId379" display="http://maps.google.com/?output=embed&amp;q=44.90991583,-67.04585083" xr:uid="{907A870E-4FA9-4C72-8215-233304127D6E}"/>
    <hyperlink ref="P93" r:id="rId380" display="http://www.usharbormaster.com/secure/AuxAidReport_new.cfm?id=30916" xr:uid="{38B95A6C-927C-4CD7-9D09-8B6344FDC746}"/>
    <hyperlink ref="E94" r:id="rId381" display="http://www.usharbormaster.com/secure/auxview.cfm?recordid=41462" xr:uid="{3DCD50AD-80F1-4D8B-A6BD-6D6971BE9E5E}"/>
    <hyperlink ref="F94" r:id="rId382" display="http://maps.google.com/?output=embed&amp;q=44.09976667,-69.09641667" xr:uid="{9823632C-DA99-4B14-BAD2-76586B426F3C}"/>
    <hyperlink ref="G94" r:id="rId383" display="http://maps.google.com/?output=embed&amp;q=44.09976667,-69.09641667" xr:uid="{CFF20AB0-3377-4011-8164-24B11C02F304}"/>
    <hyperlink ref="P94" r:id="rId384" display="http://www.usharbormaster.com/secure/AuxAidReport_new.cfm?id=41462" xr:uid="{BF0AE315-EF3F-4599-8A58-6378D8E82960}"/>
    <hyperlink ref="E95" r:id="rId385" display="http://www.usharbormaster.com/secure/auxview.cfm?recordid=41459" xr:uid="{7C1EDCDB-107E-4696-BF3B-ED6C102DF036}"/>
    <hyperlink ref="F95" r:id="rId386" display="http://maps.google.com/?output=embed&amp;q=44.10018333,-69.09641667" xr:uid="{A0867963-4DAA-4B8B-A6DB-DF7EE29BF741}"/>
    <hyperlink ref="G95" r:id="rId387" display="http://maps.google.com/?output=embed&amp;q=44.10018333,-69.09641667" xr:uid="{37F94FBD-016A-47E4-ABAB-31CFD2955A16}"/>
    <hyperlink ref="P95" r:id="rId388" display="http://www.usharbormaster.com/secure/AuxAidReport_new.cfm?id=41459" xr:uid="{4FA82716-C492-499A-9387-143C3459B554}"/>
    <hyperlink ref="E96" r:id="rId389" display="http://www.usharbormaster.com/secure/auxview.cfm?recordid=41463" xr:uid="{7D10E8CC-C71A-42AE-B799-A8DF74355873}"/>
    <hyperlink ref="F96" r:id="rId390" display="http://maps.google.com/?output=embed&amp;q=44.09996667,-69.10100000" xr:uid="{AF60DB59-CA9C-4877-92B3-31DAC9EB16A2}"/>
    <hyperlink ref="G96" r:id="rId391" display="http://maps.google.com/?output=embed&amp;q=44.09996667,-69.10100000" xr:uid="{E127C6BC-66F4-4946-8466-6CF7C2BC8DF3}"/>
    <hyperlink ref="P96" r:id="rId392" display="http://www.usharbormaster.com/secure/AuxAidReport_new.cfm?id=41463" xr:uid="{D57705F8-6326-431F-8DE4-F96D2A212B19}"/>
    <hyperlink ref="E97" r:id="rId393" display="http://www.usharbormaster.com/secure/auxview.cfm?recordid=41460" xr:uid="{AC5E29B0-F08F-4D7C-BF90-7D2E3C40D929}"/>
    <hyperlink ref="F97" r:id="rId394" display="http://maps.google.com/?output=embed&amp;q=44.10031667,-69.10100000" xr:uid="{23B2CD37-0527-44D0-9178-E54FD41CB90C}"/>
    <hyperlink ref="G97" r:id="rId395" display="http://maps.google.com/?output=embed&amp;q=44.10031667,-69.10100000" xr:uid="{BE5BC4E1-0AAB-4E2C-BA28-0D63C0C936F7}"/>
    <hyperlink ref="P97" r:id="rId396" display="http://www.usharbormaster.com/secure/AuxAidReport_new.cfm?id=41460" xr:uid="{2C1B3539-7EEC-449C-9A62-610F5FF07BEE}"/>
    <hyperlink ref="E98" r:id="rId397" display="http://www.usharbormaster.com/secure/auxview.cfm?recordid=41464" xr:uid="{933CC5D8-64DE-4443-B6E6-3E9465079ED7}"/>
    <hyperlink ref="F98" r:id="rId398" display="http://maps.google.com/?output=embed&amp;q=44.10025000,-69.10441667" xr:uid="{B1DFC75C-27B1-4269-BDC2-2093C90067E0}"/>
    <hyperlink ref="G98" r:id="rId399" display="http://maps.google.com/?output=embed&amp;q=44.10025000,-69.10441667" xr:uid="{819B1950-A13E-4298-ADE8-0873214BE81E}"/>
    <hyperlink ref="P98" r:id="rId400" display="http://www.usharbormaster.com/secure/AuxAidReport_new.cfm?id=41464" xr:uid="{A024FBEA-539E-4536-9D72-92AE4E564DE9}"/>
    <hyperlink ref="E99" r:id="rId401" display="http://www.usharbormaster.com/secure/auxview.cfm?recordid=41461" xr:uid="{7749E7ED-A2AD-4DCC-BB64-11E3C4EA6044}"/>
    <hyperlink ref="F99" r:id="rId402" display="http://maps.google.com/?output=embed&amp;q=44.10055000,-69.10495000" xr:uid="{3097BB2F-43AB-4627-A555-B8E3BB58DDA1}"/>
    <hyperlink ref="G99" r:id="rId403" display="http://maps.google.com/?output=embed&amp;q=44.10055000,-69.10495000" xr:uid="{2710D865-F00F-43FC-8639-9C2552407296}"/>
    <hyperlink ref="P99" r:id="rId404" display="http://www.usharbormaster.com/secure/AuxAidReport_new.cfm?id=41461" xr:uid="{4801DDE3-EF3F-4E68-962B-3A51F2B96836}"/>
    <hyperlink ref="E100" r:id="rId405" display="http://www.usharbormaster.com/secure/auxview.cfm?recordid=40146" xr:uid="{88DE09E9-F90B-454F-B327-67CDA655E352}"/>
    <hyperlink ref="F100" r:id="rId406" display="http://maps.google.com/?output=embed&amp;q=44.10008333,-69.09720000" xr:uid="{E2AC6D5F-BA3B-4FC7-A013-3826DD17E496}"/>
    <hyperlink ref="G100" r:id="rId407" display="http://maps.google.com/?output=embed&amp;q=44.10008333,-69.09720000" xr:uid="{02C26243-AAC8-4C0A-B92D-DECC38EBB349}"/>
    <hyperlink ref="P100" r:id="rId408" display="http://www.usharbormaster.com/secure/AuxAidReport_new.cfm?id=40146" xr:uid="{909BB74B-7EB0-466D-A6AE-F7062F824B80}"/>
    <hyperlink ref="E101" r:id="rId409" display="http://www.usharbormaster.com/secure/auxview.cfm?recordid=40147" xr:uid="{4DC45F70-D2A8-40E4-94B7-0AA7C9CF4A35}"/>
    <hyperlink ref="F101" r:id="rId410" display="http://maps.google.com/?output=embed&amp;q=44.10051667,-69.10460000" xr:uid="{5A7861E7-70F9-432B-8B01-F8AD66B704FD}"/>
    <hyperlink ref="G101" r:id="rId411" display="http://maps.google.com/?output=embed&amp;q=44.10051667,-69.10460000" xr:uid="{7B9ED4E0-56E9-4331-BE83-BB166F21238F}"/>
    <hyperlink ref="P101" r:id="rId412" display="http://www.usharbormaster.com/secure/AuxAidReport_new.cfm?id=40147" xr:uid="{D55D10B9-EAD5-40C7-B78A-3DC9326DEB93}"/>
    <hyperlink ref="E102" r:id="rId413" display="http://www.usharbormaster.com/secure/auxview.cfm?recordid=40148" xr:uid="{1F16BA11-439A-413E-9432-C4B264965F86}"/>
    <hyperlink ref="F102" r:id="rId414" display="http://maps.google.com/?output=embed&amp;q=44.10191667,-69.10321667" xr:uid="{E32762A6-8D57-4DB2-BFE0-71407CD17230}"/>
    <hyperlink ref="G102" r:id="rId415" display="http://maps.google.com/?output=embed&amp;q=44.10191667,-69.10321667" xr:uid="{2D75B2FF-08B6-47F3-AD82-9642062C2299}"/>
    <hyperlink ref="P102" r:id="rId416" display="http://www.usharbormaster.com/secure/AuxAidReport_new.cfm?id=40148" xr:uid="{82627838-6742-42DF-86C6-55A87D7EE4DA}"/>
    <hyperlink ref="E103" r:id="rId417" display="http://www.usharbormaster.com/secure/auxview.cfm?recordid=40149" xr:uid="{AF3B949D-1EF5-436E-BC71-F5BF690FDCF6}"/>
    <hyperlink ref="F103" r:id="rId418" display="http://maps.google.com/?output=embed&amp;q=44.10296667,-69.10065000" xr:uid="{2F7CAFCC-9888-484C-BA0B-4D25A603E61A}"/>
    <hyperlink ref="G103" r:id="rId419" display="http://maps.google.com/?output=embed&amp;q=44.10296667,-69.10065000" xr:uid="{A9425250-1144-4A10-A3BE-70F0F24A2DA6}"/>
    <hyperlink ref="P103" r:id="rId420" display="http://www.usharbormaster.com/secure/AuxAidReport_new.cfm?id=40149" xr:uid="{F6D2B6BC-D367-49D7-8891-63E969CF535A}"/>
    <hyperlink ref="E104" r:id="rId421" display="http://www.usharbormaster.com/secure/auxview.cfm?recordid=40150" xr:uid="{71B8AD6F-CC9D-4C87-A17F-D02A87342E48}"/>
    <hyperlink ref="F104" r:id="rId422" display="http://maps.google.com/?output=embed&amp;q=44.10953333,-69.09500000" xr:uid="{AE22B85C-6AFC-4D0C-B91A-855A95FA01A8}"/>
    <hyperlink ref="G104" r:id="rId423" display="http://maps.google.com/?output=embed&amp;q=44.10953333,-69.09500000" xr:uid="{7944E6A6-DF37-4F79-997D-A67364AAEFD1}"/>
    <hyperlink ref="P104" r:id="rId424" display="http://www.usharbormaster.com/secure/AuxAidReport_new.cfm?id=40150" xr:uid="{9376BE4B-91FD-4A1E-AC31-FE02859B592F}"/>
    <hyperlink ref="E105" r:id="rId425" display="http://www.usharbormaster.com/secure/auxview.cfm?recordid=24235" xr:uid="{6ED4251C-0A8C-4764-A3BF-D3C287EF57D5}"/>
    <hyperlink ref="F105" r:id="rId426" display="http://maps.google.com/?output=embed&amp;q=44.08166667,-69.09777778" xr:uid="{9473C035-1316-4253-8D7C-03606E3C2937}"/>
    <hyperlink ref="G105" r:id="rId427" display="http://maps.google.com/?output=embed&amp;q=44.08166667,-69.09777778" xr:uid="{473A4A38-48F1-40F2-B1C6-06DB5C0A7D61}"/>
    <hyperlink ref="P105" r:id="rId428" display="http://www.usharbormaster.com/secure/AuxAidReport_new.cfm?id=24235" xr:uid="{2B7253EA-9BF0-415C-B456-C793E51C69BA}"/>
    <hyperlink ref="E106" r:id="rId429" display="http://www.usharbormaster.com/secure/auxview.cfm?recordid=27567" xr:uid="{E4EFA746-96EC-4E49-96C6-ACB8DFB7EFA0}"/>
    <hyperlink ref="F106" r:id="rId430" display="http://maps.google.com/?output=embed&amp;q=44.49283056,-67.58083056" xr:uid="{BEADE796-D0B7-4D52-95BD-E369AF12B5A7}"/>
    <hyperlink ref="G106" r:id="rId431" display="http://maps.google.com/?output=embed&amp;q=44.49283056,-67.58083056" xr:uid="{BC3DF127-1D7B-499A-ACC0-0BCA1B88059E}"/>
    <hyperlink ref="P106" r:id="rId432" display="http://www.usharbormaster.com/secure/AuxAidReport_new.cfm?id=27567" xr:uid="{EC2939ED-19CC-4FB0-B1B5-7D9F1CF34C7E}"/>
    <hyperlink ref="E107" r:id="rId433" display="http://www.usharbormaster.com/secure/auxview.cfm?recordid=27568" xr:uid="{1DCF3363-1933-437D-9F23-E9366D50EC0C}"/>
    <hyperlink ref="F107" r:id="rId434" display="http://maps.google.com/?output=embed&amp;q=44.49045000,-67.57890000" xr:uid="{9F3DAD30-C5D7-48E8-BB09-D0FA4EC3CFB9}"/>
    <hyperlink ref="G107" r:id="rId435" display="http://maps.google.com/?output=embed&amp;q=44.49045000,-67.57890000" xr:uid="{1C46922B-C470-4B42-99D8-6F134CAFAF44}"/>
    <hyperlink ref="P107" r:id="rId436" display="http://www.usharbormaster.com/secure/AuxAidReport_new.cfm?id=27568" xr:uid="{DC746C49-305D-4FDC-87F0-265B3297A390}"/>
    <hyperlink ref="E108" r:id="rId437" display="http://www.usharbormaster.com/secure/auxview.cfm?recordid=27569" xr:uid="{99E0C88D-C86E-4034-B474-DD01EA5D86F2}"/>
    <hyperlink ref="F108" r:id="rId438" display="http://maps.google.com/?output=embed&amp;q=44.49163889,-67.57793889" xr:uid="{6D421050-F50C-45F4-98D6-E0195D1AC534}"/>
    <hyperlink ref="G108" r:id="rId439" display="http://maps.google.com/?output=embed&amp;q=44.49163889,-67.57793889" xr:uid="{87924F3C-3270-44F9-881B-AA1F2DDEE4F4}"/>
    <hyperlink ref="P108" r:id="rId440" display="http://www.usharbormaster.com/secure/AuxAidReport_new.cfm?id=27569" xr:uid="{F6706847-6E8B-49B7-B105-D308C7DEEE89}"/>
    <hyperlink ref="E109" r:id="rId441" display="http://www.usharbormaster.com/secure/auxview.cfm?recordid=27570" xr:uid="{FFC7F433-58F0-41A5-9E26-4B68010676F9}"/>
    <hyperlink ref="F109" r:id="rId442" display="http://maps.google.com/?output=embed&amp;q=44.49165000,-67.58178889" xr:uid="{5F5FFB30-5D03-4E46-B370-4BB71A419091}"/>
    <hyperlink ref="G109" r:id="rId443" display="http://maps.google.com/?output=embed&amp;q=44.49165000,-67.58178889" xr:uid="{2862C849-490B-4361-AB57-1331CC778008}"/>
    <hyperlink ref="P109" r:id="rId444" display="http://www.usharbormaster.com/secure/AuxAidReport_new.cfm?id=27570" xr:uid="{7D170118-E67E-4B1F-A4CA-0490290CC7BC}"/>
    <hyperlink ref="E110" r:id="rId445" display="http://www.usharbormaster.com/secure/auxview.cfm?recordid=28757" xr:uid="{7A26676E-F299-438F-81E0-60A96938F296}"/>
    <hyperlink ref="F110" r:id="rId446" display="http://maps.google.com/?output=embed&amp;q=44.12175000,-68.44113056" xr:uid="{46BCFF5A-2B59-412E-B265-9C01E82150DB}"/>
    <hyperlink ref="G110" r:id="rId447" display="http://maps.google.com/?output=embed&amp;q=44.12175000,-68.44113056" xr:uid="{9D53D51C-16B4-41A8-AD7E-11F6007057FD}"/>
    <hyperlink ref="P110" r:id="rId448" display="http://www.usharbormaster.com/secure/AuxAidReport_new.cfm?id=28757" xr:uid="{13710690-6368-4B37-AA61-CC79D22A8B4C}"/>
    <hyperlink ref="E111" r:id="rId449" display="http://www.usharbormaster.com/secure/auxview.cfm?recordid=28758" xr:uid="{730EDE4E-25EC-4D00-9E3C-0A1D12802A5F}"/>
    <hyperlink ref="F111" r:id="rId450" display="http://maps.google.com/?output=embed&amp;q=44.12075000,-68.44154722" xr:uid="{AF416A42-6498-4F95-B6BE-A5CB3CDC99AE}"/>
    <hyperlink ref="G111" r:id="rId451" display="http://maps.google.com/?output=embed&amp;q=44.12075000,-68.44154722" xr:uid="{8258232E-F29B-4A57-B6E4-1EB8412491B5}"/>
    <hyperlink ref="P111" r:id="rId452" display="http://www.usharbormaster.com/secure/AuxAidReport_new.cfm?id=28758" xr:uid="{F026BE46-69AA-4CD6-9D0C-1961137B9DED}"/>
    <hyperlink ref="E112" r:id="rId453" display="http://www.usharbormaster.com/secure/auxview.cfm?recordid=28759" xr:uid="{388F8EF1-D71C-4E9A-9E77-D28DB30BA77F}"/>
    <hyperlink ref="F112" r:id="rId454" display="http://maps.google.com/?output=embed&amp;q=44.11938889,-68.43626944" xr:uid="{140BC82D-BC75-4CB0-ADA2-0B96228C0E03}"/>
    <hyperlink ref="G112" r:id="rId455" display="http://maps.google.com/?output=embed&amp;q=44.11938889,-68.43626944" xr:uid="{03703F56-98A9-4B08-8F1E-67571C454B65}"/>
    <hyperlink ref="P112" r:id="rId456" display="http://www.usharbormaster.com/secure/AuxAidReport_new.cfm?id=28759" xr:uid="{40E1789D-3C29-4CCC-B315-0BD1D8309AD4}"/>
    <hyperlink ref="E113" r:id="rId457" display="http://www.usharbormaster.com/secure/auxview.cfm?recordid=28760" xr:uid="{62077DCC-1835-440D-BC52-D6C11584DE88}"/>
    <hyperlink ref="F113" r:id="rId458" display="http://maps.google.com/?output=embed&amp;q=44.12021944,-68.43551944" xr:uid="{344642F0-887C-4EC6-B6D6-9DC4FDCDFC70}"/>
    <hyperlink ref="G113" r:id="rId459" display="http://maps.google.com/?output=embed&amp;q=44.12021944,-68.43551944" xr:uid="{87748B08-15A5-44BB-B511-A3F3497B75E9}"/>
    <hyperlink ref="P113" r:id="rId460" display="http://www.usharbormaster.com/secure/AuxAidReport_new.cfm?id=28760" xr:uid="{234A5FDD-AC49-45FC-B6FF-66D51480E026}"/>
    <hyperlink ref="E114" r:id="rId461" display="http://www.usharbormaster.com/secure/auxview.cfm?recordid=27574" xr:uid="{947083D1-E6D7-4BAE-A563-9607876CB349}"/>
    <hyperlink ref="F114" r:id="rId462" display="http://maps.google.com/?output=embed&amp;q=44.89637778,-67.05937500" xr:uid="{653F6394-8491-4491-A715-A41EBB744B3E}"/>
    <hyperlink ref="G114" r:id="rId463" display="http://maps.google.com/?output=embed&amp;q=44.89637778,-67.05937500" xr:uid="{35BC19C2-2D98-4A9D-9BC4-8AB75513C07F}"/>
    <hyperlink ref="P114" r:id="rId464" display="http://www.usharbormaster.com/secure/AuxAidReport_new.cfm?id=27574" xr:uid="{4B892E78-4543-4809-8E11-9883142025C6}"/>
    <hyperlink ref="E115" r:id="rId465" display="http://www.usharbormaster.com/secure/auxview.cfm?recordid=27575" xr:uid="{DB03DB4D-6FDB-4BCD-B60B-416343858DCA}"/>
    <hyperlink ref="F115" r:id="rId466" display="http://maps.google.com/?output=embed&amp;q=44.89819444,-67.06300000" xr:uid="{D71A60ED-CCD8-4AD7-B083-449ED3393210}"/>
    <hyperlink ref="G115" r:id="rId467" display="http://maps.google.com/?output=embed&amp;q=44.89819444,-67.06300000" xr:uid="{1B8D3CA0-4EA1-4FC5-91C7-986BE1520397}"/>
    <hyperlink ref="P115" r:id="rId468" display="http://www.usharbormaster.com/secure/AuxAidReport_new.cfm?id=27575" xr:uid="{D28B6AE9-9570-4B2F-BBF1-F0FF7CBF664C}"/>
    <hyperlink ref="E116" r:id="rId469" display="http://www.usharbormaster.com/secure/auxview.cfm?recordid=27576" xr:uid="{F4B25CDD-D25D-468D-9C4F-C4B2FE56C30B}"/>
    <hyperlink ref="F116" r:id="rId470" display="http://maps.google.com/?output=embed&amp;q=44.89533333,-67.06572222" xr:uid="{97AFDECA-B4C9-45D1-AFEE-7E08CDFA40A6}"/>
    <hyperlink ref="G116" r:id="rId471" display="http://maps.google.com/?output=embed&amp;q=44.89533333,-67.06572222" xr:uid="{84801375-B697-4DE1-9F6C-9E0008765A36}"/>
    <hyperlink ref="P116" r:id="rId472" display="http://www.usharbormaster.com/secure/AuxAidReport_new.cfm?id=27576" xr:uid="{000B3049-F837-4F34-88AE-3EF9829C402D}"/>
    <hyperlink ref="E117" r:id="rId473" display="http://www.usharbormaster.com/secure/auxview.cfm?recordid=27577" xr:uid="{A2E5AB8A-CF43-4516-8661-30626779F545}"/>
    <hyperlink ref="F117" r:id="rId474" display="http://maps.google.com/?output=embed&amp;q=44.89380556,-67.06152778" xr:uid="{88C0FD36-BDBD-493E-B7D0-4CCCF4F6BAAB}"/>
    <hyperlink ref="G117" r:id="rId475" display="http://maps.google.com/?output=embed&amp;q=44.89380556,-67.06152778" xr:uid="{A619ED7F-DFAD-41DD-B2CA-5F24C87D3407}"/>
    <hyperlink ref="P117" r:id="rId476" display="http://www.usharbormaster.com/secure/AuxAidReport_new.cfm?id=27577" xr:uid="{AD62B25B-5A0D-483E-BEC0-31410EBF2BB9}"/>
    <hyperlink ref="E118" r:id="rId477" display="http://www.usharbormaster.com/secure/auxview.cfm?recordid=27571" xr:uid="{62376764-A0C4-487A-9210-8D3180BCE7CA}"/>
    <hyperlink ref="F118" r:id="rId478" display="http://maps.google.com/?output=embed&amp;q=44.50425000,-67.57443889" xr:uid="{C60FA666-9E71-4B76-91B5-0847DCE8CC64}"/>
    <hyperlink ref="G118" r:id="rId479" display="http://maps.google.com/?output=embed&amp;q=44.50425000,-67.57443889" xr:uid="{CAB3B713-6595-4E25-9446-7F422EA4C69D}"/>
    <hyperlink ref="P118" r:id="rId480" display="http://www.usharbormaster.com/secure/AuxAidReport_new.cfm?id=27571" xr:uid="{09AE3947-67BF-4E08-A735-609FD222E9FA}"/>
    <hyperlink ref="E119" r:id="rId481" display="http://www.usharbormaster.com/secure/auxview.cfm?recordid=27572" xr:uid="{5CB6515F-3C01-487C-936F-FF969FFD298F}"/>
    <hyperlink ref="F119" r:id="rId482" display="http://maps.google.com/?output=embed&amp;q=44.50348889,-67.57333056" xr:uid="{975E3509-047E-41DC-BB9D-A3141FF8AEAD}"/>
    <hyperlink ref="G119" r:id="rId483" display="http://maps.google.com/?output=embed&amp;q=44.50348889,-67.57333056" xr:uid="{41C21D02-D969-4481-8326-46D62DF2D255}"/>
    <hyperlink ref="P119" r:id="rId484" display="http://www.usharbormaster.com/secure/AuxAidReport_new.cfm?id=27572" xr:uid="{68AEEA28-8E90-4003-94DB-15C31000A9B0}"/>
    <hyperlink ref="E120" r:id="rId485" display="http://www.usharbormaster.com/secure/auxview.cfm?recordid=27573" xr:uid="{763AECA0-C309-444E-ACE7-E1439F029A7D}"/>
    <hyperlink ref="F120" r:id="rId486" display="http://maps.google.com/?output=embed&amp;q=44.50208889,-67.57731111" xr:uid="{4718DB6B-302C-464E-BEA1-2F7D355B21E7}"/>
    <hyperlink ref="G120" r:id="rId487" display="http://maps.google.com/?output=embed&amp;q=44.50208889,-67.57731111" xr:uid="{1F1771A2-1E5E-4D52-88E2-7AD43C548BF3}"/>
    <hyperlink ref="P120" r:id="rId488" display="http://www.usharbormaster.com/secure/AuxAidReport_new.cfm?id=27573" xr:uid="{DC81ED63-D71E-4633-AFB7-58877EB648E8}"/>
    <hyperlink ref="E121" r:id="rId489" display="http://www.usharbormaster.com/secure/auxview.cfm?recordid=27578" xr:uid="{AB35B612-C117-4070-910B-5D177042800C}"/>
    <hyperlink ref="F121" r:id="rId490" display="http://maps.google.com/?output=embed&amp;q=44.50133056,-67.57621111" xr:uid="{BE7BA437-807E-4207-812A-F4C6464AB78D}"/>
    <hyperlink ref="G121" r:id="rId491" display="http://maps.google.com/?output=embed&amp;q=44.50133056,-67.57621111" xr:uid="{CEF86509-33E3-4C38-A99B-786E01C14D2F}"/>
    <hyperlink ref="P121" r:id="rId492" display="http://www.usharbormaster.com/secure/AuxAidReport_new.cfm?id=27578" xr:uid="{781FEFF8-869B-4547-A286-A50ADDA1872E}"/>
    <hyperlink ref="E122" r:id="rId493" display="http://www.usharbormaster.com/secure/auxview.cfm?recordid=45120" xr:uid="{D68CDBFE-BBD7-41FA-82C3-80450862C743}"/>
    <hyperlink ref="F122" r:id="rId494" display="http://maps.google.com/?output=embed&amp;q=44.43333056,-68.15000000" xr:uid="{14E47CD1-6981-4B02-BCA6-7AE09FAF46BF}"/>
    <hyperlink ref="G122" r:id="rId495" display="http://maps.google.com/?output=embed&amp;q=44.43333056,-68.15000000" xr:uid="{8E023CCE-C78B-4DB7-A48A-DD9E78971D79}"/>
    <hyperlink ref="P122" r:id="rId496" display="http://www.usharbormaster.com/secure/AuxAidReport_new.cfm?id=45120" xr:uid="{7FA60A77-F74A-493F-9DD7-5CEB0C01FDFC}"/>
    <hyperlink ref="E123" r:id="rId497" display="http://www.usharbormaster.com/secure/auxview.cfm?recordid=45121" xr:uid="{C35B291C-B6E4-4091-AD6A-A3FF68608085}"/>
    <hyperlink ref="F123" r:id="rId498" display="http://maps.google.com/?output=embed&amp;q=44.43571111,-68.15046111" xr:uid="{F26C3123-CB7A-46C7-BDAA-719813CC8F21}"/>
    <hyperlink ref="G123" r:id="rId499" display="http://maps.google.com/?output=embed&amp;q=44.43571111,-68.15046111" xr:uid="{31E137EB-1C55-4352-ACFF-C61266696BE3}"/>
    <hyperlink ref="P123" r:id="rId500" display="http://www.usharbormaster.com/secure/AuxAidReport_new.cfm?id=45121" xr:uid="{0FAE0EA8-3149-4C53-974D-238805886DD2}"/>
    <hyperlink ref="E124" r:id="rId501" display="http://www.usharbormaster.com/secure/auxview.cfm?recordid=45122" xr:uid="{5EE0DAD7-CF6A-4DF5-AC82-110E0B9CEE57}"/>
    <hyperlink ref="F124" r:id="rId502" display="http://maps.google.com/?output=embed&amp;q=44.43608889,-68.14666944" xr:uid="{E602474F-6700-42B4-9CE5-AE83C4524E2D}"/>
    <hyperlink ref="G124" r:id="rId503" display="http://maps.google.com/?output=embed&amp;q=44.43608889,-68.14666944" xr:uid="{2E70E66D-AB1A-45F8-BF19-CCB2D17F5AFA}"/>
    <hyperlink ref="P124" r:id="rId504" display="http://www.usharbormaster.com/secure/AuxAidReport_new.cfm?id=45122" xr:uid="{6B610E50-28F8-4686-ABB9-51E5C8CB5B3C}"/>
    <hyperlink ref="E125" r:id="rId505" display="http://www.usharbormaster.com/secure/auxview.cfm?recordid=45123" xr:uid="{E12AA7DE-99EB-4262-B8B3-01D26D5B804B}"/>
    <hyperlink ref="F125" r:id="rId506" display="http://maps.google.com/?output=embed&amp;q=44.43373056,-68.14621111" xr:uid="{67A4245B-4879-46B4-8AD3-7E131E3721CA}"/>
    <hyperlink ref="G125" r:id="rId507" display="http://maps.google.com/?output=embed&amp;q=44.43373056,-68.14621111" xr:uid="{C0CDC8FB-45B9-4E1B-8DA9-8856FED70AAE}"/>
    <hyperlink ref="P125" r:id="rId508" display="http://www.usharbormaster.com/secure/AuxAidReport_new.cfm?id=45123" xr:uid="{41EEFE8D-5C91-4D9C-913E-B6BEE5F5AFFE}"/>
    <hyperlink ref="E126" r:id="rId509" display="http://www.usharbormaster.com/secure/auxview.cfm?recordid=45116" xr:uid="{03233119-F656-45FA-A23C-B9C2FD10F946}"/>
    <hyperlink ref="F126" r:id="rId510" display="http://maps.google.com/?output=embed&amp;q=44.46000000,-68.17416667" xr:uid="{DE739CA5-DE8F-4AB2-8E27-5C73CC40717F}"/>
    <hyperlink ref="G126" r:id="rId511" display="http://maps.google.com/?output=embed&amp;q=44.46000000,-68.17416667" xr:uid="{60266F23-098F-40CB-85A8-361D3F0EE6C6}"/>
    <hyperlink ref="P126" r:id="rId512" display="http://www.usharbormaster.com/secure/AuxAidReport_new.cfm?id=45116" xr:uid="{D3167C94-F99B-4A89-909F-B0F618EAC68A}"/>
    <hyperlink ref="E127" r:id="rId513" display="http://www.usharbormaster.com/secure/auxview.cfm?recordid=45119" xr:uid="{92CFC05E-3E39-4666-9D0A-BFFC572D9755}"/>
    <hyperlink ref="F127" r:id="rId514" display="http://maps.google.com/?output=embed&amp;q=44.46138889,-68.17750000" xr:uid="{3E4568A2-07E2-4CF7-824A-0379BCF65DE5}"/>
    <hyperlink ref="G127" r:id="rId515" display="http://maps.google.com/?output=embed&amp;q=44.46138889,-68.17750000" xr:uid="{9A5D2B7D-F851-4BA4-8DAA-13A8202691F4}"/>
    <hyperlink ref="P127" r:id="rId516" display="http://www.usharbormaster.com/secure/AuxAidReport_new.cfm?id=45119" xr:uid="{20817EE2-E067-4324-8E3D-082555D5999B}"/>
    <hyperlink ref="E128" r:id="rId517" display="http://www.usharbormaster.com/secure/auxview.cfm?recordid=45117" xr:uid="{BECC5301-6434-4378-88A0-432EE4D4F7A1}"/>
    <hyperlink ref="F128" r:id="rId518" display="http://maps.google.com/?output=embed&amp;q=44.45638889,-68.17666667" xr:uid="{88BB3987-1E97-493E-AD6A-CFD8A560F759}"/>
    <hyperlink ref="G128" r:id="rId519" display="http://maps.google.com/?output=embed&amp;q=44.45638889,-68.17666667" xr:uid="{F9F90DC8-2EEA-4992-BA26-0BEEB2021967}"/>
    <hyperlink ref="P128" r:id="rId520" display="http://www.usharbormaster.com/secure/AuxAidReport_new.cfm?id=45117" xr:uid="{730ADA5E-7B0F-42C9-ADC7-E0AEA9DB2668}"/>
    <hyperlink ref="E129" r:id="rId521" display="http://www.usharbormaster.com/secure/auxview.cfm?recordid=45118" xr:uid="{8404F5B2-8BF3-48B5-8101-DD400CA75B0A}"/>
    <hyperlink ref="F129" r:id="rId522" display="http://maps.google.com/?output=embed&amp;q=44.45750000,-68.18027778" xr:uid="{9F03146A-8E70-4F45-AF3C-E98561C6F61B}"/>
    <hyperlink ref="G129" r:id="rId523" display="http://maps.google.com/?output=embed&amp;q=44.45750000,-68.18027778" xr:uid="{918C6168-44F7-40F5-9474-88E09BE5FF7E}"/>
    <hyperlink ref="P129" r:id="rId524" display="http://www.usharbormaster.com/secure/AuxAidReport_new.cfm?id=45118" xr:uid="{51C914A0-8478-40A8-8A2C-95BE1A107AEA}"/>
    <hyperlink ref="E130" r:id="rId525" display="http://www.usharbormaster.com/secure/auxview.cfm?recordid=28734" xr:uid="{48E8073A-C331-4FD4-A935-35CD69B171FB}"/>
    <hyperlink ref="F130" r:id="rId526" display="http://maps.google.com/?output=embed&amp;q=44.60756944,-67.38348056" xr:uid="{5EE60677-D1BF-426A-A7AB-40881C865904}"/>
    <hyperlink ref="G130" r:id="rId527" display="http://maps.google.com/?output=embed&amp;q=44.60756944,-67.38348056" xr:uid="{DEB41FEA-FBF8-4D2F-9BD1-88B0C9C461C2}"/>
    <hyperlink ref="P130" r:id="rId528" display="http://www.usharbormaster.com/secure/AuxAidReport_new.cfm?id=28734" xr:uid="{ECBE17A9-1613-4A21-94F7-51E6B3757B78}"/>
    <hyperlink ref="E131" r:id="rId529" display="http://www.usharbormaster.com/secure/auxview.cfm?recordid=28733" xr:uid="{BEC63D53-9D57-41C3-A4AF-FD00251CE325}"/>
    <hyperlink ref="F131" r:id="rId530" display="http://maps.google.com/?output=embed&amp;q=44.60638889,-67.38666667" xr:uid="{2E067C6D-20FE-4C78-828D-F92A8334443C}"/>
    <hyperlink ref="G131" r:id="rId531" display="http://maps.google.com/?output=embed&amp;q=44.60638889,-67.38666667" xr:uid="{0AA93420-5793-4828-806B-42EEF95ED63F}"/>
    <hyperlink ref="P131" r:id="rId532" display="http://www.usharbormaster.com/secure/AuxAidReport_new.cfm?id=28733" xr:uid="{608FBA4D-7584-4AD9-BF1F-FDA51853B1EB}"/>
    <hyperlink ref="E132" r:id="rId533" display="http://www.usharbormaster.com/secure/auxview.cfm?recordid=28735" xr:uid="{FA8598B5-F6B4-4BB8-80AF-8C062EED8B1C}"/>
    <hyperlink ref="F132" r:id="rId534" display="http://maps.google.com/?output=embed&amp;q=44.60303889,-67.38027778" xr:uid="{D16BD604-216A-4B3A-95AF-1B2A7798E2F6}"/>
    <hyperlink ref="G132" r:id="rId535" display="http://maps.google.com/?output=embed&amp;q=44.60303889,-67.38027778" xr:uid="{DEF087BC-630A-496B-A930-A144F495BB8F}"/>
    <hyperlink ref="P132" r:id="rId536" display="http://www.usharbormaster.com/secure/AuxAidReport_new.cfm?id=28735" xr:uid="{0DAF6BC8-921D-4694-B581-DBC4AA8A484C}"/>
    <hyperlink ref="E133" r:id="rId537" display="http://www.usharbormaster.com/secure/auxview.cfm?recordid=28730" xr:uid="{EAF52728-8309-4EE9-B71F-5623A6AF79AA}"/>
    <hyperlink ref="F133" r:id="rId538" display="http://maps.google.com/?output=embed&amp;q=44.60166667,-67.38361111" xr:uid="{A027DD22-02ED-4136-8C89-5EB315DF9FF8}"/>
    <hyperlink ref="G133" r:id="rId539" display="http://maps.google.com/?output=embed&amp;q=44.60166667,-67.38361111" xr:uid="{0A7CB596-C5B5-42C1-AB57-74DD9381B0ED}"/>
    <hyperlink ref="P133" r:id="rId540" display="http://www.usharbormaster.com/secure/AuxAidReport_new.cfm?id=28730" xr:uid="{F8F5FE91-128D-49B1-A157-6AF364920006}"/>
    <hyperlink ref="E134" r:id="rId541" display="http://www.usharbormaster.com/secure/auxview.cfm?recordid=44665" xr:uid="{D11947AA-D2EE-4700-83B4-1ADCB498F162}"/>
    <hyperlink ref="F134" r:id="rId542" display="http://maps.google.com/?output=embed&amp;q=44.43894000,-68.29052611" xr:uid="{57062B56-D4AD-472A-A61D-564415B1AFFB}"/>
    <hyperlink ref="G134" r:id="rId543" display="http://maps.google.com/?output=embed&amp;q=44.43894000,-68.29052611" xr:uid="{B873262B-392B-4DEC-B897-BBCB4D4DC272}"/>
    <hyperlink ref="P134" r:id="rId544" display="http://www.usharbormaster.com/secure/AuxAidReport_new.cfm?id=44665" xr:uid="{B414C181-9F96-47AD-9FEC-60797D792738}"/>
    <hyperlink ref="E135" r:id="rId545" display="http://www.usharbormaster.com/secure/auxview.cfm?recordid=44664" xr:uid="{A3A524DF-2620-471B-A4D1-DC0DA63CECFF}"/>
    <hyperlink ref="F135" r:id="rId546" display="http://maps.google.com/?output=embed&amp;q=44.44154611,-68.29684806" xr:uid="{7D3015BB-F31A-4574-9FCF-88CBFA2DA824}"/>
    <hyperlink ref="G135" r:id="rId547" display="http://maps.google.com/?output=embed&amp;q=44.44154611,-68.29684806" xr:uid="{BC9F1AD6-D210-4599-872E-D6D01FF5F98C}"/>
    <hyperlink ref="P135" r:id="rId548" display="http://www.usharbormaster.com/secure/AuxAidReport_new.cfm?id=44664" xr:uid="{30BB0932-E717-43EC-9673-78D539FF8AB1}"/>
    <hyperlink ref="E136" r:id="rId549" display="http://www.usharbormaster.com/secure/auxview.cfm?recordid=44666" xr:uid="{4A612F58-F8B1-46C2-BA4A-95F42A6A5031}"/>
    <hyperlink ref="F136" r:id="rId550" display="http://maps.google.com/?output=embed&amp;q=44.43786889,-68.29139000" xr:uid="{95FA2C5E-0DBD-4D37-83C4-78D45EF1B8F8}"/>
    <hyperlink ref="G136" r:id="rId551" display="http://maps.google.com/?output=embed&amp;q=44.43786889,-68.29139000" xr:uid="{A6DB1D8C-3A3F-4B5B-AC4B-13C24FC67F1D}"/>
    <hyperlink ref="P136" r:id="rId552" display="http://www.usharbormaster.com/secure/AuxAidReport_new.cfm?id=44666" xr:uid="{C2504FEF-A8F7-4608-9B93-03F9CA30B087}"/>
    <hyperlink ref="E137" r:id="rId553" display="http://www.usharbormaster.com/secure/auxview.cfm?recordid=44667" xr:uid="{7FA293F4-C4B2-4238-931E-00DAD8916BE6}"/>
    <hyperlink ref="F137" r:id="rId554" display="http://maps.google.com/?output=embed&amp;q=44.44047500,-68.29771194" xr:uid="{4E4DC420-5EDD-4B56-932D-9E933437CFFE}"/>
    <hyperlink ref="G137" r:id="rId555" display="http://maps.google.com/?output=embed&amp;q=44.44047500,-68.29771194" xr:uid="{D5AC9841-AE19-4BB9-8616-D707D0D0ACBF}"/>
    <hyperlink ref="P137" r:id="rId556" display="http://www.usharbormaster.com/secure/AuxAidReport_new.cfm?id=44667" xr:uid="{C687B258-1248-4DE9-BB6A-36C6CF4FB4DF}"/>
    <hyperlink ref="E138" r:id="rId557" display="http://www.usharbormaster.com/secure/auxview.cfm?recordid=40136" xr:uid="{2E1FC91A-B31E-4485-98AA-F006CF21FD74}"/>
    <hyperlink ref="F138" r:id="rId558" display="http://maps.google.com/?output=embed&amp;q=43.96393333,-69.20018333" xr:uid="{D062A8B2-F372-4E60-A882-CF785E7B1EDE}"/>
    <hyperlink ref="G138" r:id="rId559" display="http://maps.google.com/?output=embed&amp;q=43.96393333,-69.20018333" xr:uid="{F69FBE02-D6E7-4481-969F-DA9A50ABA806}"/>
    <hyperlink ref="P138" r:id="rId560" display="http://www.usharbormaster.com/secure/AuxAidReport_new.cfm?id=40136" xr:uid="{B77FDACE-13B8-4113-90F6-572662A361F4}"/>
    <hyperlink ref="E139" r:id="rId561" display="http://www.usharbormaster.com/secure/auxview.cfm?recordid=40145" xr:uid="{82E5566C-44A8-4D54-9F17-136E8656D6D5}"/>
    <hyperlink ref="F139" r:id="rId562" display="http://maps.google.com/?output=embed&amp;q=43.96435000,-69.20591667" xr:uid="{AC5E19F7-A503-430C-90BF-26BDDFCB5F59}"/>
    <hyperlink ref="G139" r:id="rId563" display="http://maps.google.com/?output=embed&amp;q=43.96435000,-69.20591667" xr:uid="{6F7BE5DA-4D26-4C5B-8EA3-4754BF468F5A}"/>
    <hyperlink ref="P139" r:id="rId564" display="http://www.usharbormaster.com/secure/AuxAidReport_new.cfm?id=40145" xr:uid="{F419C624-BCA0-4ACE-92C6-B7FB82C57889}"/>
    <hyperlink ref="E140" r:id="rId565" display="http://www.usharbormaster.com/secure/auxview.cfm?recordid=40137" xr:uid="{69BE190B-8A52-41F3-B7E9-1254D6115BA0}"/>
    <hyperlink ref="F140" r:id="rId566" display="http://maps.google.com/?output=embed&amp;q=43.96423333,-69.20011667" xr:uid="{68AB9865-9572-41FF-9E91-22BFDB91B748}"/>
    <hyperlink ref="G140" r:id="rId567" display="http://maps.google.com/?output=embed&amp;q=43.96423333,-69.20011667" xr:uid="{7395A11C-5055-4576-B920-AC7918CC913F}"/>
    <hyperlink ref="P140" r:id="rId568" display="http://www.usharbormaster.com/secure/AuxAidReport_new.cfm?id=40137" xr:uid="{4ABCC38B-C326-4FB3-80CE-331212431EFA}"/>
    <hyperlink ref="E141" r:id="rId569" display="http://www.usharbormaster.com/secure/auxview.cfm?recordid=40138" xr:uid="{6C16C16A-4152-4DC2-B4BF-EC3F6BCA08F6}"/>
    <hyperlink ref="F141" r:id="rId570" display="http://maps.google.com/?output=embed&amp;q=43.96393333,-69.20141667" xr:uid="{76961750-16CF-4AB3-A184-04214500AA72}"/>
    <hyperlink ref="G141" r:id="rId571" display="http://maps.google.com/?output=embed&amp;q=43.96393333,-69.20141667" xr:uid="{FDED8764-8E8D-430C-96AE-00FD35411DFB}"/>
    <hyperlink ref="P141" r:id="rId572" display="http://www.usharbormaster.com/secure/AuxAidReport_new.cfm?id=40138" xr:uid="{0F614D32-6127-4374-9EFC-1F8A0ABED5DA}"/>
    <hyperlink ref="E142" r:id="rId573" display="http://www.usharbormaster.com/secure/auxview.cfm?recordid=40139" xr:uid="{6C8B4A78-3F65-4BCA-8B3B-AE4731C05835}"/>
    <hyperlink ref="F142" r:id="rId574" display="http://maps.google.com/?output=embed&amp;q=43.96420000,-69.20136667" xr:uid="{5B43F5AF-D071-4748-8499-12A5FA388A60}"/>
    <hyperlink ref="G142" r:id="rId575" display="http://maps.google.com/?output=embed&amp;q=43.96420000,-69.20136667" xr:uid="{EF13BDFD-6C81-4C3A-9073-64C193022442}"/>
    <hyperlink ref="P142" r:id="rId576" display="http://www.usharbormaster.com/secure/AuxAidReport_new.cfm?id=40139" xr:uid="{DB7E1E88-D44B-412C-82A4-6E70DCBE4708}"/>
    <hyperlink ref="E143" r:id="rId577" display="http://www.usharbormaster.com/secure/auxview.cfm?recordid=40140" xr:uid="{CBFDE7C1-0DBD-42DB-A64C-8113C7FD8F81}"/>
    <hyperlink ref="F143" r:id="rId578" display="http://maps.google.com/?output=embed&amp;q=43.96391667,-69.20275000" xr:uid="{A1BD1057-9DA7-40A7-84F9-1A02DA127A9D}"/>
    <hyperlink ref="G143" r:id="rId579" display="http://maps.google.com/?output=embed&amp;q=43.96391667,-69.20275000" xr:uid="{76AEA329-2343-4EFF-87A4-F546C0071753}"/>
    <hyperlink ref="P143" r:id="rId580" display="http://www.usharbormaster.com/secure/AuxAidReport_new.cfm?id=40140" xr:uid="{5E80EE05-543B-4FFB-B32D-AD042E5A9E4D}"/>
    <hyperlink ref="E144" r:id="rId581" display="http://www.usharbormaster.com/secure/auxview.cfm?recordid=40141" xr:uid="{B3D1634B-B738-45FB-BAC2-A41A3BF9E90E}"/>
    <hyperlink ref="F144" r:id="rId582" display="http://maps.google.com/?output=embed&amp;q=43.96418333,-69.20286667" xr:uid="{B7DEFD55-53D9-42B3-AE19-B93D3441EFA8}"/>
    <hyperlink ref="G144" r:id="rId583" display="http://maps.google.com/?output=embed&amp;q=43.96418333,-69.20286667" xr:uid="{F1DFDBED-AED6-45B6-B48B-B0A1D1103C29}"/>
    <hyperlink ref="P144" r:id="rId584" display="http://www.usharbormaster.com/secure/AuxAidReport_new.cfm?id=40141" xr:uid="{26E19A13-BFA7-4BB8-A98F-42589BA03378}"/>
    <hyperlink ref="E145" r:id="rId585" display="http://www.usharbormaster.com/secure/auxview.cfm?recordid=40142" xr:uid="{64421A22-7217-4F09-97B2-E5C79A91679A}"/>
    <hyperlink ref="F145" r:id="rId586" display="http://maps.google.com/?output=embed&amp;q=43.96386667,-69.20426667" xr:uid="{2F093EEB-03C4-4543-813B-8E448F7F55B1}"/>
    <hyperlink ref="G145" r:id="rId587" display="http://maps.google.com/?output=embed&amp;q=43.96386667,-69.20426667" xr:uid="{8C6BAB71-EDB7-487D-94C0-8E4C248881FA}"/>
    <hyperlink ref="P145" r:id="rId588" display="http://www.usharbormaster.com/secure/AuxAidReport_new.cfm?id=40142" xr:uid="{1961D986-6E3A-44E6-891D-9736D1BBEEC8}"/>
    <hyperlink ref="E146" r:id="rId589" display="http://www.usharbormaster.com/secure/auxview.cfm?recordid=40143" xr:uid="{420D6609-1B25-416B-8BDE-708522E3F93A}"/>
    <hyperlink ref="F146" r:id="rId590" display="http://maps.google.com/?output=embed&amp;q=43.96418333,-69.20448333" xr:uid="{FEDEE2BA-0706-4766-86D8-9E05C1872DF0}"/>
    <hyperlink ref="G146" r:id="rId591" display="http://maps.google.com/?output=embed&amp;q=43.96418333,-69.20448333" xr:uid="{BE68BA24-0656-48B0-AE5F-AFBBF195CEFF}"/>
    <hyperlink ref="P146" r:id="rId592" display="http://www.usharbormaster.com/secure/AuxAidReport_new.cfm?id=40143" xr:uid="{40CCC7E1-EA30-4F94-84AA-172792C41BD8}"/>
    <hyperlink ref="E147" r:id="rId593" display="http://www.usharbormaster.com/secure/auxview.cfm?recordid=40144" xr:uid="{BF005966-9093-4340-A537-71581B40F687}"/>
    <hyperlink ref="F147" r:id="rId594" display="http://maps.google.com/?output=embed&amp;q=43.96401389,-69.20593333" xr:uid="{1823875D-460E-48FE-B231-EEBE7EB5B194}"/>
    <hyperlink ref="G147" r:id="rId595" display="http://maps.google.com/?output=embed&amp;q=43.96401389,-69.20593333" xr:uid="{36A8D28E-3D24-4334-BE12-4F703123C9F3}"/>
    <hyperlink ref="P147" r:id="rId596" display="http://www.usharbormaster.com/secure/AuxAidReport_new.cfm?id=40144" xr:uid="{908C0194-7935-4454-87CB-7CC4A0F7925D}"/>
    <hyperlink ref="E148" r:id="rId597" display="http://www.usharbormaster.com/secure/auxview.cfm?recordid=41363" xr:uid="{E19ECB1F-191C-43B1-BC39-CFEBEDC479B8}"/>
    <hyperlink ref="F148" r:id="rId598" display="http://maps.google.com/?output=embed&amp;q=43.96452000,-69.19857889" xr:uid="{29F1795A-50B6-4590-9B8F-D98B6B40E566}"/>
    <hyperlink ref="G148" r:id="rId599" display="http://maps.google.com/?output=embed&amp;q=43.96452000,-69.19857889" xr:uid="{51B4AE29-A5FA-4A49-9CBE-C8DDBBDA0369}"/>
    <hyperlink ref="P148" r:id="rId600" display="http://www.usharbormaster.com/secure/AuxAidReport_new.cfm?id=41363" xr:uid="{497E38C3-DFAD-4460-8A15-9B58A2DA1050}"/>
    <hyperlink ref="E149" r:id="rId601" display="http://www.usharbormaster.com/secure/auxview.cfm?recordid=26993" xr:uid="{BEB2AFA1-7598-456F-860B-D0DE7A2511DA}"/>
    <hyperlink ref="F149" r:id="rId602" display="http://maps.google.com/?output=embed&amp;q=43.49066667,-67.87983333" xr:uid="{7CEFE4A7-795C-4F27-898E-A55AE5F0FF99}"/>
    <hyperlink ref="G149" r:id="rId603" display="http://maps.google.com/?output=embed&amp;q=43.49066667,-67.87983333" xr:uid="{2766104B-8EE7-41B5-B247-B114F79E05F6}"/>
    <hyperlink ref="P149" r:id="rId604" display="http://www.usharbormaster.com/secure/AuxAidReport_new.cfm?id=26993" xr:uid="{2A59BEDB-A6B8-49B6-BA7E-C7CACADC3199}"/>
    <hyperlink ref="E150" r:id="rId605" display="http://www.usharbormaster.com/secure/auxview.cfm?recordid=26705" xr:uid="{4C3B0D2E-CD42-4582-815F-5CE806DD599C}"/>
    <hyperlink ref="F150" r:id="rId606" display="http://maps.google.com/?output=embed&amp;q=44.05516667,-68.99683333" xr:uid="{343F7DDF-7745-4EBE-9492-1EA50CAEE144}"/>
    <hyperlink ref="G150" r:id="rId607" display="http://maps.google.com/?output=embed&amp;q=44.05516667,-68.99683333" xr:uid="{F66437D0-5E2E-4E6F-A07E-56183C3E8AD5}"/>
    <hyperlink ref="P150" r:id="rId608" display="http://www.usharbormaster.com/secure/AuxAidReport_new.cfm?id=26705" xr:uid="{1466C90F-9DF5-4A71-B39B-20325A5AF9BD}"/>
    <hyperlink ref="E151" r:id="rId609" display="http://www.usharbormaster.com/secure/auxview.cfm?recordid=26994" xr:uid="{1ACA01AD-052F-4899-AADC-841294B97762}"/>
    <hyperlink ref="F151" r:id="rId610" display="http://maps.google.com/?output=embed&amp;q=44.10283333,-68.11216667" xr:uid="{FD213F0E-89E2-4335-8BF2-59753EE44A26}"/>
    <hyperlink ref="G151" r:id="rId611" display="http://maps.google.com/?output=embed&amp;q=44.10283333,-68.11216667" xr:uid="{7FF55B37-C830-45AF-A4D7-C72880951C02}"/>
    <hyperlink ref="P151" r:id="rId612" display="http://www.usharbormaster.com/secure/AuxAidReport_new.cfm?id=26994" xr:uid="{9133A5F6-DB18-42F0-9C88-02CD8501D4D2}"/>
    <hyperlink ref="E152" r:id="rId613" display="http://www.usharbormaster.com/secure/auxview.cfm?recordid=31213" xr:uid="{E2F708D7-4F6E-4D97-A210-6C8A006B45EE}"/>
    <hyperlink ref="F152" r:id="rId614" display="http://maps.google.com/?output=embed&amp;q=44.55986611,-68.80020667" xr:uid="{737BDFD9-690F-466C-8776-3EC52E26A9E4}"/>
    <hyperlink ref="G152" r:id="rId615" display="http://maps.google.com/?output=embed&amp;q=44.55986611,-68.80020667" xr:uid="{7E3D27DB-302D-47B3-8942-6A63F27E879C}"/>
    <hyperlink ref="P152" r:id="rId616" display="http://www.usharbormaster.com/secure/AuxAidReport_new.cfm?id=31213" xr:uid="{4F1397EE-C6D7-4F4B-8624-D439A73A7B68}"/>
    <hyperlink ref="E153" r:id="rId617" display="http://www.usharbormaster.com/secure/auxview.cfm?recordid=31212" xr:uid="{AE37ED1F-11C0-41B6-BFE7-93D52D066442}"/>
    <hyperlink ref="F153" r:id="rId618" display="http://maps.google.com/?output=embed&amp;q=44.56090694,-68.80290889" xr:uid="{08B2A254-DBF4-4206-A1DA-C676B2E2897D}"/>
    <hyperlink ref="G153" r:id="rId619" display="http://maps.google.com/?output=embed&amp;q=44.56090694,-68.80290889" xr:uid="{99B7CBAD-5B5D-4A35-AD87-5F82DE38D1C7}"/>
    <hyperlink ref="P153" r:id="rId620" display="http://www.usharbormaster.com/secure/AuxAidReport_new.cfm?id=31212" xr:uid="{64338044-DBD1-474F-9032-3067F394511C}"/>
    <hyperlink ref="E154" r:id="rId621" display="http://www.usharbormaster.com/secure/auxview.cfm?recordid=36749" xr:uid="{DBB83A01-407D-4AC9-8572-4AED2C40CEDD}"/>
    <hyperlink ref="F154" r:id="rId622" display="http://maps.google.com/?output=embed&amp;q=44.41483333,-68.36670833" xr:uid="{80F7180B-44C0-49B3-BB1A-DA50566BB8E9}"/>
    <hyperlink ref="G154" r:id="rId623" display="http://maps.google.com/?output=embed&amp;q=44.41483333,-68.36670833" xr:uid="{FC9C5BEB-94CD-4C6E-8218-C0B238A9B100}"/>
    <hyperlink ref="P154" r:id="rId624" display="http://www.usharbormaster.com/secure/AuxAidReport_new.cfm?id=36749" xr:uid="{3A84A049-69AB-434F-8FC6-0AD3E02684EA}"/>
    <hyperlink ref="E155" r:id="rId625" display="http://www.usharbormaster.com/secure/auxview.cfm?recordid=36750" xr:uid="{9AAB96BB-AF77-48AA-B2C5-E4EC1CECB391}"/>
    <hyperlink ref="F155" r:id="rId626" display="http://maps.google.com/?output=embed&amp;q=44.41403056,-68.36616111" xr:uid="{E46B0871-7659-45C7-B9CB-B63F98D1F169}"/>
    <hyperlink ref="G155" r:id="rId627" display="http://maps.google.com/?output=embed&amp;q=44.41403056,-68.36616111" xr:uid="{5C07952E-0500-4DE5-99E4-0313E094C676}"/>
    <hyperlink ref="P155" r:id="rId628" display="http://www.usharbormaster.com/secure/AuxAidReport_new.cfm?id=36750" xr:uid="{AC63ECC0-8112-4A41-B377-832F9FB0F8CE}"/>
    <hyperlink ref="E156" r:id="rId629" display="http://www.usharbormaster.com/secure/auxview.cfm?recordid=36751" xr:uid="{F3045BCA-BDE5-4BA4-A760-750095E7460A}"/>
    <hyperlink ref="F156" r:id="rId630" display="http://maps.google.com/?output=embed&amp;q=44.41386111,-68.36656111" xr:uid="{744D4D4B-219E-4BC1-8949-2C645EF43552}"/>
    <hyperlink ref="G156" r:id="rId631" display="http://maps.google.com/?output=embed&amp;q=44.41386111,-68.36656111" xr:uid="{C89AD817-53C3-4BCE-9DEB-C1482D6C91A8}"/>
    <hyperlink ref="P156" r:id="rId632" display="http://www.usharbormaster.com/secure/AuxAidReport_new.cfm?id=36751" xr:uid="{8A523372-E593-4BC5-B156-A1750D289B8B}"/>
    <hyperlink ref="E157" r:id="rId633" display="http://www.usharbormaster.com/secure/auxview.cfm?recordid=36752" xr:uid="{D4866A6E-8CF1-46F1-A516-46960FA4C0F4}"/>
    <hyperlink ref="F157" r:id="rId634" display="http://maps.google.com/?output=embed&amp;q=44.41358333,-68.36633333" xr:uid="{FDD7BC4D-40F5-449A-9CF4-A63CF3B4B0CB}"/>
    <hyperlink ref="G157" r:id="rId635" display="http://maps.google.com/?output=embed&amp;q=44.41358333,-68.36633333" xr:uid="{0F99218B-C85D-4C98-BF45-49FBA7AFC324}"/>
    <hyperlink ref="P157" r:id="rId636" display="http://www.usharbormaster.com/secure/AuxAidReport_new.cfm?id=36752" xr:uid="{410690F8-4348-4307-8F6E-78339EACF7A6}"/>
    <hyperlink ref="E158" r:id="rId637" display="http://www.usharbormaster.com/secure/auxview.cfm?recordid=36753" xr:uid="{6A14F6B4-E675-4103-90BF-7522B52E4285}"/>
    <hyperlink ref="F158" r:id="rId638" display="http://maps.google.com/?output=embed&amp;q=44.41350000,-68.36751667" xr:uid="{6BFCC073-26D3-44CA-ADE8-34500D7B18D4}"/>
    <hyperlink ref="G158" r:id="rId639" display="http://maps.google.com/?output=embed&amp;q=44.41350000,-68.36751667" xr:uid="{7E484388-F4A2-4585-BF71-C5CB16167736}"/>
    <hyperlink ref="P158" r:id="rId640" display="http://www.usharbormaster.com/secure/AuxAidReport_new.cfm?id=36753" xr:uid="{BDA9F817-859F-4E48-B57A-B8A28A4E8B4F}"/>
    <hyperlink ref="E159" r:id="rId641" display="http://www.usharbormaster.com/secure/auxview.cfm?recordid=36754" xr:uid="{BCD8A62B-7B18-4772-966E-5B389FDB3F5A}"/>
    <hyperlink ref="F159" r:id="rId642" display="http://maps.google.com/?output=embed&amp;q=44.41400000,-68.36733333" xr:uid="{8513560D-AB3B-416F-8BC1-700EFB700921}"/>
    <hyperlink ref="G159" r:id="rId643" display="http://maps.google.com/?output=embed&amp;q=44.41400000,-68.36733333" xr:uid="{962BF0A1-2436-46AE-A13C-99F0B10C2281}"/>
    <hyperlink ref="P159" r:id="rId644" display="http://www.usharbormaster.com/secure/AuxAidReport_new.cfm?id=36754" xr:uid="{68469541-6143-484F-91EA-BAB1A0E0454B}"/>
    <hyperlink ref="E160" r:id="rId645" display="http://www.usharbormaster.com/secure/auxview.cfm?recordid=36755" xr:uid="{7E2E4694-5CDA-45DE-A0A4-E2EDE209DC45}"/>
    <hyperlink ref="F160" r:id="rId646" display="http://maps.google.com/?output=embed&amp;q=44.41483333,-68.36800000" xr:uid="{91317DD1-BA7B-46A4-9BB6-D134613CD7E4}"/>
    <hyperlink ref="G160" r:id="rId647" display="http://maps.google.com/?output=embed&amp;q=44.41483333,-68.36800000" xr:uid="{47C5A43D-4C6A-462D-A824-B0986D95A030}"/>
    <hyperlink ref="P160" r:id="rId648" display="http://www.usharbormaster.com/secure/AuxAidReport_new.cfm?id=36755" xr:uid="{DEEDC22A-A349-42C1-A118-5ED40CA0FC30}"/>
    <hyperlink ref="E161" r:id="rId649" display="http://www.usharbormaster.com/secure/auxview.cfm?recordid=41521" xr:uid="{2FAA6695-563E-49F9-B180-3299842710FB}"/>
    <hyperlink ref="F161" r:id="rId650" display="http://maps.google.com/?output=embed&amp;q=43.99683333,-69.16673333" xr:uid="{9664EED4-4C63-48EC-B637-009B5DA93C42}"/>
    <hyperlink ref="G161" r:id="rId651" display="http://maps.google.com/?output=embed&amp;q=43.99683333,-69.16673333" xr:uid="{5C5EDC5A-F2C3-49B0-90A8-860F2C2F3C08}"/>
    <hyperlink ref="P161" r:id="rId652" display="http://www.usharbormaster.com/secure/AuxAidReport_new.cfm?id=41521" xr:uid="{6BE13F7B-DD5D-44B3-8DEA-A8AA86401B36}"/>
    <hyperlink ref="E162" r:id="rId653" display="http://www.usharbormaster.com/secure/auxview.cfm?recordid=41520" xr:uid="{E5182BF3-CF73-4892-B739-4213341B0AAF}"/>
    <hyperlink ref="F162" r:id="rId654" display="http://maps.google.com/?output=embed&amp;q=43.99683333,-69.16708333" xr:uid="{EBF9AAC9-DB4E-4439-9AFB-D4256B1899D3}"/>
    <hyperlink ref="G162" r:id="rId655" display="http://maps.google.com/?output=embed&amp;q=43.99683333,-69.16708333" xr:uid="{AD3BC8A5-AB2B-4A4F-A9CD-7E4B9A9AA12E}"/>
    <hyperlink ref="P162" r:id="rId656" display="http://www.usharbormaster.com/secure/AuxAidReport_new.cfm?id=41520" xr:uid="{7657761E-08ED-4CC5-83DF-53129B732CC3}"/>
    <hyperlink ref="E163" r:id="rId657" display="http://www.usharbormaster.com/secure/auxview.cfm?recordid=41522" xr:uid="{A7BF8565-658A-4B94-8CE3-B7A1E10A4543}"/>
    <hyperlink ref="F163" r:id="rId658" display="http://maps.google.com/?output=embed&amp;q=43.99545000,-69.16673333" xr:uid="{07460974-9A03-4DE8-92B3-A5CB422DFD17}"/>
    <hyperlink ref="G163" r:id="rId659" display="http://maps.google.com/?output=embed&amp;q=43.99545000,-69.16673333" xr:uid="{AEE8146D-FBAD-445D-99EB-BB4C203082A1}"/>
    <hyperlink ref="P163" r:id="rId660" display="http://www.usharbormaster.com/secure/AuxAidReport_new.cfm?id=41522" xr:uid="{C8201E3D-7515-4DE3-875B-FA3138751BBA}"/>
    <hyperlink ref="E164" r:id="rId661" display="http://www.usharbormaster.com/secure/auxview.cfm?recordid=41523" xr:uid="{EF936D82-CEAA-4D96-9798-E0D0E7B0B080}"/>
    <hyperlink ref="F164" r:id="rId662" display="http://maps.google.com/?output=embed&amp;q=43.99545000,-69.16708333" xr:uid="{36068DB9-364C-4809-890A-1D5C19257EDC}"/>
    <hyperlink ref="G164" r:id="rId663" display="http://maps.google.com/?output=embed&amp;q=43.99545000,-69.16708333" xr:uid="{EEE1A834-AB8F-42EF-BC2F-FF2CD2EF46EF}"/>
    <hyperlink ref="P164" r:id="rId664" display="http://www.usharbormaster.com/secure/AuxAidReport_new.cfm?id=41523" xr:uid="{A9491F4C-31FA-44BE-AB76-694B88413D90}"/>
  </hyperlinks>
  <pageMargins left="0.7" right="0.7" top="0.75" bottom="0.75" header="0.3" footer="0.3"/>
  <pageSetup orientation="landscape" r:id="rId665"/>
  <drawing r:id="rId66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929B0-0F1E-4BF6-A270-4807E18A2FCE}">
  <dimension ref="A2:K6"/>
  <sheetViews>
    <sheetView workbookViewId="0">
      <selection activeCell="K6" sqref="A3:K6"/>
    </sheetView>
  </sheetViews>
  <sheetFormatPr defaultRowHeight="14.4" x14ac:dyDescent="0.3"/>
  <cols>
    <col min="1" max="1" width="17.5546875" customWidth="1"/>
    <col min="2" max="3" width="16.6640625" style="15" customWidth="1"/>
    <col min="4" max="4" width="2.88671875" customWidth="1"/>
    <col min="5" max="6" width="3.6640625" customWidth="1"/>
    <col min="7" max="9" width="8.109375" customWidth="1"/>
    <col min="10" max="10" width="35.6640625" customWidth="1"/>
    <col min="11" max="11" width="5.44140625" customWidth="1"/>
  </cols>
  <sheetData>
    <row r="2" spans="1:11" ht="31.2" x14ac:dyDescent="0.3">
      <c r="A2" s="290" t="s">
        <v>0</v>
      </c>
      <c r="B2" s="290" t="s">
        <v>575</v>
      </c>
      <c r="C2" s="290" t="s">
        <v>576</v>
      </c>
      <c r="D2" s="289" t="s">
        <v>3</v>
      </c>
      <c r="E2" s="289" t="s">
        <v>4</v>
      </c>
      <c r="F2" s="289" t="s">
        <v>433</v>
      </c>
      <c r="G2" s="5" t="s">
        <v>16</v>
      </c>
      <c r="H2" s="5" t="s">
        <v>17</v>
      </c>
      <c r="I2" s="5" t="s">
        <v>18</v>
      </c>
      <c r="J2" s="286" t="s">
        <v>15</v>
      </c>
      <c r="K2" s="5" t="s">
        <v>6</v>
      </c>
    </row>
    <row r="3" spans="1:11" ht="57.75" customHeight="1" x14ac:dyDescent="0.3">
      <c r="A3" s="19" t="s">
        <v>609</v>
      </c>
      <c r="B3" s="257" t="s">
        <v>380</v>
      </c>
      <c r="C3" s="257" t="s">
        <v>381</v>
      </c>
      <c r="D3" s="291" t="s">
        <v>1062</v>
      </c>
      <c r="E3" s="291" t="s">
        <v>11</v>
      </c>
      <c r="F3" s="291" t="s">
        <v>9</v>
      </c>
      <c r="G3" s="261"/>
      <c r="H3" s="261"/>
      <c r="I3" s="261"/>
      <c r="J3" s="292"/>
      <c r="K3" s="291"/>
    </row>
    <row r="4" spans="1:11" ht="45" customHeight="1" x14ac:dyDescent="0.3">
      <c r="A4" s="19" t="s">
        <v>386</v>
      </c>
      <c r="B4" s="257" t="s">
        <v>387</v>
      </c>
      <c r="C4" s="257" t="s">
        <v>388</v>
      </c>
      <c r="D4" s="19" t="s">
        <v>1062</v>
      </c>
      <c r="E4" s="19" t="s">
        <v>11</v>
      </c>
      <c r="F4" s="19" t="s">
        <v>9</v>
      </c>
      <c r="G4" s="20"/>
      <c r="H4" s="20"/>
      <c r="I4" s="20"/>
      <c r="J4" s="21"/>
      <c r="K4" s="19"/>
    </row>
    <row r="5" spans="1:11" ht="45" customHeight="1" x14ac:dyDescent="0.3">
      <c r="A5" s="257"/>
      <c r="B5" s="257"/>
      <c r="C5" s="257"/>
      <c r="D5" s="257"/>
      <c r="E5" s="257"/>
      <c r="F5" s="257"/>
      <c r="G5" s="267"/>
      <c r="H5" s="267"/>
      <c r="I5" s="267"/>
      <c r="J5" s="257"/>
      <c r="K5" s="257"/>
    </row>
    <row r="6" spans="1:11" ht="45" customHeight="1" x14ac:dyDescent="0.3">
      <c r="A6" s="257"/>
      <c r="B6" s="257"/>
      <c r="C6" s="257"/>
      <c r="D6" s="257"/>
      <c r="E6" s="257"/>
      <c r="F6" s="257"/>
      <c r="G6" s="267"/>
      <c r="H6" s="267"/>
      <c r="I6" s="267"/>
      <c r="J6" s="257"/>
      <c r="K6" s="257"/>
    </row>
  </sheetData>
  <conditionalFormatting sqref="A3:I10">
    <cfRule type="expression" dxfId="3" priority="1">
      <formula>$F3="d"</formula>
    </cfRule>
    <cfRule type="expression" dxfId="2" priority="2">
      <formula>$F3="m"</formula>
    </cfRule>
  </conditionalFormatting>
  <conditionalFormatting sqref="A3:K10">
    <cfRule type="expression" dxfId="1" priority="3">
      <formula>$F3="v"</formula>
    </cfRule>
    <cfRule type="expression" dxfId="0" priority="4">
      <formula>$F3="no"</formula>
    </cfRule>
  </conditionalFormatting>
  <pageMargins left="0.7" right="0.2" top="0.5" bottom="0.2" header="0.05" footer="0.3"/>
  <pageSetup orientation="landscape" r:id="rId1"/>
  <headerFooter>
    <oddHeader>&amp;L&amp;A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94221-B30C-443D-8F60-F96A6089296E}">
  <dimension ref="A1:Q164"/>
  <sheetViews>
    <sheetView tabSelected="1" workbookViewId="0">
      <selection activeCell="O3" sqref="O3:O164"/>
    </sheetView>
  </sheetViews>
  <sheetFormatPr defaultRowHeight="14.4" x14ac:dyDescent="0.3"/>
  <sheetData>
    <row r="1" spans="1:17" x14ac:dyDescent="0.3">
      <c r="E1">
        <f>COUNTA(E3:E2000)</f>
        <v>162</v>
      </c>
      <c r="F1">
        <f>E1/3</f>
        <v>54</v>
      </c>
      <c r="J1">
        <f>COUNTIF(J3:J2000,"yes")</f>
        <v>58</v>
      </c>
    </row>
    <row r="2" spans="1:17" x14ac:dyDescent="0.3">
      <c r="A2" t="s">
        <v>611</v>
      </c>
      <c r="B2" t="s">
        <v>612</v>
      </c>
      <c r="C2" t="s">
        <v>613</v>
      </c>
      <c r="D2" t="s">
        <v>614</v>
      </c>
      <c r="E2" t="s">
        <v>544</v>
      </c>
      <c r="F2" t="s">
        <v>615</v>
      </c>
      <c r="G2" t="s">
        <v>616</v>
      </c>
      <c r="H2" t="s">
        <v>617</v>
      </c>
      <c r="I2" t="s">
        <v>618</v>
      </c>
      <c r="J2" t="s">
        <v>619</v>
      </c>
      <c r="K2" t="s">
        <v>620</v>
      </c>
      <c r="L2" t="s">
        <v>545</v>
      </c>
      <c r="M2" t="s">
        <v>621</v>
      </c>
      <c r="N2" t="s">
        <v>622</v>
      </c>
      <c r="O2" t="s">
        <v>623</v>
      </c>
      <c r="P2" t="s">
        <v>624</v>
      </c>
      <c r="Q2" s="308"/>
    </row>
    <row r="3" spans="1:17" ht="30.6" x14ac:dyDescent="0.3">
      <c r="A3" s="296" t="s">
        <v>625</v>
      </c>
      <c r="B3" s="297">
        <v>45175</v>
      </c>
      <c r="C3" s="298" t="s">
        <v>626</v>
      </c>
      <c r="D3" s="298" t="s">
        <v>627</v>
      </c>
      <c r="E3" t="s">
        <v>24</v>
      </c>
      <c r="F3" t="s">
        <v>25</v>
      </c>
      <c r="G3" t="s">
        <v>26</v>
      </c>
      <c r="H3" s="300" t="s">
        <v>1061</v>
      </c>
      <c r="I3" s="300" t="s">
        <v>11</v>
      </c>
      <c r="J3" s="300" t="s">
        <v>9</v>
      </c>
      <c r="K3" s="300" t="s">
        <v>629</v>
      </c>
      <c r="L3" s="300" t="s">
        <v>27</v>
      </c>
      <c r="M3" s="298" t="s">
        <v>630</v>
      </c>
      <c r="N3" s="298" t="s">
        <v>631</v>
      </c>
      <c r="O3" s="300" t="s">
        <v>13</v>
      </c>
      <c r="P3" t="s">
        <v>632</v>
      </c>
      <c r="Q3" s="301"/>
    </row>
    <row r="4" spans="1:17" ht="30.6" x14ac:dyDescent="0.3">
      <c r="A4" s="296" t="s">
        <v>625</v>
      </c>
      <c r="B4" s="302">
        <v>45175</v>
      </c>
      <c r="C4" s="304"/>
      <c r="D4" s="304" t="s">
        <v>633</v>
      </c>
      <c r="E4" t="s">
        <v>561</v>
      </c>
      <c r="F4" t="s">
        <v>28</v>
      </c>
      <c r="G4" t="s">
        <v>29</v>
      </c>
      <c r="H4" s="306" t="s">
        <v>1061</v>
      </c>
      <c r="I4" s="306" t="s">
        <v>7</v>
      </c>
      <c r="J4" s="306" t="s">
        <v>8</v>
      </c>
      <c r="K4" s="306" t="s">
        <v>629</v>
      </c>
      <c r="L4" s="306" t="s">
        <v>27</v>
      </c>
      <c r="M4" s="304" t="s">
        <v>630</v>
      </c>
      <c r="N4" s="304" t="s">
        <v>631</v>
      </c>
      <c r="O4" s="306" t="s">
        <v>13</v>
      </c>
      <c r="P4" t="s">
        <v>632</v>
      </c>
      <c r="Q4" s="303"/>
    </row>
    <row r="5" spans="1:17" ht="30.6" x14ac:dyDescent="0.3">
      <c r="A5" s="296" t="s">
        <v>625</v>
      </c>
      <c r="B5" s="297">
        <v>45135</v>
      </c>
      <c r="C5" s="298"/>
      <c r="D5" s="298" t="s">
        <v>634</v>
      </c>
      <c r="E5" t="s">
        <v>30</v>
      </c>
      <c r="F5" t="s">
        <v>31</v>
      </c>
      <c r="G5" t="s">
        <v>32</v>
      </c>
      <c r="H5" s="300" t="s">
        <v>1061</v>
      </c>
      <c r="I5" s="300" t="s">
        <v>7</v>
      </c>
      <c r="J5" s="300" t="s">
        <v>8</v>
      </c>
      <c r="K5" s="300" t="s">
        <v>629</v>
      </c>
      <c r="L5" s="300" t="s">
        <v>33</v>
      </c>
      <c r="M5" s="298" t="s">
        <v>635</v>
      </c>
      <c r="N5" s="298" t="s">
        <v>636</v>
      </c>
      <c r="O5" s="300"/>
      <c r="P5" t="s">
        <v>632</v>
      </c>
      <c r="Q5" s="301"/>
    </row>
    <row r="6" spans="1:17" ht="30.6" x14ac:dyDescent="0.3">
      <c r="A6" s="296" t="s">
        <v>625</v>
      </c>
      <c r="B6" s="302">
        <v>45135</v>
      </c>
      <c r="C6" s="304"/>
      <c r="D6" s="304" t="s">
        <v>637</v>
      </c>
      <c r="E6" t="s">
        <v>34</v>
      </c>
      <c r="F6" t="s">
        <v>35</v>
      </c>
      <c r="G6" t="s">
        <v>36</v>
      </c>
      <c r="H6" s="306" t="s">
        <v>1061</v>
      </c>
      <c r="I6" s="306" t="s">
        <v>7</v>
      </c>
      <c r="J6" s="306" t="s">
        <v>9</v>
      </c>
      <c r="K6" s="306" t="s">
        <v>629</v>
      </c>
      <c r="L6" s="306" t="s">
        <v>33</v>
      </c>
      <c r="M6" s="304" t="s">
        <v>635</v>
      </c>
      <c r="N6" s="304" t="s">
        <v>636</v>
      </c>
      <c r="O6" s="306"/>
      <c r="P6" t="s">
        <v>632</v>
      </c>
      <c r="Q6" s="303"/>
    </row>
    <row r="7" spans="1:17" ht="30.6" x14ac:dyDescent="0.3">
      <c r="A7" s="296" t="s">
        <v>625</v>
      </c>
      <c r="B7" s="297">
        <v>45135</v>
      </c>
      <c r="C7" s="298"/>
      <c r="D7" s="298" t="s">
        <v>638</v>
      </c>
      <c r="E7" t="s">
        <v>37</v>
      </c>
      <c r="F7" t="s">
        <v>38</v>
      </c>
      <c r="G7" t="s">
        <v>39</v>
      </c>
      <c r="H7" s="300" t="s">
        <v>1061</v>
      </c>
      <c r="I7" s="300" t="s">
        <v>7</v>
      </c>
      <c r="J7" s="300" t="s">
        <v>8</v>
      </c>
      <c r="K7" s="300" t="s">
        <v>629</v>
      </c>
      <c r="L7" s="300" t="s">
        <v>33</v>
      </c>
      <c r="M7" s="298" t="s">
        <v>635</v>
      </c>
      <c r="N7" s="298" t="s">
        <v>636</v>
      </c>
      <c r="O7" s="300"/>
      <c r="P7" t="s">
        <v>632</v>
      </c>
      <c r="Q7" s="301"/>
    </row>
    <row r="8" spans="1:17" ht="30.6" x14ac:dyDescent="0.3">
      <c r="A8" s="296" t="s">
        <v>625</v>
      </c>
      <c r="B8" s="302">
        <v>45135</v>
      </c>
      <c r="C8" s="304"/>
      <c r="D8" s="304" t="s">
        <v>639</v>
      </c>
      <c r="E8" t="s">
        <v>40</v>
      </c>
      <c r="F8" t="s">
        <v>41</v>
      </c>
      <c r="G8" t="s">
        <v>42</v>
      </c>
      <c r="H8" s="306" t="s">
        <v>1061</v>
      </c>
      <c r="I8" s="306" t="s">
        <v>7</v>
      </c>
      <c r="J8" s="306" t="s">
        <v>9</v>
      </c>
      <c r="K8" s="306" t="s">
        <v>629</v>
      </c>
      <c r="L8" s="306" t="s">
        <v>33</v>
      </c>
      <c r="M8" s="304" t="s">
        <v>635</v>
      </c>
      <c r="N8" s="304" t="s">
        <v>636</v>
      </c>
      <c r="O8" s="306"/>
      <c r="P8" t="s">
        <v>632</v>
      </c>
      <c r="Q8" s="303"/>
    </row>
    <row r="9" spans="1:17" ht="30.6" x14ac:dyDescent="0.3">
      <c r="A9" s="296" t="s">
        <v>625</v>
      </c>
      <c r="B9" s="297">
        <v>45135</v>
      </c>
      <c r="C9" s="298"/>
      <c r="D9" s="298" t="s">
        <v>640</v>
      </c>
      <c r="E9" t="s">
        <v>43</v>
      </c>
      <c r="F9" t="s">
        <v>44</v>
      </c>
      <c r="G9" t="s">
        <v>45</v>
      </c>
      <c r="H9" s="300" t="s">
        <v>1061</v>
      </c>
      <c r="I9" s="300" t="s">
        <v>7</v>
      </c>
      <c r="J9" s="300" t="s">
        <v>8</v>
      </c>
      <c r="K9" s="300" t="s">
        <v>629</v>
      </c>
      <c r="L9" s="300" t="s">
        <v>33</v>
      </c>
      <c r="M9" s="298" t="s">
        <v>635</v>
      </c>
      <c r="N9" s="298" t="s">
        <v>636</v>
      </c>
      <c r="O9" s="300"/>
      <c r="P9" t="s">
        <v>632</v>
      </c>
      <c r="Q9" s="301"/>
    </row>
    <row r="10" spans="1:17" ht="30.6" x14ac:dyDescent="0.3">
      <c r="A10" s="296" t="s">
        <v>625</v>
      </c>
      <c r="B10" s="302">
        <v>45135</v>
      </c>
      <c r="C10" s="304"/>
      <c r="D10" s="304" t="s">
        <v>641</v>
      </c>
      <c r="E10" t="s">
        <v>46</v>
      </c>
      <c r="F10" t="s">
        <v>44</v>
      </c>
      <c r="G10" t="s">
        <v>47</v>
      </c>
      <c r="H10" s="306" t="s">
        <v>1061</v>
      </c>
      <c r="I10" s="306" t="s">
        <v>7</v>
      </c>
      <c r="J10" s="306" t="s">
        <v>9</v>
      </c>
      <c r="K10" s="306" t="s">
        <v>629</v>
      </c>
      <c r="L10" s="306" t="s">
        <v>33</v>
      </c>
      <c r="M10" s="304" t="s">
        <v>635</v>
      </c>
      <c r="N10" s="304" t="s">
        <v>636</v>
      </c>
      <c r="O10" s="306"/>
      <c r="P10" t="s">
        <v>632</v>
      </c>
      <c r="Q10" s="303"/>
    </row>
    <row r="11" spans="1:17" ht="30.6" x14ac:dyDescent="0.3">
      <c r="A11" s="296" t="s">
        <v>625</v>
      </c>
      <c r="B11" s="297">
        <v>45135</v>
      </c>
      <c r="C11" s="298"/>
      <c r="D11" s="298" t="s">
        <v>642</v>
      </c>
      <c r="E11" t="s">
        <v>48</v>
      </c>
      <c r="F11" t="s">
        <v>49</v>
      </c>
      <c r="G11" t="s">
        <v>50</v>
      </c>
      <c r="H11" s="300" t="s">
        <v>1061</v>
      </c>
      <c r="I11" s="300" t="s">
        <v>7</v>
      </c>
      <c r="J11" s="300" t="s">
        <v>8</v>
      </c>
      <c r="K11" s="300" t="s">
        <v>629</v>
      </c>
      <c r="L11" s="300" t="s">
        <v>33</v>
      </c>
      <c r="M11" s="298" t="s">
        <v>635</v>
      </c>
      <c r="N11" s="298" t="s">
        <v>636</v>
      </c>
      <c r="O11" s="300"/>
      <c r="P11" t="s">
        <v>632</v>
      </c>
      <c r="Q11" s="301"/>
    </row>
    <row r="12" spans="1:17" ht="30.6" x14ac:dyDescent="0.3">
      <c r="A12" s="296" t="s">
        <v>625</v>
      </c>
      <c r="B12" s="302">
        <v>45135</v>
      </c>
      <c r="C12" s="304"/>
      <c r="D12" s="304" t="s">
        <v>643</v>
      </c>
      <c r="E12" t="s">
        <v>51</v>
      </c>
      <c r="F12" t="s">
        <v>49</v>
      </c>
      <c r="G12" t="s">
        <v>52</v>
      </c>
      <c r="H12" s="306" t="s">
        <v>1061</v>
      </c>
      <c r="I12" s="306" t="s">
        <v>7</v>
      </c>
      <c r="J12" s="306" t="s">
        <v>9</v>
      </c>
      <c r="K12" s="306" t="s">
        <v>629</v>
      </c>
      <c r="L12" s="306" t="s">
        <v>33</v>
      </c>
      <c r="M12" s="304" t="s">
        <v>635</v>
      </c>
      <c r="N12" s="304" t="s">
        <v>636</v>
      </c>
      <c r="O12" s="306"/>
      <c r="P12" t="s">
        <v>632</v>
      </c>
      <c r="Q12" s="303"/>
    </row>
    <row r="13" spans="1:17" ht="30.6" x14ac:dyDescent="0.3">
      <c r="A13" s="296" t="s">
        <v>625</v>
      </c>
      <c r="B13" s="297">
        <v>45175</v>
      </c>
      <c r="C13" s="298" t="s">
        <v>644</v>
      </c>
      <c r="D13" s="298" t="s">
        <v>645</v>
      </c>
      <c r="E13" t="s">
        <v>53</v>
      </c>
      <c r="F13" t="s">
        <v>54</v>
      </c>
      <c r="G13" t="s">
        <v>55</v>
      </c>
      <c r="H13" s="300" t="s">
        <v>1061</v>
      </c>
      <c r="I13" s="300" t="s">
        <v>11</v>
      </c>
      <c r="J13" s="300" t="s">
        <v>9</v>
      </c>
      <c r="K13" s="300" t="s">
        <v>629</v>
      </c>
      <c r="L13" s="300" t="s">
        <v>27</v>
      </c>
      <c r="M13" s="298" t="s">
        <v>630</v>
      </c>
      <c r="N13" s="298" t="s">
        <v>631</v>
      </c>
      <c r="O13" s="300" t="s">
        <v>10</v>
      </c>
      <c r="P13" t="s">
        <v>632</v>
      </c>
      <c r="Q13" s="301"/>
    </row>
    <row r="14" spans="1:17" ht="30.6" x14ac:dyDescent="0.3">
      <c r="A14" s="296" t="s">
        <v>625</v>
      </c>
      <c r="B14" s="302">
        <v>45175</v>
      </c>
      <c r="C14" s="304" t="s">
        <v>646</v>
      </c>
      <c r="D14" s="304" t="s">
        <v>647</v>
      </c>
      <c r="E14" t="s">
        <v>56</v>
      </c>
      <c r="F14" t="s">
        <v>57</v>
      </c>
      <c r="G14" t="s">
        <v>58</v>
      </c>
      <c r="H14" s="306" t="s">
        <v>1062</v>
      </c>
      <c r="I14" s="306" t="s">
        <v>11</v>
      </c>
      <c r="J14" s="306" t="s">
        <v>9</v>
      </c>
      <c r="K14" s="306" t="s">
        <v>629</v>
      </c>
      <c r="L14" s="306" t="s">
        <v>27</v>
      </c>
      <c r="M14" s="304" t="s">
        <v>630</v>
      </c>
      <c r="N14" s="304" t="s">
        <v>631</v>
      </c>
      <c r="O14" s="306" t="s">
        <v>10</v>
      </c>
      <c r="P14" t="s">
        <v>632</v>
      </c>
      <c r="Q14" s="303"/>
    </row>
    <row r="15" spans="1:17" ht="30.6" x14ac:dyDescent="0.3">
      <c r="A15" s="296" t="s">
        <v>625</v>
      </c>
      <c r="B15" s="298" t="s">
        <v>649</v>
      </c>
      <c r="C15" s="298" t="s">
        <v>650</v>
      </c>
      <c r="D15" s="298" t="s">
        <v>651</v>
      </c>
      <c r="E15" t="s">
        <v>59</v>
      </c>
      <c r="F15" t="s">
        <v>60</v>
      </c>
      <c r="G15" t="s">
        <v>61</v>
      </c>
      <c r="H15" s="300" t="s">
        <v>1063</v>
      </c>
      <c r="I15" s="300" t="s">
        <v>11</v>
      </c>
      <c r="J15" s="300" t="s">
        <v>8</v>
      </c>
      <c r="K15" s="300" t="s">
        <v>629</v>
      </c>
      <c r="L15" s="300" t="s">
        <v>27</v>
      </c>
      <c r="M15" s="298" t="s">
        <v>653</v>
      </c>
      <c r="N15" s="298" t="s">
        <v>636</v>
      </c>
      <c r="O15" s="300"/>
      <c r="P15" t="s">
        <v>632</v>
      </c>
      <c r="Q15" s="301"/>
    </row>
    <row r="16" spans="1:17" ht="30.6" x14ac:dyDescent="0.3">
      <c r="A16" s="296" t="s">
        <v>625</v>
      </c>
      <c r="B16" s="304" t="s">
        <v>649</v>
      </c>
      <c r="C16" s="304" t="s">
        <v>654</v>
      </c>
      <c r="D16" s="304" t="s">
        <v>655</v>
      </c>
      <c r="E16" t="s">
        <v>62</v>
      </c>
      <c r="F16" t="s">
        <v>63</v>
      </c>
      <c r="G16" t="s">
        <v>64</v>
      </c>
      <c r="H16" s="306" t="s">
        <v>1062</v>
      </c>
      <c r="I16" s="306" t="s">
        <v>11</v>
      </c>
      <c r="J16" s="306" t="s">
        <v>8</v>
      </c>
      <c r="K16" s="306" t="s">
        <v>656</v>
      </c>
      <c r="L16" s="306" t="s">
        <v>65</v>
      </c>
      <c r="M16" s="304" t="s">
        <v>657</v>
      </c>
      <c r="N16" s="304" t="s">
        <v>636</v>
      </c>
      <c r="O16" s="306"/>
      <c r="P16" t="s">
        <v>632</v>
      </c>
      <c r="Q16" s="303"/>
    </row>
    <row r="17" spans="1:17" ht="30.6" x14ac:dyDescent="0.3">
      <c r="A17" s="296" t="s">
        <v>625</v>
      </c>
      <c r="B17" s="298" t="s">
        <v>649</v>
      </c>
      <c r="C17" s="298" t="s">
        <v>658</v>
      </c>
      <c r="D17" s="298" t="s">
        <v>659</v>
      </c>
      <c r="E17" t="s">
        <v>66</v>
      </c>
      <c r="F17" t="s">
        <v>67</v>
      </c>
      <c r="G17" t="s">
        <v>68</v>
      </c>
      <c r="H17" s="300" t="s">
        <v>1062</v>
      </c>
      <c r="I17" s="300" t="s">
        <v>11</v>
      </c>
      <c r="J17" s="300" t="s">
        <v>8</v>
      </c>
      <c r="K17" s="300" t="s">
        <v>656</v>
      </c>
      <c r="L17" s="300" t="s">
        <v>65</v>
      </c>
      <c r="M17" s="298" t="s">
        <v>657</v>
      </c>
      <c r="N17" s="298" t="s">
        <v>636</v>
      </c>
      <c r="O17" s="300"/>
      <c r="P17" t="s">
        <v>632</v>
      </c>
      <c r="Q17" s="301"/>
    </row>
    <row r="18" spans="1:17" ht="30.6" x14ac:dyDescent="0.3">
      <c r="A18" s="296" t="s">
        <v>625</v>
      </c>
      <c r="B18" s="304" t="s">
        <v>649</v>
      </c>
      <c r="C18" s="304" t="s">
        <v>660</v>
      </c>
      <c r="D18" s="304" t="s">
        <v>661</v>
      </c>
      <c r="E18" t="s">
        <v>69</v>
      </c>
      <c r="F18" t="s">
        <v>70</v>
      </c>
      <c r="G18" t="s">
        <v>71</v>
      </c>
      <c r="H18" s="306" t="s">
        <v>1062</v>
      </c>
      <c r="I18" s="306" t="s">
        <v>11</v>
      </c>
      <c r="J18" s="306" t="s">
        <v>8</v>
      </c>
      <c r="K18" s="306" t="s">
        <v>656</v>
      </c>
      <c r="L18" s="306" t="s">
        <v>65</v>
      </c>
      <c r="M18" s="304" t="s">
        <v>657</v>
      </c>
      <c r="N18" s="304" t="s">
        <v>636</v>
      </c>
      <c r="O18" s="306"/>
      <c r="P18" t="s">
        <v>632</v>
      </c>
      <c r="Q18" s="303"/>
    </row>
    <row r="19" spans="1:17" ht="30.6" x14ac:dyDescent="0.3">
      <c r="A19" s="296" t="s">
        <v>625</v>
      </c>
      <c r="B19" s="298" t="s">
        <v>649</v>
      </c>
      <c r="C19" s="298" t="s">
        <v>662</v>
      </c>
      <c r="D19" s="298" t="s">
        <v>663</v>
      </c>
      <c r="E19" t="s">
        <v>72</v>
      </c>
      <c r="F19" t="s">
        <v>73</v>
      </c>
      <c r="G19" t="s">
        <v>74</v>
      </c>
      <c r="H19" s="300" t="s">
        <v>1062</v>
      </c>
      <c r="I19" s="300" t="s">
        <v>11</v>
      </c>
      <c r="J19" s="300" t="s">
        <v>8</v>
      </c>
      <c r="K19" s="300" t="s">
        <v>656</v>
      </c>
      <c r="L19" s="300" t="s">
        <v>65</v>
      </c>
      <c r="M19" s="298" t="s">
        <v>657</v>
      </c>
      <c r="N19" s="298" t="s">
        <v>636</v>
      </c>
      <c r="O19" s="300"/>
      <c r="P19" t="s">
        <v>632</v>
      </c>
      <c r="Q19" s="301"/>
    </row>
    <row r="20" spans="1:17" ht="30.6" x14ac:dyDescent="0.3">
      <c r="A20" s="296" t="s">
        <v>625</v>
      </c>
      <c r="B20" s="302">
        <v>45132</v>
      </c>
      <c r="C20" s="304"/>
      <c r="D20" s="304" t="s">
        <v>664</v>
      </c>
      <c r="E20" t="s">
        <v>75</v>
      </c>
      <c r="F20" t="s">
        <v>76</v>
      </c>
      <c r="G20" t="s">
        <v>77</v>
      </c>
      <c r="H20" s="306" t="s">
        <v>1062</v>
      </c>
      <c r="I20" s="306" t="s">
        <v>7</v>
      </c>
      <c r="J20" s="306" t="s">
        <v>9</v>
      </c>
      <c r="K20" s="306" t="s">
        <v>629</v>
      </c>
      <c r="L20" s="306" t="s">
        <v>33</v>
      </c>
      <c r="M20" s="304" t="s">
        <v>665</v>
      </c>
      <c r="N20" s="304"/>
      <c r="O20" s="306"/>
      <c r="P20" t="s">
        <v>632</v>
      </c>
      <c r="Q20" s="303"/>
    </row>
    <row r="21" spans="1:17" ht="30.6" x14ac:dyDescent="0.3">
      <c r="A21" s="296" t="s">
        <v>625</v>
      </c>
      <c r="B21" s="298" t="s">
        <v>649</v>
      </c>
      <c r="C21" s="298"/>
      <c r="D21" s="298" t="s">
        <v>666</v>
      </c>
      <c r="E21" t="s">
        <v>78</v>
      </c>
      <c r="F21" t="s">
        <v>79</v>
      </c>
      <c r="G21" t="s">
        <v>80</v>
      </c>
      <c r="H21" s="300" t="s">
        <v>1062</v>
      </c>
      <c r="I21" s="300" t="s">
        <v>7</v>
      </c>
      <c r="J21" s="300" t="s">
        <v>8</v>
      </c>
      <c r="K21" s="300" t="s">
        <v>629</v>
      </c>
      <c r="L21" s="300" t="s">
        <v>81</v>
      </c>
      <c r="M21" s="298" t="s">
        <v>657</v>
      </c>
      <c r="N21" s="298" t="s">
        <v>636</v>
      </c>
      <c r="O21" s="300"/>
      <c r="P21" t="s">
        <v>632</v>
      </c>
      <c r="Q21" s="301"/>
    </row>
    <row r="22" spans="1:17" ht="30.6" x14ac:dyDescent="0.3">
      <c r="A22" s="296" t="s">
        <v>625</v>
      </c>
      <c r="B22" s="304" t="s">
        <v>649</v>
      </c>
      <c r="C22" s="304"/>
      <c r="D22" s="304" t="s">
        <v>667</v>
      </c>
      <c r="E22" t="s">
        <v>82</v>
      </c>
      <c r="F22" t="s">
        <v>83</v>
      </c>
      <c r="G22" t="s">
        <v>84</v>
      </c>
      <c r="H22" s="306" t="s">
        <v>1062</v>
      </c>
      <c r="I22" s="306" t="s">
        <v>7</v>
      </c>
      <c r="J22" s="306" t="s">
        <v>8</v>
      </c>
      <c r="K22" s="306" t="s">
        <v>629</v>
      </c>
      <c r="L22" s="306" t="s">
        <v>81</v>
      </c>
      <c r="M22" s="304" t="s">
        <v>657</v>
      </c>
      <c r="N22" s="304" t="s">
        <v>636</v>
      </c>
      <c r="O22" s="306"/>
      <c r="P22" t="s">
        <v>632</v>
      </c>
      <c r="Q22" s="303"/>
    </row>
    <row r="23" spans="1:17" ht="30.6" x14ac:dyDescent="0.3">
      <c r="A23" s="296" t="s">
        <v>625</v>
      </c>
      <c r="B23" s="298" t="s">
        <v>649</v>
      </c>
      <c r="C23" s="298"/>
      <c r="D23" s="298" t="s">
        <v>668</v>
      </c>
      <c r="E23" t="s">
        <v>85</v>
      </c>
      <c r="F23" t="s">
        <v>86</v>
      </c>
      <c r="G23" t="s">
        <v>87</v>
      </c>
      <c r="H23" s="300" t="s">
        <v>1062</v>
      </c>
      <c r="I23" s="300" t="s">
        <v>7</v>
      </c>
      <c r="J23" s="300" t="s">
        <v>8</v>
      </c>
      <c r="K23" s="300" t="s">
        <v>629</v>
      </c>
      <c r="L23" s="300" t="s">
        <v>81</v>
      </c>
      <c r="M23" s="298" t="s">
        <v>657</v>
      </c>
      <c r="N23" s="298" t="s">
        <v>636</v>
      </c>
      <c r="O23" s="300"/>
      <c r="P23" t="s">
        <v>632</v>
      </c>
      <c r="Q23" s="301"/>
    </row>
    <row r="24" spans="1:17" ht="30.6" x14ac:dyDescent="0.3">
      <c r="A24" s="296" t="s">
        <v>625</v>
      </c>
      <c r="B24" s="304" t="s">
        <v>649</v>
      </c>
      <c r="C24" s="304"/>
      <c r="D24" s="304" t="s">
        <v>669</v>
      </c>
      <c r="E24" t="s">
        <v>88</v>
      </c>
      <c r="F24" t="s">
        <v>89</v>
      </c>
      <c r="G24" t="s">
        <v>90</v>
      </c>
      <c r="H24" s="306" t="s">
        <v>1061</v>
      </c>
      <c r="I24" s="306" t="s">
        <v>7</v>
      </c>
      <c r="J24" s="306" t="s">
        <v>8</v>
      </c>
      <c r="K24" s="306" t="s">
        <v>629</v>
      </c>
      <c r="L24" s="306" t="s">
        <v>81</v>
      </c>
      <c r="M24" s="304" t="s">
        <v>657</v>
      </c>
      <c r="N24" s="304" t="s">
        <v>636</v>
      </c>
      <c r="O24" s="306"/>
      <c r="P24" t="s">
        <v>632</v>
      </c>
      <c r="Q24" s="303"/>
    </row>
    <row r="25" spans="1:17" ht="30.6" x14ac:dyDescent="0.3">
      <c r="A25" s="296" t="s">
        <v>625</v>
      </c>
      <c r="B25" s="297">
        <v>45160</v>
      </c>
      <c r="C25" s="298" t="s">
        <v>670</v>
      </c>
      <c r="D25" s="298" t="s">
        <v>671</v>
      </c>
      <c r="E25" t="s">
        <v>91</v>
      </c>
      <c r="F25" t="s">
        <v>92</v>
      </c>
      <c r="G25" t="s">
        <v>93</v>
      </c>
      <c r="H25" s="300" t="s">
        <v>1061</v>
      </c>
      <c r="I25" s="300" t="s">
        <v>11</v>
      </c>
      <c r="J25" s="300" t="s">
        <v>9</v>
      </c>
      <c r="K25" s="300" t="s">
        <v>672</v>
      </c>
      <c r="L25" s="300" t="s">
        <v>94</v>
      </c>
      <c r="M25" s="298" t="s">
        <v>673</v>
      </c>
      <c r="N25" s="298" t="s">
        <v>636</v>
      </c>
      <c r="O25" s="300"/>
      <c r="P25" t="s">
        <v>632</v>
      </c>
      <c r="Q25" s="301"/>
    </row>
    <row r="26" spans="1:17" ht="30.6" x14ac:dyDescent="0.3">
      <c r="A26" s="296" t="s">
        <v>625</v>
      </c>
      <c r="B26" s="302">
        <v>45160</v>
      </c>
      <c r="C26" s="304" t="s">
        <v>674</v>
      </c>
      <c r="D26" s="304" t="s">
        <v>675</v>
      </c>
      <c r="E26" t="s">
        <v>95</v>
      </c>
      <c r="F26" t="s">
        <v>96</v>
      </c>
      <c r="G26" t="s">
        <v>97</v>
      </c>
      <c r="H26" s="306" t="s">
        <v>1061</v>
      </c>
      <c r="I26" s="306" t="s">
        <v>11</v>
      </c>
      <c r="J26" s="306" t="s">
        <v>9</v>
      </c>
      <c r="K26" s="306" t="s">
        <v>672</v>
      </c>
      <c r="L26" s="306" t="s">
        <v>94</v>
      </c>
      <c r="M26" s="304" t="s">
        <v>673</v>
      </c>
      <c r="N26" s="304" t="s">
        <v>631</v>
      </c>
      <c r="O26" s="306" t="s">
        <v>14</v>
      </c>
      <c r="P26" t="s">
        <v>632</v>
      </c>
      <c r="Q26" s="303"/>
    </row>
    <row r="27" spans="1:17" ht="30.6" x14ac:dyDescent="0.3">
      <c r="A27" s="296" t="s">
        <v>625</v>
      </c>
      <c r="B27" s="301"/>
      <c r="C27" s="298" t="s">
        <v>676</v>
      </c>
      <c r="D27" s="298" t="s">
        <v>677</v>
      </c>
      <c r="E27" t="s">
        <v>579</v>
      </c>
      <c r="F27" t="s">
        <v>678</v>
      </c>
      <c r="G27" t="s">
        <v>679</v>
      </c>
      <c r="H27" s="300" t="s">
        <v>1062</v>
      </c>
      <c r="I27" s="300" t="s">
        <v>580</v>
      </c>
      <c r="J27" s="300" t="s">
        <v>9</v>
      </c>
      <c r="K27" s="300" t="s">
        <v>672</v>
      </c>
      <c r="L27" s="300" t="s">
        <v>101</v>
      </c>
      <c r="M27" s="298" t="s">
        <v>680</v>
      </c>
      <c r="N27" s="298" t="s">
        <v>636</v>
      </c>
      <c r="O27" s="300"/>
      <c r="P27" t="s">
        <v>632</v>
      </c>
      <c r="Q27" s="301"/>
    </row>
    <row r="28" spans="1:17" ht="30.6" x14ac:dyDescent="0.3">
      <c r="A28" s="296" t="s">
        <v>625</v>
      </c>
      <c r="B28" s="303"/>
      <c r="C28" s="304" t="s">
        <v>681</v>
      </c>
      <c r="D28" s="304" t="s">
        <v>682</v>
      </c>
      <c r="E28" t="s">
        <v>581</v>
      </c>
      <c r="F28" t="s">
        <v>585</v>
      </c>
      <c r="G28" t="s">
        <v>683</v>
      </c>
      <c r="H28" s="306" t="s">
        <v>1062</v>
      </c>
      <c r="I28" s="306" t="s">
        <v>11</v>
      </c>
      <c r="J28" s="306" t="s">
        <v>9</v>
      </c>
      <c r="K28" s="306" t="s">
        <v>672</v>
      </c>
      <c r="L28" s="306" t="s">
        <v>101</v>
      </c>
      <c r="M28" s="304" t="s">
        <v>680</v>
      </c>
      <c r="N28" s="304" t="s">
        <v>636</v>
      </c>
      <c r="O28" s="306"/>
      <c r="P28" t="s">
        <v>632</v>
      </c>
      <c r="Q28" s="303"/>
    </row>
    <row r="29" spans="1:17" ht="30.6" x14ac:dyDescent="0.3">
      <c r="A29" s="296" t="s">
        <v>625</v>
      </c>
      <c r="B29" s="301"/>
      <c r="C29" s="298" t="s">
        <v>684</v>
      </c>
      <c r="D29" s="298" t="s">
        <v>685</v>
      </c>
      <c r="E29" t="s">
        <v>582</v>
      </c>
      <c r="F29" t="s">
        <v>686</v>
      </c>
      <c r="G29" t="s">
        <v>687</v>
      </c>
      <c r="H29" s="300" t="s">
        <v>1062</v>
      </c>
      <c r="I29" s="300" t="s">
        <v>11</v>
      </c>
      <c r="J29" s="300" t="s">
        <v>9</v>
      </c>
      <c r="K29" s="300" t="s">
        <v>672</v>
      </c>
      <c r="L29" s="300" t="s">
        <v>101</v>
      </c>
      <c r="M29" s="298" t="s">
        <v>680</v>
      </c>
      <c r="N29" s="298" t="s">
        <v>636</v>
      </c>
      <c r="O29" s="300"/>
      <c r="P29" t="s">
        <v>632</v>
      </c>
      <c r="Q29" s="301"/>
    </row>
    <row r="30" spans="1:17" ht="30.6" x14ac:dyDescent="0.3">
      <c r="A30" s="296" t="s">
        <v>625</v>
      </c>
      <c r="B30" s="303"/>
      <c r="C30" s="304" t="s">
        <v>688</v>
      </c>
      <c r="D30" s="304" t="s">
        <v>689</v>
      </c>
      <c r="E30" t="s">
        <v>583</v>
      </c>
      <c r="F30" t="s">
        <v>690</v>
      </c>
      <c r="G30" t="s">
        <v>691</v>
      </c>
      <c r="H30" s="306" t="s">
        <v>1062</v>
      </c>
      <c r="I30" s="306" t="s">
        <v>11</v>
      </c>
      <c r="J30" s="306" t="s">
        <v>9</v>
      </c>
      <c r="K30" s="306" t="s">
        <v>672</v>
      </c>
      <c r="L30" s="306" t="s">
        <v>101</v>
      </c>
      <c r="M30" s="304" t="s">
        <v>680</v>
      </c>
      <c r="N30" s="304" t="s">
        <v>636</v>
      </c>
      <c r="O30" s="306"/>
      <c r="P30" t="s">
        <v>632</v>
      </c>
      <c r="Q30" s="303"/>
    </row>
    <row r="31" spans="1:17" ht="30.6" x14ac:dyDescent="0.3">
      <c r="A31" s="296" t="s">
        <v>625</v>
      </c>
      <c r="B31" s="301"/>
      <c r="C31" s="298" t="s">
        <v>692</v>
      </c>
      <c r="D31" s="298" t="s">
        <v>693</v>
      </c>
      <c r="E31" t="s">
        <v>584</v>
      </c>
      <c r="F31" t="s">
        <v>694</v>
      </c>
      <c r="G31" t="s">
        <v>695</v>
      </c>
      <c r="H31" s="300" t="s">
        <v>1062</v>
      </c>
      <c r="I31" s="300" t="s">
        <v>11</v>
      </c>
      <c r="J31" s="300" t="s">
        <v>9</v>
      </c>
      <c r="K31" s="300" t="s">
        <v>672</v>
      </c>
      <c r="L31" s="300" t="s">
        <v>101</v>
      </c>
      <c r="M31" s="298" t="s">
        <v>680</v>
      </c>
      <c r="N31" s="298" t="s">
        <v>636</v>
      </c>
      <c r="O31" s="300"/>
      <c r="P31" t="s">
        <v>632</v>
      </c>
      <c r="Q31" s="301"/>
    </row>
    <row r="32" spans="1:17" ht="30.6" x14ac:dyDescent="0.3">
      <c r="A32" s="296" t="s">
        <v>625</v>
      </c>
      <c r="B32" s="302">
        <v>45135</v>
      </c>
      <c r="C32" s="304" t="s">
        <v>696</v>
      </c>
      <c r="D32" s="304" t="s">
        <v>697</v>
      </c>
      <c r="E32" t="s">
        <v>108</v>
      </c>
      <c r="F32" t="s">
        <v>109</v>
      </c>
      <c r="G32" t="s">
        <v>110</v>
      </c>
      <c r="H32" s="306" t="s">
        <v>1063</v>
      </c>
      <c r="I32" s="306" t="s">
        <v>11</v>
      </c>
      <c r="J32" s="306" t="s">
        <v>9</v>
      </c>
      <c r="K32" s="306" t="s">
        <v>672</v>
      </c>
      <c r="L32" s="306" t="s">
        <v>111</v>
      </c>
      <c r="M32" s="304" t="s">
        <v>698</v>
      </c>
      <c r="N32" s="304" t="s">
        <v>636</v>
      </c>
      <c r="O32" s="306"/>
      <c r="P32" t="s">
        <v>632</v>
      </c>
      <c r="Q32" s="303"/>
    </row>
    <row r="33" spans="1:17" ht="30.6" x14ac:dyDescent="0.3">
      <c r="A33" s="296" t="s">
        <v>625</v>
      </c>
      <c r="B33" s="297">
        <v>45149</v>
      </c>
      <c r="C33" s="298" t="s">
        <v>699</v>
      </c>
      <c r="D33" s="298" t="s">
        <v>700</v>
      </c>
      <c r="E33" t="s">
        <v>112</v>
      </c>
      <c r="F33" t="s">
        <v>113</v>
      </c>
      <c r="G33" t="s">
        <v>114</v>
      </c>
      <c r="H33" s="300" t="s">
        <v>1063</v>
      </c>
      <c r="I33" s="300" t="s">
        <v>11</v>
      </c>
      <c r="J33" s="300" t="s">
        <v>9</v>
      </c>
      <c r="K33" s="300" t="s">
        <v>672</v>
      </c>
      <c r="L33" s="300" t="s">
        <v>111</v>
      </c>
      <c r="M33" s="298" t="s">
        <v>701</v>
      </c>
      <c r="N33" s="298" t="s">
        <v>636</v>
      </c>
      <c r="O33" s="300"/>
      <c r="P33" t="s">
        <v>632</v>
      </c>
      <c r="Q33" s="301"/>
    </row>
    <row r="34" spans="1:17" ht="30.6" x14ac:dyDescent="0.3">
      <c r="A34" s="296" t="s">
        <v>625</v>
      </c>
      <c r="B34" s="302">
        <v>45149</v>
      </c>
      <c r="C34" s="304" t="s">
        <v>702</v>
      </c>
      <c r="D34" s="304" t="s">
        <v>703</v>
      </c>
      <c r="E34" t="s">
        <v>115</v>
      </c>
      <c r="F34" t="s">
        <v>116</v>
      </c>
      <c r="G34" t="s">
        <v>117</v>
      </c>
      <c r="H34" s="306" t="s">
        <v>1062</v>
      </c>
      <c r="I34" s="306" t="s">
        <v>11</v>
      </c>
      <c r="J34" s="306" t="s">
        <v>9</v>
      </c>
      <c r="K34" s="306" t="s">
        <v>629</v>
      </c>
      <c r="L34" s="306" t="s">
        <v>65</v>
      </c>
      <c r="M34" s="304" t="s">
        <v>657</v>
      </c>
      <c r="N34" s="304" t="s">
        <v>636</v>
      </c>
      <c r="O34" s="306"/>
      <c r="P34" t="s">
        <v>632</v>
      </c>
      <c r="Q34" s="303"/>
    </row>
    <row r="35" spans="1:17" ht="30.6" x14ac:dyDescent="0.3">
      <c r="A35" s="296" t="s">
        <v>625</v>
      </c>
      <c r="B35" s="297">
        <v>45149</v>
      </c>
      <c r="C35" s="298" t="s">
        <v>704</v>
      </c>
      <c r="D35" s="298" t="s">
        <v>705</v>
      </c>
      <c r="E35" t="s">
        <v>118</v>
      </c>
      <c r="F35" t="s">
        <v>116</v>
      </c>
      <c r="G35" t="s">
        <v>119</v>
      </c>
      <c r="H35" s="300" t="s">
        <v>1062</v>
      </c>
      <c r="I35" s="300" t="s">
        <v>11</v>
      </c>
      <c r="J35" s="300" t="s">
        <v>9</v>
      </c>
      <c r="K35" s="300" t="s">
        <v>629</v>
      </c>
      <c r="L35" s="300" t="s">
        <v>65</v>
      </c>
      <c r="M35" s="298" t="s">
        <v>657</v>
      </c>
      <c r="N35" s="298" t="s">
        <v>636</v>
      </c>
      <c r="O35" s="300"/>
      <c r="P35" t="s">
        <v>632</v>
      </c>
      <c r="Q35" s="301"/>
    </row>
    <row r="36" spans="1:17" ht="30.6" x14ac:dyDescent="0.3">
      <c r="A36" s="296" t="s">
        <v>625</v>
      </c>
      <c r="B36" s="302">
        <v>45149</v>
      </c>
      <c r="C36" s="304" t="s">
        <v>706</v>
      </c>
      <c r="D36" s="304" t="s">
        <v>707</v>
      </c>
      <c r="E36" t="s">
        <v>120</v>
      </c>
      <c r="F36" t="s">
        <v>121</v>
      </c>
      <c r="G36" t="s">
        <v>122</v>
      </c>
      <c r="H36" s="306" t="s">
        <v>1062</v>
      </c>
      <c r="I36" s="306" t="s">
        <v>11</v>
      </c>
      <c r="J36" s="306" t="s">
        <v>9</v>
      </c>
      <c r="K36" s="306" t="s">
        <v>629</v>
      </c>
      <c r="L36" s="306" t="s">
        <v>65</v>
      </c>
      <c r="M36" s="304" t="s">
        <v>657</v>
      </c>
      <c r="N36" s="304" t="s">
        <v>636</v>
      </c>
      <c r="O36" s="306"/>
      <c r="P36" t="s">
        <v>632</v>
      </c>
      <c r="Q36" s="303"/>
    </row>
    <row r="37" spans="1:17" ht="30.6" x14ac:dyDescent="0.3">
      <c r="A37" s="296" t="s">
        <v>625</v>
      </c>
      <c r="B37" s="297">
        <v>45149</v>
      </c>
      <c r="C37" s="298" t="s">
        <v>708</v>
      </c>
      <c r="D37" s="298" t="s">
        <v>709</v>
      </c>
      <c r="E37" t="s">
        <v>123</v>
      </c>
      <c r="F37" t="s">
        <v>124</v>
      </c>
      <c r="G37" t="s">
        <v>125</v>
      </c>
      <c r="H37" s="300" t="s">
        <v>1062</v>
      </c>
      <c r="I37" s="300" t="s">
        <v>11</v>
      </c>
      <c r="J37" s="300" t="s">
        <v>9</v>
      </c>
      <c r="K37" s="300" t="s">
        <v>629</v>
      </c>
      <c r="L37" s="300" t="s">
        <v>65</v>
      </c>
      <c r="M37" s="298" t="s">
        <v>657</v>
      </c>
      <c r="N37" s="298" t="s">
        <v>636</v>
      </c>
      <c r="O37" s="300"/>
      <c r="P37" t="s">
        <v>632</v>
      </c>
      <c r="Q37" s="301"/>
    </row>
    <row r="38" spans="1:17" ht="30.6" x14ac:dyDescent="0.3">
      <c r="A38" s="296" t="s">
        <v>625</v>
      </c>
      <c r="B38" s="302">
        <v>45149</v>
      </c>
      <c r="C38" s="304" t="s">
        <v>710</v>
      </c>
      <c r="D38" s="304" t="s">
        <v>711</v>
      </c>
      <c r="E38" t="s">
        <v>126</v>
      </c>
      <c r="F38" t="s">
        <v>127</v>
      </c>
      <c r="G38" t="s">
        <v>128</v>
      </c>
      <c r="H38" s="306" t="s">
        <v>1062</v>
      </c>
      <c r="I38" s="306" t="s">
        <v>11</v>
      </c>
      <c r="J38" s="306" t="s">
        <v>9</v>
      </c>
      <c r="K38" s="306" t="s">
        <v>629</v>
      </c>
      <c r="L38" s="306" t="s">
        <v>129</v>
      </c>
      <c r="M38" s="304" t="s">
        <v>657</v>
      </c>
      <c r="N38" s="304" t="s">
        <v>636</v>
      </c>
      <c r="O38" s="306"/>
      <c r="P38" t="s">
        <v>632</v>
      </c>
      <c r="Q38" s="303"/>
    </row>
    <row r="39" spans="1:17" ht="30.6" x14ac:dyDescent="0.3">
      <c r="A39" s="296" t="s">
        <v>625</v>
      </c>
      <c r="B39" s="297">
        <v>45149</v>
      </c>
      <c r="C39" s="298" t="s">
        <v>712</v>
      </c>
      <c r="D39" s="298" t="s">
        <v>713</v>
      </c>
      <c r="E39" t="s">
        <v>130</v>
      </c>
      <c r="F39" t="s">
        <v>131</v>
      </c>
      <c r="G39" t="s">
        <v>132</v>
      </c>
      <c r="H39" s="300" t="s">
        <v>1062</v>
      </c>
      <c r="I39" s="300" t="s">
        <v>11</v>
      </c>
      <c r="J39" s="300" t="s">
        <v>9</v>
      </c>
      <c r="K39" s="300" t="s">
        <v>629</v>
      </c>
      <c r="L39" s="300" t="s">
        <v>129</v>
      </c>
      <c r="M39" s="298" t="s">
        <v>657</v>
      </c>
      <c r="N39" s="298" t="s">
        <v>636</v>
      </c>
      <c r="O39" s="300"/>
      <c r="P39" t="s">
        <v>632</v>
      </c>
      <c r="Q39" s="301"/>
    </row>
    <row r="40" spans="1:17" ht="30.6" x14ac:dyDescent="0.3">
      <c r="A40" s="296" t="s">
        <v>625</v>
      </c>
      <c r="B40" s="302">
        <v>45149</v>
      </c>
      <c r="C40" s="304" t="s">
        <v>714</v>
      </c>
      <c r="D40" s="304" t="s">
        <v>715</v>
      </c>
      <c r="E40" t="s">
        <v>133</v>
      </c>
      <c r="F40" t="s">
        <v>134</v>
      </c>
      <c r="G40" t="s">
        <v>135</v>
      </c>
      <c r="H40" s="306" t="s">
        <v>1062</v>
      </c>
      <c r="I40" s="306" t="s">
        <v>11</v>
      </c>
      <c r="J40" s="306" t="s">
        <v>9</v>
      </c>
      <c r="K40" s="306" t="s">
        <v>629</v>
      </c>
      <c r="L40" s="306" t="s">
        <v>129</v>
      </c>
      <c r="M40" s="304" t="s">
        <v>657</v>
      </c>
      <c r="N40" s="304" t="s">
        <v>636</v>
      </c>
      <c r="O40" s="306"/>
      <c r="P40" t="s">
        <v>632</v>
      </c>
      <c r="Q40" s="303"/>
    </row>
    <row r="41" spans="1:17" ht="30.6" x14ac:dyDescent="0.3">
      <c r="A41" s="296" t="s">
        <v>625</v>
      </c>
      <c r="B41" s="297">
        <v>45149</v>
      </c>
      <c r="C41" s="298" t="s">
        <v>716</v>
      </c>
      <c r="D41" s="298" t="s">
        <v>717</v>
      </c>
      <c r="E41" t="s">
        <v>136</v>
      </c>
      <c r="F41" t="s">
        <v>137</v>
      </c>
      <c r="G41" t="s">
        <v>138</v>
      </c>
      <c r="H41" s="300" t="s">
        <v>1062</v>
      </c>
      <c r="I41" s="300" t="s">
        <v>11</v>
      </c>
      <c r="J41" s="300" t="s">
        <v>9</v>
      </c>
      <c r="K41" s="300" t="s">
        <v>629</v>
      </c>
      <c r="L41" s="300" t="s">
        <v>129</v>
      </c>
      <c r="M41" s="298" t="s">
        <v>657</v>
      </c>
      <c r="N41" s="298" t="s">
        <v>636</v>
      </c>
      <c r="O41" s="300"/>
      <c r="P41" t="s">
        <v>632</v>
      </c>
      <c r="Q41" s="301"/>
    </row>
    <row r="42" spans="1:17" ht="30.6" x14ac:dyDescent="0.3">
      <c r="A42" s="296" t="s">
        <v>625</v>
      </c>
      <c r="B42" s="302">
        <v>45160</v>
      </c>
      <c r="C42" s="304" t="s">
        <v>718</v>
      </c>
      <c r="D42" s="304" t="s">
        <v>719</v>
      </c>
      <c r="E42" t="s">
        <v>139</v>
      </c>
      <c r="F42" t="s">
        <v>140</v>
      </c>
      <c r="G42" t="s">
        <v>141</v>
      </c>
      <c r="H42" s="306" t="s">
        <v>1064</v>
      </c>
      <c r="I42" s="306" t="s">
        <v>11</v>
      </c>
      <c r="J42" s="306" t="s">
        <v>9</v>
      </c>
      <c r="K42" s="306" t="s">
        <v>672</v>
      </c>
      <c r="L42" s="306" t="s">
        <v>94</v>
      </c>
      <c r="M42" s="304" t="s">
        <v>721</v>
      </c>
      <c r="N42" s="304" t="s">
        <v>636</v>
      </c>
      <c r="O42" s="306"/>
      <c r="P42" t="s">
        <v>632</v>
      </c>
      <c r="Q42" s="303"/>
    </row>
    <row r="43" spans="1:17" ht="30.6" x14ac:dyDescent="0.3">
      <c r="A43" s="296" t="s">
        <v>625</v>
      </c>
      <c r="B43" s="298" t="s">
        <v>649</v>
      </c>
      <c r="C43" s="298" t="s">
        <v>722</v>
      </c>
      <c r="D43" s="298" t="s">
        <v>723</v>
      </c>
      <c r="E43" t="s">
        <v>142</v>
      </c>
      <c r="F43" t="s">
        <v>143</v>
      </c>
      <c r="G43" t="s">
        <v>144</v>
      </c>
      <c r="H43" s="300" t="s">
        <v>1061</v>
      </c>
      <c r="I43" s="300" t="s">
        <v>11</v>
      </c>
      <c r="J43" s="300" t="s">
        <v>8</v>
      </c>
      <c r="K43" s="300" t="s">
        <v>629</v>
      </c>
      <c r="L43" s="300" t="s">
        <v>145</v>
      </c>
      <c r="M43" s="298" t="s">
        <v>657</v>
      </c>
      <c r="N43" s="298" t="s">
        <v>636</v>
      </c>
      <c r="O43" s="300"/>
      <c r="P43" t="s">
        <v>632</v>
      </c>
      <c r="Q43" s="301"/>
    </row>
    <row r="44" spans="1:17" ht="30.6" x14ac:dyDescent="0.3">
      <c r="A44" s="296" t="s">
        <v>625</v>
      </c>
      <c r="B44" s="304" t="s">
        <v>649</v>
      </c>
      <c r="C44" s="304" t="s">
        <v>724</v>
      </c>
      <c r="D44" s="304" t="s">
        <v>725</v>
      </c>
      <c r="E44" t="s">
        <v>146</v>
      </c>
      <c r="F44" t="s">
        <v>147</v>
      </c>
      <c r="G44" t="s">
        <v>148</v>
      </c>
      <c r="H44" s="306" t="s">
        <v>1062</v>
      </c>
      <c r="I44" s="306" t="s">
        <v>11</v>
      </c>
      <c r="J44" s="306" t="s">
        <v>8</v>
      </c>
      <c r="K44" s="306" t="s">
        <v>629</v>
      </c>
      <c r="L44" s="306" t="s">
        <v>145</v>
      </c>
      <c r="M44" s="304" t="s">
        <v>657</v>
      </c>
      <c r="N44" s="304" t="s">
        <v>636</v>
      </c>
      <c r="O44" s="306"/>
      <c r="P44" t="s">
        <v>632</v>
      </c>
      <c r="Q44" s="303"/>
    </row>
    <row r="45" spans="1:17" ht="30.6" x14ac:dyDescent="0.3">
      <c r="A45" s="296" t="s">
        <v>625</v>
      </c>
      <c r="B45" s="298" t="s">
        <v>649</v>
      </c>
      <c r="C45" s="298" t="s">
        <v>726</v>
      </c>
      <c r="D45" s="298" t="s">
        <v>727</v>
      </c>
      <c r="E45" t="s">
        <v>149</v>
      </c>
      <c r="F45" t="s">
        <v>150</v>
      </c>
      <c r="G45" t="s">
        <v>151</v>
      </c>
      <c r="H45" s="300" t="s">
        <v>1062</v>
      </c>
      <c r="I45" s="300" t="s">
        <v>11</v>
      </c>
      <c r="J45" s="300" t="s">
        <v>8</v>
      </c>
      <c r="K45" s="300" t="s">
        <v>629</v>
      </c>
      <c r="L45" s="300" t="s">
        <v>145</v>
      </c>
      <c r="M45" s="298" t="s">
        <v>657</v>
      </c>
      <c r="N45" s="298" t="s">
        <v>636</v>
      </c>
      <c r="O45" s="300"/>
      <c r="P45" t="s">
        <v>632</v>
      </c>
      <c r="Q45" s="301"/>
    </row>
    <row r="46" spans="1:17" ht="30.6" x14ac:dyDescent="0.3">
      <c r="A46" s="296" t="s">
        <v>625</v>
      </c>
      <c r="B46" s="304" t="s">
        <v>649</v>
      </c>
      <c r="C46" s="304" t="s">
        <v>728</v>
      </c>
      <c r="D46" s="304" t="s">
        <v>729</v>
      </c>
      <c r="E46" t="s">
        <v>152</v>
      </c>
      <c r="F46" t="s">
        <v>153</v>
      </c>
      <c r="G46" t="s">
        <v>154</v>
      </c>
      <c r="H46" s="306" t="s">
        <v>1062</v>
      </c>
      <c r="I46" s="306" t="s">
        <v>11</v>
      </c>
      <c r="J46" s="306" t="s">
        <v>8</v>
      </c>
      <c r="K46" s="306" t="s">
        <v>629</v>
      </c>
      <c r="L46" s="306" t="s">
        <v>145</v>
      </c>
      <c r="M46" s="304" t="s">
        <v>657</v>
      </c>
      <c r="N46" s="304" t="s">
        <v>636</v>
      </c>
      <c r="O46" s="306"/>
      <c r="P46" t="s">
        <v>632</v>
      </c>
      <c r="Q46" s="303"/>
    </row>
    <row r="47" spans="1:17" ht="30.6" x14ac:dyDescent="0.3">
      <c r="A47" s="296" t="s">
        <v>625</v>
      </c>
      <c r="B47" s="298" t="s">
        <v>649</v>
      </c>
      <c r="C47" s="298" t="s">
        <v>730</v>
      </c>
      <c r="D47" s="298" t="s">
        <v>731</v>
      </c>
      <c r="E47" t="s">
        <v>155</v>
      </c>
      <c r="F47" t="s">
        <v>156</v>
      </c>
      <c r="G47" t="s">
        <v>157</v>
      </c>
      <c r="H47" s="300" t="s">
        <v>1062</v>
      </c>
      <c r="I47" s="300" t="s">
        <v>11</v>
      </c>
      <c r="J47" s="300" t="s">
        <v>8</v>
      </c>
      <c r="K47" s="300" t="s">
        <v>629</v>
      </c>
      <c r="L47" s="300" t="s">
        <v>145</v>
      </c>
      <c r="M47" s="298" t="s">
        <v>657</v>
      </c>
      <c r="N47" s="298" t="s">
        <v>636</v>
      </c>
      <c r="O47" s="300"/>
      <c r="P47" t="s">
        <v>632</v>
      </c>
      <c r="Q47" s="301"/>
    </row>
    <row r="48" spans="1:17" ht="30.6" x14ac:dyDescent="0.3">
      <c r="A48" s="296" t="s">
        <v>625</v>
      </c>
      <c r="B48" s="302">
        <v>45546</v>
      </c>
      <c r="C48" s="304" t="s">
        <v>732</v>
      </c>
      <c r="D48" s="304" t="s">
        <v>733</v>
      </c>
      <c r="E48" t="s">
        <v>158</v>
      </c>
      <c r="F48" t="s">
        <v>159</v>
      </c>
      <c r="G48" t="s">
        <v>160</v>
      </c>
      <c r="H48" s="306" t="s">
        <v>1062</v>
      </c>
      <c r="I48" s="306" t="s">
        <v>11</v>
      </c>
      <c r="J48" s="306" t="s">
        <v>8</v>
      </c>
      <c r="K48" s="306" t="s">
        <v>629</v>
      </c>
      <c r="L48" s="306" t="s">
        <v>145</v>
      </c>
      <c r="M48" s="304" t="s">
        <v>657</v>
      </c>
      <c r="N48" s="304" t="s">
        <v>636</v>
      </c>
      <c r="O48" s="306"/>
      <c r="P48" t="s">
        <v>632</v>
      </c>
      <c r="Q48" s="303"/>
    </row>
    <row r="49" spans="1:17" ht="30.6" x14ac:dyDescent="0.3">
      <c r="A49" s="296" t="s">
        <v>625</v>
      </c>
      <c r="B49" s="298" t="s">
        <v>649</v>
      </c>
      <c r="C49" s="298" t="s">
        <v>734</v>
      </c>
      <c r="D49" s="298" t="s">
        <v>735</v>
      </c>
      <c r="E49" t="s">
        <v>161</v>
      </c>
      <c r="F49" t="s">
        <v>162</v>
      </c>
      <c r="G49" t="s">
        <v>163</v>
      </c>
      <c r="H49" s="300" t="s">
        <v>1062</v>
      </c>
      <c r="I49" s="300" t="s">
        <v>11</v>
      </c>
      <c r="J49" s="300" t="s">
        <v>8</v>
      </c>
      <c r="K49" s="300" t="s">
        <v>629</v>
      </c>
      <c r="L49" s="300" t="s">
        <v>145</v>
      </c>
      <c r="M49" s="298" t="s">
        <v>657</v>
      </c>
      <c r="N49" s="298" t="s">
        <v>636</v>
      </c>
      <c r="O49" s="300"/>
      <c r="P49" t="s">
        <v>632</v>
      </c>
      <c r="Q49" s="301"/>
    </row>
    <row r="50" spans="1:17" ht="30.6" x14ac:dyDescent="0.3">
      <c r="A50" s="296" t="s">
        <v>625</v>
      </c>
      <c r="B50" s="302">
        <v>45546</v>
      </c>
      <c r="C50" s="304" t="s">
        <v>736</v>
      </c>
      <c r="D50" s="304" t="s">
        <v>737</v>
      </c>
      <c r="E50" t="s">
        <v>164</v>
      </c>
      <c r="F50" t="s">
        <v>165</v>
      </c>
      <c r="G50" t="s">
        <v>166</v>
      </c>
      <c r="H50" s="306" t="s">
        <v>1062</v>
      </c>
      <c r="I50" s="306" t="s">
        <v>11</v>
      </c>
      <c r="J50" s="306" t="s">
        <v>8</v>
      </c>
      <c r="K50" s="306" t="s">
        <v>629</v>
      </c>
      <c r="L50" s="306" t="s">
        <v>145</v>
      </c>
      <c r="M50" s="304" t="s">
        <v>657</v>
      </c>
      <c r="N50" s="304" t="s">
        <v>636</v>
      </c>
      <c r="O50" s="306"/>
      <c r="P50" t="s">
        <v>632</v>
      </c>
      <c r="Q50" s="303"/>
    </row>
    <row r="51" spans="1:17" ht="30.6" x14ac:dyDescent="0.3">
      <c r="A51" s="296" t="s">
        <v>625</v>
      </c>
      <c r="B51" s="297">
        <v>45546</v>
      </c>
      <c r="C51" s="298"/>
      <c r="D51" s="298" t="s">
        <v>738</v>
      </c>
      <c r="E51" t="s">
        <v>167</v>
      </c>
      <c r="F51" t="s">
        <v>168</v>
      </c>
      <c r="G51" t="s">
        <v>169</v>
      </c>
      <c r="H51" s="300" t="s">
        <v>1062</v>
      </c>
      <c r="I51" s="300" t="s">
        <v>7</v>
      </c>
      <c r="J51" s="300" t="s">
        <v>8</v>
      </c>
      <c r="K51" s="300" t="s">
        <v>629</v>
      </c>
      <c r="L51" s="300" t="s">
        <v>145</v>
      </c>
      <c r="M51" s="298" t="s">
        <v>657</v>
      </c>
      <c r="N51" s="298" t="s">
        <v>636</v>
      </c>
      <c r="O51" s="300"/>
      <c r="P51" t="s">
        <v>632</v>
      </c>
      <c r="Q51" s="301"/>
    </row>
    <row r="52" spans="1:17" ht="30.6" x14ac:dyDescent="0.3">
      <c r="A52" s="296" t="s">
        <v>625</v>
      </c>
      <c r="B52" s="302">
        <v>45546</v>
      </c>
      <c r="C52" s="304"/>
      <c r="D52" s="304" t="s">
        <v>739</v>
      </c>
      <c r="E52" t="s">
        <v>170</v>
      </c>
      <c r="F52" t="s">
        <v>171</v>
      </c>
      <c r="G52" t="s">
        <v>172</v>
      </c>
      <c r="H52" s="306" t="s">
        <v>1062</v>
      </c>
      <c r="I52" s="306" t="s">
        <v>7</v>
      </c>
      <c r="J52" s="306" t="s">
        <v>8</v>
      </c>
      <c r="K52" s="306" t="s">
        <v>629</v>
      </c>
      <c r="L52" s="306" t="s">
        <v>145</v>
      </c>
      <c r="M52" s="304" t="s">
        <v>657</v>
      </c>
      <c r="N52" s="304" t="s">
        <v>636</v>
      </c>
      <c r="O52" s="306"/>
      <c r="P52" t="s">
        <v>632</v>
      </c>
      <c r="Q52" s="303"/>
    </row>
    <row r="53" spans="1:17" ht="30.6" x14ac:dyDescent="0.3">
      <c r="A53" s="296" t="s">
        <v>625</v>
      </c>
      <c r="B53" s="297">
        <v>45546</v>
      </c>
      <c r="C53" s="298"/>
      <c r="D53" s="298" t="s">
        <v>740</v>
      </c>
      <c r="E53" t="s">
        <v>173</v>
      </c>
      <c r="F53" t="s">
        <v>174</v>
      </c>
      <c r="G53" t="s">
        <v>175</v>
      </c>
      <c r="H53" s="300" t="s">
        <v>1062</v>
      </c>
      <c r="I53" s="300" t="s">
        <v>7</v>
      </c>
      <c r="J53" s="300" t="s">
        <v>8</v>
      </c>
      <c r="K53" s="300" t="s">
        <v>629</v>
      </c>
      <c r="L53" s="300" t="s">
        <v>145</v>
      </c>
      <c r="M53" s="298" t="s">
        <v>657</v>
      </c>
      <c r="N53" s="298" t="s">
        <v>636</v>
      </c>
      <c r="O53" s="300"/>
      <c r="P53" t="s">
        <v>632</v>
      </c>
      <c r="Q53" s="301"/>
    </row>
    <row r="54" spans="1:17" ht="30.6" x14ac:dyDescent="0.3">
      <c r="A54" s="296" t="s">
        <v>625</v>
      </c>
      <c r="B54" s="302">
        <v>45546</v>
      </c>
      <c r="C54" s="304"/>
      <c r="D54" s="304" t="s">
        <v>741</v>
      </c>
      <c r="E54" t="s">
        <v>176</v>
      </c>
      <c r="F54" t="s">
        <v>177</v>
      </c>
      <c r="G54" t="s">
        <v>178</v>
      </c>
      <c r="H54" s="306" t="s">
        <v>1062</v>
      </c>
      <c r="I54" s="306" t="s">
        <v>7</v>
      </c>
      <c r="J54" s="306" t="s">
        <v>8</v>
      </c>
      <c r="K54" s="306" t="s">
        <v>629</v>
      </c>
      <c r="L54" s="306" t="s">
        <v>145</v>
      </c>
      <c r="M54" s="304" t="s">
        <v>657</v>
      </c>
      <c r="N54" s="304" t="s">
        <v>636</v>
      </c>
      <c r="O54" s="306"/>
      <c r="P54" t="s">
        <v>632</v>
      </c>
      <c r="Q54" s="303"/>
    </row>
    <row r="55" spans="1:17" ht="30.6" x14ac:dyDescent="0.3">
      <c r="A55" s="296" t="s">
        <v>625</v>
      </c>
      <c r="B55" s="298" t="s">
        <v>649</v>
      </c>
      <c r="C55" s="298" t="s">
        <v>742</v>
      </c>
      <c r="D55" s="298" t="s">
        <v>743</v>
      </c>
      <c r="E55" t="s">
        <v>179</v>
      </c>
      <c r="F55" t="s">
        <v>180</v>
      </c>
      <c r="G55" t="s">
        <v>181</v>
      </c>
      <c r="H55" s="300" t="s">
        <v>1062</v>
      </c>
      <c r="I55" s="300" t="s">
        <v>11</v>
      </c>
      <c r="J55" s="300" t="s">
        <v>8</v>
      </c>
      <c r="K55" s="300" t="s">
        <v>629</v>
      </c>
      <c r="L55" s="300" t="s">
        <v>81</v>
      </c>
      <c r="M55" s="298" t="s">
        <v>657</v>
      </c>
      <c r="N55" s="298" t="s">
        <v>636</v>
      </c>
      <c r="O55" s="300"/>
      <c r="P55" t="s">
        <v>632</v>
      </c>
      <c r="Q55" s="301"/>
    </row>
    <row r="56" spans="1:17" ht="30.6" x14ac:dyDescent="0.3">
      <c r="A56" s="296" t="s">
        <v>625</v>
      </c>
      <c r="B56" s="303"/>
      <c r="C56" s="304"/>
      <c r="D56" s="304" t="s">
        <v>744</v>
      </c>
      <c r="E56" t="s">
        <v>745</v>
      </c>
      <c r="F56" t="s">
        <v>746</v>
      </c>
      <c r="G56" t="s">
        <v>747</v>
      </c>
      <c r="H56" s="306" t="s">
        <v>1061</v>
      </c>
      <c r="I56" s="306" t="s">
        <v>7</v>
      </c>
      <c r="J56" s="306" t="s">
        <v>9</v>
      </c>
      <c r="K56" s="306" t="s">
        <v>748</v>
      </c>
      <c r="L56" s="306" t="s">
        <v>65</v>
      </c>
      <c r="M56" s="304" t="s">
        <v>749</v>
      </c>
      <c r="N56" s="304" t="s">
        <v>631</v>
      </c>
      <c r="O56" s="306"/>
      <c r="P56" t="s">
        <v>632</v>
      </c>
      <c r="Q56" s="303"/>
    </row>
    <row r="57" spans="1:17" ht="30.6" x14ac:dyDescent="0.3">
      <c r="A57" s="296" t="s">
        <v>625</v>
      </c>
      <c r="B57" s="301"/>
      <c r="C57" s="298"/>
      <c r="D57" s="298" t="s">
        <v>750</v>
      </c>
      <c r="E57" t="s">
        <v>751</v>
      </c>
      <c r="F57" t="s">
        <v>752</v>
      </c>
      <c r="G57" t="s">
        <v>753</v>
      </c>
      <c r="H57" s="300" t="s">
        <v>1061</v>
      </c>
      <c r="I57" s="300" t="s">
        <v>7</v>
      </c>
      <c r="J57" s="300" t="s">
        <v>9</v>
      </c>
      <c r="K57" s="300" t="s">
        <v>748</v>
      </c>
      <c r="L57" s="300" t="s">
        <v>65</v>
      </c>
      <c r="M57" s="298" t="s">
        <v>749</v>
      </c>
      <c r="N57" s="298" t="s">
        <v>631</v>
      </c>
      <c r="O57" s="300"/>
      <c r="P57" t="s">
        <v>632</v>
      </c>
      <c r="Q57" s="301"/>
    </row>
    <row r="58" spans="1:17" ht="30.6" x14ac:dyDescent="0.3">
      <c r="A58" s="296" t="s">
        <v>625</v>
      </c>
      <c r="B58" s="303"/>
      <c r="C58" s="304"/>
      <c r="D58" s="304" t="s">
        <v>754</v>
      </c>
      <c r="E58" t="s">
        <v>755</v>
      </c>
      <c r="F58" t="s">
        <v>756</v>
      </c>
      <c r="G58" t="s">
        <v>757</v>
      </c>
      <c r="H58" s="306" t="s">
        <v>1061</v>
      </c>
      <c r="I58" s="306" t="s">
        <v>7</v>
      </c>
      <c r="J58" s="306" t="s">
        <v>9</v>
      </c>
      <c r="K58" s="306" t="s">
        <v>748</v>
      </c>
      <c r="L58" s="306" t="s">
        <v>65</v>
      </c>
      <c r="M58" s="304" t="s">
        <v>749</v>
      </c>
      <c r="N58" s="304" t="s">
        <v>631</v>
      </c>
      <c r="O58" s="306"/>
      <c r="P58" t="s">
        <v>632</v>
      </c>
      <c r="Q58" s="303"/>
    </row>
    <row r="59" spans="1:17" ht="30.6" x14ac:dyDescent="0.3">
      <c r="A59" s="296" t="s">
        <v>625</v>
      </c>
      <c r="B59" s="298" t="s">
        <v>758</v>
      </c>
      <c r="C59" s="298"/>
      <c r="D59" s="298" t="s">
        <v>759</v>
      </c>
      <c r="E59" t="s">
        <v>760</v>
      </c>
      <c r="F59" t="s">
        <v>586</v>
      </c>
      <c r="G59" t="s">
        <v>587</v>
      </c>
      <c r="H59" s="300" t="s">
        <v>1061</v>
      </c>
      <c r="I59" s="300" t="s">
        <v>7</v>
      </c>
      <c r="J59" s="300" t="s">
        <v>8</v>
      </c>
      <c r="K59" s="300" t="s">
        <v>748</v>
      </c>
      <c r="L59" s="300" t="s">
        <v>65</v>
      </c>
      <c r="M59" s="298" t="s">
        <v>761</v>
      </c>
      <c r="N59" s="298" t="s">
        <v>636</v>
      </c>
      <c r="O59" s="300"/>
      <c r="P59" t="s">
        <v>632</v>
      </c>
      <c r="Q59" s="301"/>
    </row>
    <row r="60" spans="1:17" ht="30.6" x14ac:dyDescent="0.3">
      <c r="A60" s="296" t="s">
        <v>625</v>
      </c>
      <c r="B60" s="304" t="s">
        <v>762</v>
      </c>
      <c r="C60" s="304" t="s">
        <v>763</v>
      </c>
      <c r="D60" s="304" t="s">
        <v>764</v>
      </c>
      <c r="E60" t="s">
        <v>182</v>
      </c>
      <c r="F60" t="s">
        <v>183</v>
      </c>
      <c r="G60" t="s">
        <v>184</v>
      </c>
      <c r="H60" s="306" t="s">
        <v>1061</v>
      </c>
      <c r="I60" s="306" t="s">
        <v>7</v>
      </c>
      <c r="J60" s="306" t="s">
        <v>8</v>
      </c>
      <c r="K60" s="306" t="s">
        <v>629</v>
      </c>
      <c r="L60" s="306" t="s">
        <v>33</v>
      </c>
      <c r="M60" s="304" t="s">
        <v>765</v>
      </c>
      <c r="N60" s="304" t="s">
        <v>636</v>
      </c>
      <c r="O60" s="306"/>
      <c r="P60" t="s">
        <v>632</v>
      </c>
      <c r="Q60" s="303"/>
    </row>
    <row r="61" spans="1:17" ht="30.6" x14ac:dyDescent="0.3">
      <c r="A61" s="296" t="s">
        <v>625</v>
      </c>
      <c r="B61" s="297">
        <v>45135</v>
      </c>
      <c r="C61" s="298"/>
      <c r="D61" s="298" t="s">
        <v>766</v>
      </c>
      <c r="E61" t="s">
        <v>185</v>
      </c>
      <c r="F61" t="s">
        <v>186</v>
      </c>
      <c r="G61" t="s">
        <v>187</v>
      </c>
      <c r="H61" s="300" t="s">
        <v>1061</v>
      </c>
      <c r="I61" s="300" t="s">
        <v>7</v>
      </c>
      <c r="J61" s="300" t="s">
        <v>9</v>
      </c>
      <c r="K61" s="300" t="s">
        <v>656</v>
      </c>
      <c r="L61" s="300" t="s">
        <v>33</v>
      </c>
      <c r="M61" s="298" t="s">
        <v>767</v>
      </c>
      <c r="N61" s="298" t="s">
        <v>631</v>
      </c>
      <c r="O61" s="300" t="s">
        <v>12</v>
      </c>
      <c r="P61" t="s">
        <v>632</v>
      </c>
      <c r="Q61" s="301"/>
    </row>
    <row r="62" spans="1:17" ht="30.6" x14ac:dyDescent="0.3">
      <c r="A62" s="296" t="s">
        <v>625</v>
      </c>
      <c r="B62" s="302">
        <v>45135</v>
      </c>
      <c r="C62" s="304"/>
      <c r="D62" s="304" t="s">
        <v>768</v>
      </c>
      <c r="E62" t="s">
        <v>188</v>
      </c>
      <c r="F62" t="s">
        <v>189</v>
      </c>
      <c r="G62" t="s">
        <v>190</v>
      </c>
      <c r="H62" s="306" t="s">
        <v>1061</v>
      </c>
      <c r="I62" s="306" t="s">
        <v>7</v>
      </c>
      <c r="J62" s="306" t="s">
        <v>8</v>
      </c>
      <c r="K62" s="306" t="s">
        <v>629</v>
      </c>
      <c r="L62" s="306" t="s">
        <v>33</v>
      </c>
      <c r="M62" s="304" t="s">
        <v>767</v>
      </c>
      <c r="N62" s="304" t="s">
        <v>631</v>
      </c>
      <c r="O62" s="306" t="s">
        <v>12</v>
      </c>
      <c r="P62" t="s">
        <v>632</v>
      </c>
      <c r="Q62" s="303"/>
    </row>
    <row r="63" spans="1:17" ht="30.6" x14ac:dyDescent="0.3">
      <c r="A63" s="296" t="s">
        <v>625</v>
      </c>
      <c r="B63" s="297">
        <v>45135</v>
      </c>
      <c r="C63" s="298"/>
      <c r="D63" s="298" t="s">
        <v>769</v>
      </c>
      <c r="E63" t="s">
        <v>191</v>
      </c>
      <c r="F63" t="s">
        <v>192</v>
      </c>
      <c r="G63" t="s">
        <v>193</v>
      </c>
      <c r="H63" s="300" t="s">
        <v>1061</v>
      </c>
      <c r="I63" s="300" t="s">
        <v>7</v>
      </c>
      <c r="J63" s="300" t="s">
        <v>9</v>
      </c>
      <c r="K63" s="300" t="s">
        <v>656</v>
      </c>
      <c r="L63" s="300" t="s">
        <v>33</v>
      </c>
      <c r="M63" s="298" t="s">
        <v>767</v>
      </c>
      <c r="N63" s="298" t="s">
        <v>631</v>
      </c>
      <c r="O63" s="300" t="s">
        <v>12</v>
      </c>
      <c r="P63" t="s">
        <v>632</v>
      </c>
      <c r="Q63" s="301"/>
    </row>
    <row r="64" spans="1:17" ht="30.6" x14ac:dyDescent="0.3">
      <c r="A64" s="296" t="s">
        <v>625</v>
      </c>
      <c r="B64" s="304" t="s">
        <v>770</v>
      </c>
      <c r="C64" s="304"/>
      <c r="D64" s="304" t="s">
        <v>771</v>
      </c>
      <c r="E64" t="s">
        <v>533</v>
      </c>
      <c r="F64" t="s">
        <v>534</v>
      </c>
      <c r="G64" t="s">
        <v>535</v>
      </c>
      <c r="H64" s="306" t="s">
        <v>1061</v>
      </c>
      <c r="I64" s="306" t="s">
        <v>7</v>
      </c>
      <c r="J64" s="306" t="s">
        <v>8</v>
      </c>
      <c r="K64" s="306" t="s">
        <v>656</v>
      </c>
      <c r="L64" s="306" t="s">
        <v>33</v>
      </c>
      <c r="M64" s="304" t="s">
        <v>772</v>
      </c>
      <c r="N64" s="304" t="s">
        <v>636</v>
      </c>
      <c r="O64" s="306"/>
      <c r="P64" t="s">
        <v>632</v>
      </c>
      <c r="Q64" s="303"/>
    </row>
    <row r="65" spans="1:17" ht="30.6" x14ac:dyDescent="0.3">
      <c r="A65" s="296" t="s">
        <v>625</v>
      </c>
      <c r="B65" s="298" t="s">
        <v>770</v>
      </c>
      <c r="C65" s="298"/>
      <c r="D65" s="298" t="s">
        <v>773</v>
      </c>
      <c r="E65" t="s">
        <v>536</v>
      </c>
      <c r="F65" t="s">
        <v>537</v>
      </c>
      <c r="G65" t="s">
        <v>535</v>
      </c>
      <c r="H65" s="300" t="s">
        <v>1061</v>
      </c>
      <c r="I65" s="300" t="s">
        <v>7</v>
      </c>
      <c r="J65" s="300" t="s">
        <v>8</v>
      </c>
      <c r="K65" s="300" t="s">
        <v>656</v>
      </c>
      <c r="L65" s="300" t="s">
        <v>33</v>
      </c>
      <c r="M65" s="298" t="s">
        <v>772</v>
      </c>
      <c r="N65" s="298" t="s">
        <v>636</v>
      </c>
      <c r="O65" s="300"/>
      <c r="P65" t="s">
        <v>632</v>
      </c>
      <c r="Q65" s="301"/>
    </row>
    <row r="66" spans="1:17" ht="30.6" x14ac:dyDescent="0.3">
      <c r="A66" s="296" t="s">
        <v>625</v>
      </c>
      <c r="B66" s="304" t="s">
        <v>770</v>
      </c>
      <c r="C66" s="304"/>
      <c r="D66" s="304" t="s">
        <v>774</v>
      </c>
      <c r="E66" t="s">
        <v>538</v>
      </c>
      <c r="F66" t="s">
        <v>537</v>
      </c>
      <c r="G66" t="s">
        <v>539</v>
      </c>
      <c r="H66" s="306" t="s">
        <v>1061</v>
      </c>
      <c r="I66" s="306" t="s">
        <v>7</v>
      </c>
      <c r="J66" s="306" t="s">
        <v>8</v>
      </c>
      <c r="K66" s="306" t="s">
        <v>656</v>
      </c>
      <c r="L66" s="306" t="s">
        <v>33</v>
      </c>
      <c r="M66" s="304" t="s">
        <v>772</v>
      </c>
      <c r="N66" s="304" t="s">
        <v>636</v>
      </c>
      <c r="O66" s="306"/>
      <c r="P66" t="s">
        <v>632</v>
      </c>
      <c r="Q66" s="303"/>
    </row>
    <row r="67" spans="1:17" ht="30.6" x14ac:dyDescent="0.3">
      <c r="A67" s="296" t="s">
        <v>625</v>
      </c>
      <c r="B67" s="298" t="s">
        <v>770</v>
      </c>
      <c r="C67" s="298"/>
      <c r="D67" s="298" t="s">
        <v>775</v>
      </c>
      <c r="E67" t="s">
        <v>540</v>
      </c>
      <c r="F67" t="s">
        <v>534</v>
      </c>
      <c r="G67" t="s">
        <v>539</v>
      </c>
      <c r="H67" s="300" t="s">
        <v>1061</v>
      </c>
      <c r="I67" s="300" t="s">
        <v>7</v>
      </c>
      <c r="J67" s="300" t="s">
        <v>8</v>
      </c>
      <c r="K67" s="300" t="s">
        <v>656</v>
      </c>
      <c r="L67" s="300" t="s">
        <v>33</v>
      </c>
      <c r="M67" s="298" t="s">
        <v>772</v>
      </c>
      <c r="N67" s="298" t="s">
        <v>636</v>
      </c>
      <c r="O67" s="300"/>
      <c r="P67" t="s">
        <v>632</v>
      </c>
      <c r="Q67" s="301"/>
    </row>
    <row r="68" spans="1:17" ht="30.6" x14ac:dyDescent="0.3">
      <c r="A68" s="296" t="s">
        <v>625</v>
      </c>
      <c r="B68" s="304" t="s">
        <v>762</v>
      </c>
      <c r="C68" s="304" t="s">
        <v>776</v>
      </c>
      <c r="D68" s="304" t="s">
        <v>777</v>
      </c>
      <c r="E68" t="s">
        <v>206</v>
      </c>
      <c r="F68" t="s">
        <v>207</v>
      </c>
      <c r="G68" t="s">
        <v>208</v>
      </c>
      <c r="H68" s="306" t="s">
        <v>1061</v>
      </c>
      <c r="I68" s="306" t="s">
        <v>11</v>
      </c>
      <c r="J68" s="306" t="s">
        <v>8</v>
      </c>
      <c r="K68" s="306" t="s">
        <v>672</v>
      </c>
      <c r="L68" s="306" t="s">
        <v>94</v>
      </c>
      <c r="M68" s="304" t="s">
        <v>721</v>
      </c>
      <c r="N68" s="304" t="s">
        <v>631</v>
      </c>
      <c r="O68" s="306" t="s">
        <v>14</v>
      </c>
      <c r="P68" t="s">
        <v>632</v>
      </c>
      <c r="Q68" s="303"/>
    </row>
    <row r="69" spans="1:17" ht="30.6" x14ac:dyDescent="0.3">
      <c r="A69" s="296" t="s">
        <v>625</v>
      </c>
      <c r="B69" s="298" t="s">
        <v>762</v>
      </c>
      <c r="C69" s="298" t="s">
        <v>778</v>
      </c>
      <c r="D69" s="298" t="s">
        <v>779</v>
      </c>
      <c r="E69" t="s">
        <v>209</v>
      </c>
      <c r="F69" t="s">
        <v>210</v>
      </c>
      <c r="G69" t="s">
        <v>211</v>
      </c>
      <c r="H69" s="300" t="s">
        <v>1064</v>
      </c>
      <c r="I69" s="300" t="s">
        <v>11</v>
      </c>
      <c r="J69" s="300" t="s">
        <v>8</v>
      </c>
      <c r="K69" s="300" t="s">
        <v>672</v>
      </c>
      <c r="L69" s="300" t="s">
        <v>94</v>
      </c>
      <c r="M69" s="298" t="s">
        <v>721</v>
      </c>
      <c r="N69" s="298" t="s">
        <v>631</v>
      </c>
      <c r="O69" s="300" t="s">
        <v>14</v>
      </c>
      <c r="P69" t="s">
        <v>632</v>
      </c>
      <c r="Q69" s="301"/>
    </row>
    <row r="70" spans="1:17" ht="30.6" x14ac:dyDescent="0.3">
      <c r="A70" s="296" t="s">
        <v>625</v>
      </c>
      <c r="B70" s="302">
        <v>45160</v>
      </c>
      <c r="C70" s="304" t="s">
        <v>780</v>
      </c>
      <c r="D70" s="304" t="s">
        <v>781</v>
      </c>
      <c r="E70" t="s">
        <v>212</v>
      </c>
      <c r="F70" t="s">
        <v>213</v>
      </c>
      <c r="G70" t="s">
        <v>214</v>
      </c>
      <c r="H70" s="306" t="s">
        <v>1064</v>
      </c>
      <c r="I70" s="306" t="s">
        <v>11</v>
      </c>
      <c r="J70" s="306" t="s">
        <v>9</v>
      </c>
      <c r="K70" s="306" t="s">
        <v>672</v>
      </c>
      <c r="L70" s="306" t="s">
        <v>94</v>
      </c>
      <c r="M70" s="304" t="s">
        <v>721</v>
      </c>
      <c r="N70" s="304" t="s">
        <v>631</v>
      </c>
      <c r="O70" s="306" t="s">
        <v>14</v>
      </c>
      <c r="P70" t="s">
        <v>632</v>
      </c>
      <c r="Q70" s="303"/>
    </row>
    <row r="71" spans="1:17" ht="30.6" x14ac:dyDescent="0.3">
      <c r="A71" s="296" t="s">
        <v>625</v>
      </c>
      <c r="B71" s="298" t="s">
        <v>782</v>
      </c>
      <c r="C71" s="298" t="s">
        <v>783</v>
      </c>
      <c r="D71" s="298" t="s">
        <v>784</v>
      </c>
      <c r="E71" t="s">
        <v>588</v>
      </c>
      <c r="F71" t="s">
        <v>785</v>
      </c>
      <c r="G71" t="s">
        <v>786</v>
      </c>
      <c r="H71" s="300" t="s">
        <v>1062</v>
      </c>
      <c r="I71" s="300" t="s">
        <v>11</v>
      </c>
      <c r="J71" s="300" t="s">
        <v>8</v>
      </c>
      <c r="K71" s="300" t="s">
        <v>629</v>
      </c>
      <c r="L71" s="300" t="s">
        <v>101</v>
      </c>
      <c r="M71" s="298" t="s">
        <v>787</v>
      </c>
      <c r="N71" s="298" t="s">
        <v>636</v>
      </c>
      <c r="O71" s="300" t="s">
        <v>589</v>
      </c>
      <c r="P71" t="s">
        <v>632</v>
      </c>
      <c r="Q71" s="301"/>
    </row>
    <row r="72" spans="1:17" ht="30.6" x14ac:dyDescent="0.3">
      <c r="A72" s="296" t="s">
        <v>625</v>
      </c>
      <c r="B72" s="303"/>
      <c r="C72" s="304" t="s">
        <v>788</v>
      </c>
      <c r="D72" s="304" t="s">
        <v>789</v>
      </c>
      <c r="E72" t="s">
        <v>790</v>
      </c>
      <c r="F72" t="s">
        <v>791</v>
      </c>
      <c r="G72" t="s">
        <v>792</v>
      </c>
      <c r="H72" s="306" t="s">
        <v>1062</v>
      </c>
      <c r="I72" s="306" t="s">
        <v>11</v>
      </c>
      <c r="J72" s="306" t="s">
        <v>9</v>
      </c>
      <c r="K72" s="306" t="s">
        <v>672</v>
      </c>
      <c r="L72" s="306" t="s">
        <v>94</v>
      </c>
      <c r="M72" s="304" t="s">
        <v>787</v>
      </c>
      <c r="N72" s="304" t="s">
        <v>636</v>
      </c>
      <c r="O72" s="306" t="s">
        <v>793</v>
      </c>
      <c r="P72" t="s">
        <v>632</v>
      </c>
      <c r="Q72" s="303"/>
    </row>
    <row r="73" spans="1:17" ht="30.6" x14ac:dyDescent="0.3">
      <c r="A73" s="296" t="s">
        <v>625</v>
      </c>
      <c r="B73" s="301"/>
      <c r="C73" s="298" t="s">
        <v>794</v>
      </c>
      <c r="D73" s="298" t="s">
        <v>795</v>
      </c>
      <c r="E73" t="s">
        <v>796</v>
      </c>
      <c r="F73" t="s">
        <v>797</v>
      </c>
      <c r="G73" t="s">
        <v>798</v>
      </c>
      <c r="H73" s="300" t="s">
        <v>1062</v>
      </c>
      <c r="I73" s="300" t="s">
        <v>11</v>
      </c>
      <c r="J73" s="300" t="s">
        <v>9</v>
      </c>
      <c r="K73" s="300" t="s">
        <v>799</v>
      </c>
      <c r="L73" s="300" t="s">
        <v>254</v>
      </c>
      <c r="M73" s="298" t="s">
        <v>787</v>
      </c>
      <c r="N73" s="298" t="s">
        <v>636</v>
      </c>
      <c r="O73" s="300" t="s">
        <v>800</v>
      </c>
      <c r="P73" t="s">
        <v>632</v>
      </c>
      <c r="Q73" s="301"/>
    </row>
    <row r="74" spans="1:17" ht="30.6" x14ac:dyDescent="0.3">
      <c r="A74" s="296" t="s">
        <v>625</v>
      </c>
      <c r="B74" s="302">
        <v>45183</v>
      </c>
      <c r="C74" s="304" t="s">
        <v>801</v>
      </c>
      <c r="D74" s="304" t="s">
        <v>802</v>
      </c>
      <c r="E74" t="s">
        <v>215</v>
      </c>
      <c r="F74" t="s">
        <v>216</v>
      </c>
      <c r="G74" t="s">
        <v>217</v>
      </c>
      <c r="H74" s="306" t="s">
        <v>1063</v>
      </c>
      <c r="I74" s="306" t="s">
        <v>11</v>
      </c>
      <c r="J74" s="306" t="s">
        <v>9</v>
      </c>
      <c r="K74" s="306" t="s">
        <v>672</v>
      </c>
      <c r="L74" s="306" t="s">
        <v>101</v>
      </c>
      <c r="M74" s="304" t="s">
        <v>803</v>
      </c>
      <c r="N74" s="304" t="s">
        <v>636</v>
      </c>
      <c r="O74" s="306"/>
      <c r="P74" t="s">
        <v>632</v>
      </c>
      <c r="Q74" s="303"/>
    </row>
    <row r="75" spans="1:17" ht="30.6" x14ac:dyDescent="0.3">
      <c r="A75" s="296" t="s">
        <v>625</v>
      </c>
      <c r="B75" s="297">
        <v>45183</v>
      </c>
      <c r="C75" s="298" t="s">
        <v>804</v>
      </c>
      <c r="D75" s="298" t="s">
        <v>805</v>
      </c>
      <c r="E75" t="s">
        <v>218</v>
      </c>
      <c r="F75" t="s">
        <v>219</v>
      </c>
      <c r="G75" t="s">
        <v>220</v>
      </c>
      <c r="H75" s="300" t="s">
        <v>1063</v>
      </c>
      <c r="I75" s="300" t="s">
        <v>11</v>
      </c>
      <c r="J75" s="300" t="s">
        <v>9</v>
      </c>
      <c r="K75" s="300" t="s">
        <v>672</v>
      </c>
      <c r="L75" s="300" t="s">
        <v>101</v>
      </c>
      <c r="M75" s="298" t="s">
        <v>803</v>
      </c>
      <c r="N75" s="298"/>
      <c r="O75" s="300"/>
      <c r="P75" t="s">
        <v>632</v>
      </c>
      <c r="Q75" s="301"/>
    </row>
    <row r="76" spans="1:17" ht="30.6" x14ac:dyDescent="0.3">
      <c r="A76" s="296" t="s">
        <v>625</v>
      </c>
      <c r="B76" s="304" t="s">
        <v>806</v>
      </c>
      <c r="C76" s="304" t="s">
        <v>807</v>
      </c>
      <c r="D76" s="304" t="s">
        <v>808</v>
      </c>
      <c r="E76" t="s">
        <v>221</v>
      </c>
      <c r="F76" t="s">
        <v>222</v>
      </c>
      <c r="G76" t="s">
        <v>223</v>
      </c>
      <c r="H76" s="306" t="s">
        <v>1063</v>
      </c>
      <c r="I76" s="306" t="s">
        <v>11</v>
      </c>
      <c r="J76" s="306" t="s">
        <v>8</v>
      </c>
      <c r="K76" s="306" t="s">
        <v>672</v>
      </c>
      <c r="L76" s="306" t="s">
        <v>101</v>
      </c>
      <c r="M76" s="304" t="s">
        <v>809</v>
      </c>
      <c r="N76" s="304" t="s">
        <v>636</v>
      </c>
      <c r="O76" s="306"/>
      <c r="P76" t="s">
        <v>632</v>
      </c>
      <c r="Q76" s="303"/>
    </row>
    <row r="77" spans="1:17" ht="30.6" x14ac:dyDescent="0.3">
      <c r="A77" s="296" t="s">
        <v>625</v>
      </c>
      <c r="B77" s="298" t="s">
        <v>806</v>
      </c>
      <c r="C77" s="298" t="s">
        <v>810</v>
      </c>
      <c r="D77" s="298" t="s">
        <v>811</v>
      </c>
      <c r="E77" t="s">
        <v>224</v>
      </c>
      <c r="F77" t="s">
        <v>225</v>
      </c>
      <c r="G77" t="s">
        <v>226</v>
      </c>
      <c r="H77" s="300" t="s">
        <v>1063</v>
      </c>
      <c r="I77" s="300" t="s">
        <v>11</v>
      </c>
      <c r="J77" s="300" t="s">
        <v>8</v>
      </c>
      <c r="K77" s="300" t="s">
        <v>672</v>
      </c>
      <c r="L77" s="300" t="s">
        <v>101</v>
      </c>
      <c r="M77" s="298" t="s">
        <v>812</v>
      </c>
      <c r="N77" s="298" t="s">
        <v>636</v>
      </c>
      <c r="O77" s="300"/>
      <c r="P77" t="s">
        <v>632</v>
      </c>
      <c r="Q77" s="301"/>
    </row>
    <row r="78" spans="1:17" ht="30.6" x14ac:dyDescent="0.3">
      <c r="A78" s="296" t="s">
        <v>625</v>
      </c>
      <c r="B78" s="303"/>
      <c r="C78" s="304" t="s">
        <v>813</v>
      </c>
      <c r="D78" s="304"/>
      <c r="E78" t="s">
        <v>814</v>
      </c>
      <c r="F78" t="s">
        <v>815</v>
      </c>
      <c r="G78" t="s">
        <v>816</v>
      </c>
      <c r="H78" s="306" t="s">
        <v>1064</v>
      </c>
      <c r="I78" s="306" t="s">
        <v>11</v>
      </c>
      <c r="J78" s="306" t="s">
        <v>8</v>
      </c>
      <c r="K78" s="306" t="s">
        <v>817</v>
      </c>
      <c r="L78" s="306" t="s">
        <v>818</v>
      </c>
      <c r="M78" s="304" t="s">
        <v>819</v>
      </c>
      <c r="N78" s="304" t="s">
        <v>636</v>
      </c>
      <c r="O78" s="306"/>
      <c r="P78" t="s">
        <v>632</v>
      </c>
      <c r="Q78" s="303"/>
    </row>
    <row r="79" spans="1:17" ht="30.6" x14ac:dyDescent="0.3">
      <c r="A79" s="296" t="s">
        <v>625</v>
      </c>
      <c r="B79" s="301"/>
      <c r="C79" s="298" t="s">
        <v>820</v>
      </c>
      <c r="D79" s="298"/>
      <c r="E79" t="s">
        <v>821</v>
      </c>
      <c r="F79" t="s">
        <v>822</v>
      </c>
      <c r="G79" t="s">
        <v>823</v>
      </c>
      <c r="H79" s="300" t="s">
        <v>1064</v>
      </c>
      <c r="I79" s="300" t="s">
        <v>11</v>
      </c>
      <c r="J79" s="300" t="s">
        <v>8</v>
      </c>
      <c r="K79" s="300" t="s">
        <v>748</v>
      </c>
      <c r="L79" s="300" t="s">
        <v>65</v>
      </c>
      <c r="M79" s="298" t="s">
        <v>819</v>
      </c>
      <c r="N79" s="298" t="s">
        <v>636</v>
      </c>
      <c r="O79" s="300" t="s">
        <v>824</v>
      </c>
      <c r="P79" t="s">
        <v>632</v>
      </c>
      <c r="Q79" s="301"/>
    </row>
    <row r="80" spans="1:17" ht="30.6" x14ac:dyDescent="0.3">
      <c r="A80" s="296" t="s">
        <v>625</v>
      </c>
      <c r="B80" s="303"/>
      <c r="C80" s="304" t="s">
        <v>825</v>
      </c>
      <c r="D80" s="304"/>
      <c r="E80" t="s">
        <v>826</v>
      </c>
      <c r="F80" t="s">
        <v>827</v>
      </c>
      <c r="G80" t="s">
        <v>828</v>
      </c>
      <c r="H80" s="306" t="s">
        <v>1064</v>
      </c>
      <c r="I80" s="306" t="s">
        <v>11</v>
      </c>
      <c r="J80" s="306" t="s">
        <v>8</v>
      </c>
      <c r="K80" s="306" t="s">
        <v>629</v>
      </c>
      <c r="L80" s="306" t="s">
        <v>145</v>
      </c>
      <c r="M80" s="304" t="s">
        <v>819</v>
      </c>
      <c r="N80" s="304" t="s">
        <v>636</v>
      </c>
      <c r="O80" s="306" t="s">
        <v>824</v>
      </c>
      <c r="P80" t="s">
        <v>632</v>
      </c>
      <c r="Q80" s="303"/>
    </row>
    <row r="81" spans="1:17" ht="30.6" x14ac:dyDescent="0.3">
      <c r="A81" s="296" t="s">
        <v>625</v>
      </c>
      <c r="B81" s="301"/>
      <c r="C81" s="298" t="s">
        <v>829</v>
      </c>
      <c r="D81" s="298"/>
      <c r="E81" t="s">
        <v>830</v>
      </c>
      <c r="F81" t="s">
        <v>831</v>
      </c>
      <c r="G81" t="s">
        <v>832</v>
      </c>
      <c r="H81" s="300" t="s">
        <v>1064</v>
      </c>
      <c r="I81" s="300" t="s">
        <v>11</v>
      </c>
      <c r="J81" s="300" t="s">
        <v>8</v>
      </c>
      <c r="K81" s="300" t="s">
        <v>833</v>
      </c>
      <c r="L81" s="300" t="s">
        <v>101</v>
      </c>
      <c r="M81" s="298" t="s">
        <v>819</v>
      </c>
      <c r="N81" s="298" t="s">
        <v>636</v>
      </c>
      <c r="O81" s="300"/>
      <c r="P81" t="s">
        <v>632</v>
      </c>
      <c r="Q81" s="301"/>
    </row>
    <row r="82" spans="1:17" ht="30.6" x14ac:dyDescent="0.3">
      <c r="A82" s="296" t="s">
        <v>625</v>
      </c>
      <c r="B82" s="303"/>
      <c r="C82" s="304" t="s">
        <v>834</v>
      </c>
      <c r="D82" s="304"/>
      <c r="E82" t="s">
        <v>835</v>
      </c>
      <c r="F82" t="s">
        <v>836</v>
      </c>
      <c r="G82" t="s">
        <v>837</v>
      </c>
      <c r="H82" s="306" t="s">
        <v>1064</v>
      </c>
      <c r="I82" s="306" t="s">
        <v>11</v>
      </c>
      <c r="J82" s="306" t="s">
        <v>8</v>
      </c>
      <c r="K82" s="306" t="s">
        <v>748</v>
      </c>
      <c r="L82" s="306" t="s">
        <v>65</v>
      </c>
      <c r="M82" s="304" t="s">
        <v>819</v>
      </c>
      <c r="N82" s="304" t="s">
        <v>636</v>
      </c>
      <c r="O82" s="306"/>
      <c r="P82" t="s">
        <v>632</v>
      </c>
      <c r="Q82" s="303"/>
    </row>
    <row r="83" spans="1:17" ht="30.6" x14ac:dyDescent="0.3">
      <c r="A83" s="296" t="s">
        <v>625</v>
      </c>
      <c r="B83" s="301"/>
      <c r="C83" s="298" t="s">
        <v>838</v>
      </c>
      <c r="D83" s="298"/>
      <c r="E83" t="s">
        <v>839</v>
      </c>
      <c r="F83" t="s">
        <v>840</v>
      </c>
      <c r="G83" t="s">
        <v>841</v>
      </c>
      <c r="H83" s="300" t="s">
        <v>1064</v>
      </c>
      <c r="I83" s="300" t="s">
        <v>11</v>
      </c>
      <c r="J83" s="300" t="s">
        <v>8</v>
      </c>
      <c r="K83" s="300" t="s">
        <v>833</v>
      </c>
      <c r="L83" s="300" t="s">
        <v>254</v>
      </c>
      <c r="M83" s="298" t="s">
        <v>819</v>
      </c>
      <c r="N83" s="298" t="s">
        <v>636</v>
      </c>
      <c r="O83" s="300" t="s">
        <v>824</v>
      </c>
      <c r="P83" t="s">
        <v>632</v>
      </c>
      <c r="Q83" s="301"/>
    </row>
    <row r="84" spans="1:17" ht="30.6" x14ac:dyDescent="0.3">
      <c r="A84" s="296" t="s">
        <v>625</v>
      </c>
      <c r="B84" s="303"/>
      <c r="C84" s="304" t="s">
        <v>842</v>
      </c>
      <c r="D84" s="304"/>
      <c r="E84" t="s">
        <v>843</v>
      </c>
      <c r="F84" t="s">
        <v>844</v>
      </c>
      <c r="G84" t="s">
        <v>845</v>
      </c>
      <c r="H84" s="306" t="s">
        <v>1064</v>
      </c>
      <c r="I84" s="306" t="s">
        <v>11</v>
      </c>
      <c r="J84" s="306" t="s">
        <v>8</v>
      </c>
      <c r="K84" s="306" t="s">
        <v>656</v>
      </c>
      <c r="L84" s="306" t="s">
        <v>33</v>
      </c>
      <c r="M84" s="304" t="s">
        <v>819</v>
      </c>
      <c r="N84" s="304" t="s">
        <v>636</v>
      </c>
      <c r="O84" s="306"/>
      <c r="P84" t="s">
        <v>632</v>
      </c>
      <c r="Q84" s="303"/>
    </row>
    <row r="85" spans="1:17" ht="30.6" x14ac:dyDescent="0.3">
      <c r="A85" s="296" t="s">
        <v>625</v>
      </c>
      <c r="B85" s="298" t="s">
        <v>649</v>
      </c>
      <c r="C85" s="298"/>
      <c r="D85" s="298" t="s">
        <v>846</v>
      </c>
      <c r="E85" t="s">
        <v>435</v>
      </c>
      <c r="F85" t="s">
        <v>436</v>
      </c>
      <c r="G85" t="s">
        <v>437</v>
      </c>
      <c r="H85" s="300" t="s">
        <v>1061</v>
      </c>
      <c r="I85" s="300" t="s">
        <v>7</v>
      </c>
      <c r="J85" s="300" t="s">
        <v>8</v>
      </c>
      <c r="K85" s="300" t="s">
        <v>629</v>
      </c>
      <c r="L85" s="300" t="s">
        <v>33</v>
      </c>
      <c r="M85" s="298" t="s">
        <v>772</v>
      </c>
      <c r="N85" s="298" t="s">
        <v>636</v>
      </c>
      <c r="O85" s="300" t="s">
        <v>438</v>
      </c>
      <c r="P85" t="s">
        <v>632</v>
      </c>
      <c r="Q85" s="301"/>
    </row>
    <row r="86" spans="1:17" ht="30.6" x14ac:dyDescent="0.3">
      <c r="A86" s="296" t="s">
        <v>625</v>
      </c>
      <c r="B86" s="304" t="s">
        <v>649</v>
      </c>
      <c r="C86" s="304"/>
      <c r="D86" s="304" t="s">
        <v>847</v>
      </c>
      <c r="E86" t="s">
        <v>439</v>
      </c>
      <c r="F86" t="s">
        <v>440</v>
      </c>
      <c r="G86" t="s">
        <v>441</v>
      </c>
      <c r="H86" s="306" t="s">
        <v>1061</v>
      </c>
      <c r="I86" s="306" t="s">
        <v>7</v>
      </c>
      <c r="J86" s="306" t="s">
        <v>8</v>
      </c>
      <c r="K86" s="306" t="s">
        <v>629</v>
      </c>
      <c r="L86" s="306" t="s">
        <v>33</v>
      </c>
      <c r="M86" s="304" t="s">
        <v>772</v>
      </c>
      <c r="N86" s="304" t="s">
        <v>636</v>
      </c>
      <c r="O86" s="306" t="s">
        <v>438</v>
      </c>
      <c r="P86" t="s">
        <v>632</v>
      </c>
      <c r="Q86" s="303"/>
    </row>
    <row r="87" spans="1:17" ht="30.6" x14ac:dyDescent="0.3">
      <c r="A87" s="296" t="s">
        <v>625</v>
      </c>
      <c r="B87" s="298" t="s">
        <v>649</v>
      </c>
      <c r="C87" s="298"/>
      <c r="D87" s="298" t="s">
        <v>848</v>
      </c>
      <c r="E87" t="s">
        <v>442</v>
      </c>
      <c r="F87" t="s">
        <v>443</v>
      </c>
      <c r="G87" t="s">
        <v>437</v>
      </c>
      <c r="H87" s="300" t="s">
        <v>1061</v>
      </c>
      <c r="I87" s="300" t="s">
        <v>7</v>
      </c>
      <c r="J87" s="300" t="s">
        <v>8</v>
      </c>
      <c r="K87" s="300" t="s">
        <v>629</v>
      </c>
      <c r="L87" s="300" t="s">
        <v>33</v>
      </c>
      <c r="M87" s="298" t="s">
        <v>772</v>
      </c>
      <c r="N87" s="298" t="s">
        <v>636</v>
      </c>
      <c r="O87" s="300" t="s">
        <v>438</v>
      </c>
      <c r="P87" t="s">
        <v>632</v>
      </c>
      <c r="Q87" s="301"/>
    </row>
    <row r="88" spans="1:17" ht="30.6" x14ac:dyDescent="0.3">
      <c r="A88" s="296" t="s">
        <v>625</v>
      </c>
      <c r="B88" s="304" t="s">
        <v>649</v>
      </c>
      <c r="C88" s="304"/>
      <c r="D88" s="304" t="s">
        <v>849</v>
      </c>
      <c r="E88" t="s">
        <v>444</v>
      </c>
      <c r="F88" t="s">
        <v>445</v>
      </c>
      <c r="G88" t="s">
        <v>446</v>
      </c>
      <c r="H88" s="306" t="s">
        <v>1061</v>
      </c>
      <c r="I88" s="306" t="s">
        <v>7</v>
      </c>
      <c r="J88" s="306" t="s">
        <v>8</v>
      </c>
      <c r="K88" s="306" t="s">
        <v>629</v>
      </c>
      <c r="L88" s="306" t="s">
        <v>33</v>
      </c>
      <c r="M88" s="304" t="s">
        <v>772</v>
      </c>
      <c r="N88" s="304" t="s">
        <v>636</v>
      </c>
      <c r="O88" s="306" t="s">
        <v>438</v>
      </c>
      <c r="P88" t="s">
        <v>632</v>
      </c>
      <c r="Q88" s="303"/>
    </row>
    <row r="89" spans="1:17" ht="30.6" x14ac:dyDescent="0.3">
      <c r="A89" s="296" t="s">
        <v>625</v>
      </c>
      <c r="B89" s="297">
        <v>45546</v>
      </c>
      <c r="C89" s="298" t="s">
        <v>850</v>
      </c>
      <c r="D89" s="298" t="s">
        <v>851</v>
      </c>
      <c r="E89" t="s">
        <v>568</v>
      </c>
      <c r="F89" t="s">
        <v>569</v>
      </c>
      <c r="G89" t="s">
        <v>570</v>
      </c>
      <c r="H89" s="300" t="s">
        <v>1062</v>
      </c>
      <c r="I89" s="300" t="s">
        <v>11</v>
      </c>
      <c r="J89" s="300" t="s">
        <v>8</v>
      </c>
      <c r="K89" s="300" t="s">
        <v>629</v>
      </c>
      <c r="L89" s="300" t="s">
        <v>145</v>
      </c>
      <c r="M89" s="298" t="s">
        <v>852</v>
      </c>
      <c r="N89" s="298" t="s">
        <v>636</v>
      </c>
      <c r="O89" s="300"/>
      <c r="P89" t="s">
        <v>632</v>
      </c>
      <c r="Q89" s="301"/>
    </row>
    <row r="90" spans="1:17" ht="30.6" x14ac:dyDescent="0.3">
      <c r="A90" s="296" t="s">
        <v>625</v>
      </c>
      <c r="B90" s="302">
        <v>45558</v>
      </c>
      <c r="C90" s="304" t="s">
        <v>853</v>
      </c>
      <c r="D90" s="304" t="s">
        <v>854</v>
      </c>
      <c r="E90" t="s">
        <v>571</v>
      </c>
      <c r="F90" t="s">
        <v>572</v>
      </c>
      <c r="G90" t="s">
        <v>573</v>
      </c>
      <c r="H90" s="306" t="s">
        <v>1062</v>
      </c>
      <c r="I90" s="306" t="s">
        <v>11</v>
      </c>
      <c r="J90" s="306" t="s">
        <v>8</v>
      </c>
      <c r="K90" s="306" t="s">
        <v>629</v>
      </c>
      <c r="L90" s="306" t="s">
        <v>145</v>
      </c>
      <c r="M90" s="304" t="s">
        <v>852</v>
      </c>
      <c r="N90" s="304" t="s">
        <v>636</v>
      </c>
      <c r="O90" s="306"/>
      <c r="P90" t="s">
        <v>632</v>
      </c>
      <c r="Q90" s="303"/>
    </row>
    <row r="91" spans="1:17" ht="30.6" x14ac:dyDescent="0.3">
      <c r="A91" s="296" t="s">
        <v>625</v>
      </c>
      <c r="B91" s="298" t="s">
        <v>762</v>
      </c>
      <c r="C91" s="298"/>
      <c r="D91" s="298" t="s">
        <v>855</v>
      </c>
      <c r="E91" t="s">
        <v>590</v>
      </c>
      <c r="F91" t="s">
        <v>591</v>
      </c>
      <c r="G91" t="s">
        <v>592</v>
      </c>
      <c r="H91" s="300" t="s">
        <v>1061</v>
      </c>
      <c r="I91" s="300" t="s">
        <v>7</v>
      </c>
      <c r="J91" s="300" t="s">
        <v>8</v>
      </c>
      <c r="K91" s="300" t="s">
        <v>629</v>
      </c>
      <c r="L91" s="300" t="s">
        <v>101</v>
      </c>
      <c r="M91" s="298" t="s">
        <v>856</v>
      </c>
      <c r="N91" s="298" t="s">
        <v>636</v>
      </c>
      <c r="O91" s="300" t="s">
        <v>593</v>
      </c>
      <c r="P91" t="s">
        <v>632</v>
      </c>
      <c r="Q91" s="301"/>
    </row>
    <row r="92" spans="1:17" ht="30.6" x14ac:dyDescent="0.3">
      <c r="A92" s="296" t="s">
        <v>625</v>
      </c>
      <c r="B92" s="304" t="s">
        <v>762</v>
      </c>
      <c r="C92" s="304"/>
      <c r="D92" s="304" t="s">
        <v>857</v>
      </c>
      <c r="E92" t="s">
        <v>594</v>
      </c>
      <c r="F92" t="s">
        <v>595</v>
      </c>
      <c r="G92" t="s">
        <v>596</v>
      </c>
      <c r="H92" s="306" t="s">
        <v>1061</v>
      </c>
      <c r="I92" s="306" t="s">
        <v>7</v>
      </c>
      <c r="J92" s="306" t="s">
        <v>8</v>
      </c>
      <c r="K92" s="306" t="s">
        <v>629</v>
      </c>
      <c r="L92" s="306" t="s">
        <v>101</v>
      </c>
      <c r="M92" s="304" t="s">
        <v>856</v>
      </c>
      <c r="N92" s="304" t="s">
        <v>636</v>
      </c>
      <c r="O92" s="306" t="s">
        <v>593</v>
      </c>
      <c r="P92" t="s">
        <v>632</v>
      </c>
      <c r="Q92" s="303"/>
    </row>
    <row r="93" spans="1:17" ht="30.6" x14ac:dyDescent="0.3">
      <c r="A93" s="296" t="s">
        <v>625</v>
      </c>
      <c r="B93" s="297">
        <v>45595</v>
      </c>
      <c r="C93" s="298" t="s">
        <v>858</v>
      </c>
      <c r="D93" s="298" t="s">
        <v>859</v>
      </c>
      <c r="E93" t="s">
        <v>239</v>
      </c>
      <c r="F93" t="s">
        <v>860</v>
      </c>
      <c r="G93" t="s">
        <v>861</v>
      </c>
      <c r="H93" s="300" t="s">
        <v>1062</v>
      </c>
      <c r="I93" s="300" t="s">
        <v>11</v>
      </c>
      <c r="J93" s="300" t="s">
        <v>8</v>
      </c>
      <c r="K93" s="300" t="s">
        <v>629</v>
      </c>
      <c r="L93" s="300" t="s">
        <v>81</v>
      </c>
      <c r="M93" s="298" t="s">
        <v>862</v>
      </c>
      <c r="N93" s="298" t="s">
        <v>636</v>
      </c>
      <c r="O93" s="300"/>
      <c r="P93" t="s">
        <v>632</v>
      </c>
      <c r="Q93" s="301"/>
    </row>
    <row r="94" spans="1:17" ht="30.6" x14ac:dyDescent="0.3">
      <c r="A94" s="296" t="s">
        <v>625</v>
      </c>
      <c r="B94" s="302">
        <v>45169</v>
      </c>
      <c r="C94" s="304" t="s">
        <v>863</v>
      </c>
      <c r="D94" s="304" t="s">
        <v>864</v>
      </c>
      <c r="E94" t="s">
        <v>251</v>
      </c>
      <c r="F94" t="s">
        <v>252</v>
      </c>
      <c r="G94" t="s">
        <v>253</v>
      </c>
      <c r="H94" s="306" t="s">
        <v>1061</v>
      </c>
      <c r="I94" s="306" t="s">
        <v>11</v>
      </c>
      <c r="J94" s="306" t="s">
        <v>9</v>
      </c>
      <c r="K94" s="306" t="s">
        <v>629</v>
      </c>
      <c r="L94" s="306" t="s">
        <v>254</v>
      </c>
      <c r="M94" s="304" t="s">
        <v>865</v>
      </c>
      <c r="N94" s="304" t="s">
        <v>636</v>
      </c>
      <c r="O94" s="306"/>
      <c r="P94" t="s">
        <v>632</v>
      </c>
      <c r="Q94" s="303"/>
    </row>
    <row r="95" spans="1:17" ht="30.6" x14ac:dyDescent="0.3">
      <c r="A95" s="296" t="s">
        <v>625</v>
      </c>
      <c r="B95" s="297">
        <v>45169</v>
      </c>
      <c r="C95" s="298" t="s">
        <v>866</v>
      </c>
      <c r="D95" s="298" t="s">
        <v>867</v>
      </c>
      <c r="E95" t="s">
        <v>255</v>
      </c>
      <c r="F95" t="s">
        <v>256</v>
      </c>
      <c r="G95" t="s">
        <v>253</v>
      </c>
      <c r="H95" s="300" t="s">
        <v>1061</v>
      </c>
      <c r="I95" s="300" t="s">
        <v>11</v>
      </c>
      <c r="J95" s="300" t="s">
        <v>9</v>
      </c>
      <c r="K95" s="300" t="s">
        <v>629</v>
      </c>
      <c r="L95" s="300" t="s">
        <v>254</v>
      </c>
      <c r="M95" s="298" t="s">
        <v>865</v>
      </c>
      <c r="N95" s="298" t="s">
        <v>636</v>
      </c>
      <c r="O95" s="300"/>
      <c r="P95" t="s">
        <v>632</v>
      </c>
      <c r="Q95" s="301"/>
    </row>
    <row r="96" spans="1:17" ht="30.6" x14ac:dyDescent="0.3">
      <c r="A96" s="296" t="s">
        <v>625</v>
      </c>
      <c r="B96" s="302">
        <v>45169</v>
      </c>
      <c r="C96" s="304" t="s">
        <v>868</v>
      </c>
      <c r="D96" s="304" t="s">
        <v>869</v>
      </c>
      <c r="E96" t="s">
        <v>257</v>
      </c>
      <c r="F96" t="s">
        <v>258</v>
      </c>
      <c r="G96" t="s">
        <v>259</v>
      </c>
      <c r="H96" s="306" t="s">
        <v>1061</v>
      </c>
      <c r="I96" s="306" t="s">
        <v>11</v>
      </c>
      <c r="J96" s="306" t="s">
        <v>9</v>
      </c>
      <c r="K96" s="306" t="s">
        <v>629</v>
      </c>
      <c r="L96" s="306" t="s">
        <v>254</v>
      </c>
      <c r="M96" s="304" t="s">
        <v>865</v>
      </c>
      <c r="N96" s="304" t="s">
        <v>636</v>
      </c>
      <c r="O96" s="306"/>
      <c r="P96" t="s">
        <v>632</v>
      </c>
      <c r="Q96" s="303"/>
    </row>
    <row r="97" spans="1:17" ht="30.6" x14ac:dyDescent="0.3">
      <c r="A97" s="296" t="s">
        <v>625</v>
      </c>
      <c r="B97" s="297">
        <v>45169</v>
      </c>
      <c r="C97" s="298" t="s">
        <v>870</v>
      </c>
      <c r="D97" s="298" t="s">
        <v>871</v>
      </c>
      <c r="E97" t="s">
        <v>260</v>
      </c>
      <c r="F97" t="s">
        <v>261</v>
      </c>
      <c r="G97" t="s">
        <v>259</v>
      </c>
      <c r="H97" s="300" t="s">
        <v>1061</v>
      </c>
      <c r="I97" s="300" t="s">
        <v>11</v>
      </c>
      <c r="J97" s="300" t="s">
        <v>9</v>
      </c>
      <c r="K97" s="300" t="s">
        <v>629</v>
      </c>
      <c r="L97" s="300" t="s">
        <v>254</v>
      </c>
      <c r="M97" s="298" t="s">
        <v>865</v>
      </c>
      <c r="N97" s="298" t="s">
        <v>636</v>
      </c>
      <c r="O97" s="300"/>
      <c r="P97" t="s">
        <v>632</v>
      </c>
      <c r="Q97" s="301"/>
    </row>
    <row r="98" spans="1:17" ht="30.6" x14ac:dyDescent="0.3">
      <c r="A98" s="296" t="s">
        <v>625</v>
      </c>
      <c r="B98" s="302">
        <v>45169</v>
      </c>
      <c r="C98" s="304" t="s">
        <v>872</v>
      </c>
      <c r="D98" s="304" t="s">
        <v>873</v>
      </c>
      <c r="E98" t="s">
        <v>262</v>
      </c>
      <c r="F98" t="s">
        <v>263</v>
      </c>
      <c r="G98" t="s">
        <v>264</v>
      </c>
      <c r="H98" s="306" t="s">
        <v>1061</v>
      </c>
      <c r="I98" s="306" t="s">
        <v>11</v>
      </c>
      <c r="J98" s="306" t="s">
        <v>9</v>
      </c>
      <c r="K98" s="306" t="s">
        <v>629</v>
      </c>
      <c r="L98" s="306" t="s">
        <v>254</v>
      </c>
      <c r="M98" s="304" t="s">
        <v>865</v>
      </c>
      <c r="N98" s="304" t="s">
        <v>636</v>
      </c>
      <c r="O98" s="306"/>
      <c r="P98" t="s">
        <v>632</v>
      </c>
      <c r="Q98" s="303"/>
    </row>
    <row r="99" spans="1:17" ht="30.6" x14ac:dyDescent="0.3">
      <c r="A99" s="296" t="s">
        <v>625</v>
      </c>
      <c r="B99" s="297">
        <v>45169</v>
      </c>
      <c r="C99" s="298" t="s">
        <v>874</v>
      </c>
      <c r="D99" s="298" t="s">
        <v>875</v>
      </c>
      <c r="E99" t="s">
        <v>265</v>
      </c>
      <c r="F99" t="s">
        <v>266</v>
      </c>
      <c r="G99" t="s">
        <v>267</v>
      </c>
      <c r="H99" s="300" t="s">
        <v>1061</v>
      </c>
      <c r="I99" s="300" t="s">
        <v>11</v>
      </c>
      <c r="J99" s="300" t="s">
        <v>9</v>
      </c>
      <c r="K99" s="300" t="s">
        <v>629</v>
      </c>
      <c r="L99" s="300" t="s">
        <v>254</v>
      </c>
      <c r="M99" s="298" t="s">
        <v>865</v>
      </c>
      <c r="N99" s="298" t="s">
        <v>636</v>
      </c>
      <c r="O99" s="300"/>
      <c r="P99" t="s">
        <v>632</v>
      </c>
      <c r="Q99" s="301"/>
    </row>
    <row r="100" spans="1:17" ht="30.6" x14ac:dyDescent="0.3">
      <c r="A100" s="296" t="s">
        <v>625</v>
      </c>
      <c r="B100" s="302">
        <v>45518</v>
      </c>
      <c r="C100" s="304"/>
      <c r="D100" s="304" t="s">
        <v>876</v>
      </c>
      <c r="E100" t="s">
        <v>268</v>
      </c>
      <c r="F100" t="s">
        <v>269</v>
      </c>
      <c r="G100" t="s">
        <v>270</v>
      </c>
      <c r="H100" s="306" t="s">
        <v>1061</v>
      </c>
      <c r="I100" s="306" t="s">
        <v>7</v>
      </c>
      <c r="J100" s="306" t="s">
        <v>8</v>
      </c>
      <c r="K100" s="306" t="s">
        <v>629</v>
      </c>
      <c r="L100" s="306" t="s">
        <v>254</v>
      </c>
      <c r="M100" s="304" t="s">
        <v>865</v>
      </c>
      <c r="N100" s="304" t="s">
        <v>631</v>
      </c>
      <c r="O100" s="306" t="s">
        <v>14</v>
      </c>
      <c r="P100" t="s">
        <v>632</v>
      </c>
      <c r="Q100" s="303"/>
    </row>
    <row r="101" spans="1:17" ht="30.6" x14ac:dyDescent="0.3">
      <c r="A101" s="296" t="s">
        <v>625</v>
      </c>
      <c r="B101" s="297">
        <v>45518</v>
      </c>
      <c r="C101" s="298"/>
      <c r="D101" s="298" t="s">
        <v>877</v>
      </c>
      <c r="E101" t="s">
        <v>271</v>
      </c>
      <c r="F101" t="s">
        <v>272</v>
      </c>
      <c r="G101" t="s">
        <v>273</v>
      </c>
      <c r="H101" s="300" t="s">
        <v>1061</v>
      </c>
      <c r="I101" s="300" t="s">
        <v>7</v>
      </c>
      <c r="J101" s="300" t="s">
        <v>8</v>
      </c>
      <c r="K101" s="300" t="s">
        <v>629</v>
      </c>
      <c r="L101" s="300" t="s">
        <v>254</v>
      </c>
      <c r="M101" s="298" t="s">
        <v>865</v>
      </c>
      <c r="N101" s="298" t="s">
        <v>631</v>
      </c>
      <c r="O101" s="300" t="s">
        <v>14</v>
      </c>
      <c r="P101" t="s">
        <v>632</v>
      </c>
      <c r="Q101" s="301"/>
    </row>
    <row r="102" spans="1:17" ht="30.6" x14ac:dyDescent="0.3">
      <c r="A102" s="296" t="s">
        <v>625</v>
      </c>
      <c r="B102" s="302">
        <v>45518</v>
      </c>
      <c r="C102" s="304"/>
      <c r="D102" s="304" t="s">
        <v>878</v>
      </c>
      <c r="E102" t="s">
        <v>274</v>
      </c>
      <c r="F102" t="s">
        <v>275</v>
      </c>
      <c r="G102" t="s">
        <v>276</v>
      </c>
      <c r="H102" s="306" t="s">
        <v>1061</v>
      </c>
      <c r="I102" s="306" t="s">
        <v>7</v>
      </c>
      <c r="J102" s="306" t="s">
        <v>8</v>
      </c>
      <c r="K102" s="306" t="s">
        <v>629</v>
      </c>
      <c r="L102" s="306" t="s">
        <v>254</v>
      </c>
      <c r="M102" s="304" t="s">
        <v>865</v>
      </c>
      <c r="N102" s="304" t="s">
        <v>631</v>
      </c>
      <c r="O102" s="306" t="s">
        <v>14</v>
      </c>
      <c r="P102" t="s">
        <v>632</v>
      </c>
      <c r="Q102" s="303"/>
    </row>
    <row r="103" spans="1:17" ht="30.6" x14ac:dyDescent="0.3">
      <c r="A103" s="296" t="s">
        <v>625</v>
      </c>
      <c r="B103" s="297">
        <v>45518</v>
      </c>
      <c r="C103" s="298"/>
      <c r="D103" s="298" t="s">
        <v>879</v>
      </c>
      <c r="E103" t="s">
        <v>277</v>
      </c>
      <c r="F103" t="s">
        <v>278</v>
      </c>
      <c r="G103" t="s">
        <v>279</v>
      </c>
      <c r="H103" s="300" t="s">
        <v>1061</v>
      </c>
      <c r="I103" s="300" t="s">
        <v>7</v>
      </c>
      <c r="J103" s="300" t="s">
        <v>8</v>
      </c>
      <c r="K103" s="300" t="s">
        <v>629</v>
      </c>
      <c r="L103" s="300" t="s">
        <v>254</v>
      </c>
      <c r="M103" s="298" t="s">
        <v>865</v>
      </c>
      <c r="N103" s="298" t="s">
        <v>631</v>
      </c>
      <c r="O103" s="300" t="s">
        <v>14</v>
      </c>
      <c r="P103" t="s">
        <v>632</v>
      </c>
      <c r="Q103" s="301"/>
    </row>
    <row r="104" spans="1:17" ht="30.6" x14ac:dyDescent="0.3">
      <c r="A104" s="296" t="s">
        <v>625</v>
      </c>
      <c r="B104" s="302">
        <v>45518</v>
      </c>
      <c r="C104" s="304"/>
      <c r="D104" s="304" t="s">
        <v>880</v>
      </c>
      <c r="E104" t="s">
        <v>280</v>
      </c>
      <c r="F104" t="s">
        <v>281</v>
      </c>
      <c r="G104" t="s">
        <v>282</v>
      </c>
      <c r="H104" s="306" t="s">
        <v>1061</v>
      </c>
      <c r="I104" s="306" t="s">
        <v>7</v>
      </c>
      <c r="J104" s="306" t="s">
        <v>8</v>
      </c>
      <c r="K104" s="306" t="s">
        <v>629</v>
      </c>
      <c r="L104" s="306" t="s">
        <v>254</v>
      </c>
      <c r="M104" s="304" t="s">
        <v>865</v>
      </c>
      <c r="N104" s="304" t="s">
        <v>631</v>
      </c>
      <c r="O104" s="306" t="s">
        <v>14</v>
      </c>
      <c r="P104" t="s">
        <v>632</v>
      </c>
      <c r="Q104" s="303"/>
    </row>
    <row r="105" spans="1:17" ht="30.6" x14ac:dyDescent="0.3">
      <c r="A105" s="296" t="s">
        <v>625</v>
      </c>
      <c r="B105" s="298" t="s">
        <v>881</v>
      </c>
      <c r="C105" s="298" t="s">
        <v>882</v>
      </c>
      <c r="D105" s="298" t="s">
        <v>883</v>
      </c>
      <c r="E105" t="s">
        <v>283</v>
      </c>
      <c r="F105" t="s">
        <v>284</v>
      </c>
      <c r="G105" t="s">
        <v>285</v>
      </c>
      <c r="H105" s="300" t="s">
        <v>1063</v>
      </c>
      <c r="I105" s="300" t="s">
        <v>11</v>
      </c>
      <c r="J105" s="300" t="s">
        <v>8</v>
      </c>
      <c r="K105" s="300" t="s">
        <v>629</v>
      </c>
      <c r="L105" s="300" t="s">
        <v>254</v>
      </c>
      <c r="M105" s="298" t="s">
        <v>884</v>
      </c>
      <c r="N105" s="298" t="s">
        <v>636</v>
      </c>
      <c r="O105" s="300"/>
      <c r="P105" t="s">
        <v>632</v>
      </c>
      <c r="Q105" s="301"/>
    </row>
    <row r="106" spans="1:17" ht="30.6" x14ac:dyDescent="0.3">
      <c r="A106" s="296" t="s">
        <v>625</v>
      </c>
      <c r="B106" s="302">
        <v>45497</v>
      </c>
      <c r="C106" s="304"/>
      <c r="D106" s="304" t="s">
        <v>885</v>
      </c>
      <c r="E106" t="s">
        <v>286</v>
      </c>
      <c r="F106" t="s">
        <v>287</v>
      </c>
      <c r="G106" t="s">
        <v>288</v>
      </c>
      <c r="H106" s="306" t="s">
        <v>1061</v>
      </c>
      <c r="I106" s="306" t="s">
        <v>7</v>
      </c>
      <c r="J106" s="306" t="s">
        <v>8</v>
      </c>
      <c r="K106" s="306" t="s">
        <v>629</v>
      </c>
      <c r="L106" s="306" t="s">
        <v>129</v>
      </c>
      <c r="M106" s="304" t="s">
        <v>657</v>
      </c>
      <c r="N106" s="304" t="s">
        <v>636</v>
      </c>
      <c r="O106" s="306"/>
      <c r="P106" t="s">
        <v>632</v>
      </c>
      <c r="Q106" s="303"/>
    </row>
    <row r="107" spans="1:17" ht="30.6" x14ac:dyDescent="0.3">
      <c r="A107" s="296" t="s">
        <v>625</v>
      </c>
      <c r="B107" s="297">
        <v>45497</v>
      </c>
      <c r="C107" s="298"/>
      <c r="D107" s="298" t="s">
        <v>886</v>
      </c>
      <c r="E107" t="s">
        <v>289</v>
      </c>
      <c r="F107" t="s">
        <v>290</v>
      </c>
      <c r="G107" t="s">
        <v>291</v>
      </c>
      <c r="H107" s="300" t="s">
        <v>1061</v>
      </c>
      <c r="I107" s="300" t="s">
        <v>7</v>
      </c>
      <c r="J107" s="300" t="s">
        <v>8</v>
      </c>
      <c r="K107" s="300" t="s">
        <v>629</v>
      </c>
      <c r="L107" s="300" t="s">
        <v>129</v>
      </c>
      <c r="M107" s="298" t="s">
        <v>657</v>
      </c>
      <c r="N107" s="298" t="s">
        <v>636</v>
      </c>
      <c r="O107" s="300"/>
      <c r="P107" t="s">
        <v>632</v>
      </c>
      <c r="Q107" s="301"/>
    </row>
    <row r="108" spans="1:17" ht="30.6" x14ac:dyDescent="0.3">
      <c r="A108" s="296" t="s">
        <v>625</v>
      </c>
      <c r="B108" s="302">
        <v>45497</v>
      </c>
      <c r="C108" s="304"/>
      <c r="D108" s="304" t="s">
        <v>887</v>
      </c>
      <c r="E108" t="s">
        <v>292</v>
      </c>
      <c r="F108" t="s">
        <v>293</v>
      </c>
      <c r="G108" t="s">
        <v>294</v>
      </c>
      <c r="H108" s="306" t="s">
        <v>1061</v>
      </c>
      <c r="I108" s="306" t="s">
        <v>7</v>
      </c>
      <c r="J108" s="306" t="s">
        <v>8</v>
      </c>
      <c r="K108" s="306" t="s">
        <v>629</v>
      </c>
      <c r="L108" s="306" t="s">
        <v>129</v>
      </c>
      <c r="M108" s="304" t="s">
        <v>657</v>
      </c>
      <c r="N108" s="304" t="s">
        <v>636</v>
      </c>
      <c r="O108" s="306"/>
      <c r="P108" t="s">
        <v>632</v>
      </c>
      <c r="Q108" s="303"/>
    </row>
    <row r="109" spans="1:17" ht="30.6" x14ac:dyDescent="0.3">
      <c r="A109" s="296" t="s">
        <v>625</v>
      </c>
      <c r="B109" s="297">
        <v>45497</v>
      </c>
      <c r="C109" s="298"/>
      <c r="D109" s="298" t="s">
        <v>888</v>
      </c>
      <c r="E109" t="s">
        <v>295</v>
      </c>
      <c r="F109" t="s">
        <v>296</v>
      </c>
      <c r="G109" t="s">
        <v>297</v>
      </c>
      <c r="H109" s="300" t="s">
        <v>1061</v>
      </c>
      <c r="I109" s="300" t="s">
        <v>7</v>
      </c>
      <c r="J109" s="300" t="s">
        <v>8</v>
      </c>
      <c r="K109" s="300" t="s">
        <v>629</v>
      </c>
      <c r="L109" s="300" t="s">
        <v>129</v>
      </c>
      <c r="M109" s="298" t="s">
        <v>657</v>
      </c>
      <c r="N109" s="298" t="s">
        <v>636</v>
      </c>
      <c r="O109" s="300"/>
      <c r="P109" t="s">
        <v>632</v>
      </c>
      <c r="Q109" s="301"/>
    </row>
    <row r="110" spans="1:17" ht="30.6" x14ac:dyDescent="0.3">
      <c r="A110" s="296" t="s">
        <v>625</v>
      </c>
      <c r="B110" s="304" t="s">
        <v>649</v>
      </c>
      <c r="C110" s="304" t="s">
        <v>889</v>
      </c>
      <c r="D110" s="304" t="s">
        <v>890</v>
      </c>
      <c r="E110" t="s">
        <v>298</v>
      </c>
      <c r="F110" t="s">
        <v>299</v>
      </c>
      <c r="G110" t="s">
        <v>300</v>
      </c>
      <c r="H110" s="306" t="s">
        <v>1062</v>
      </c>
      <c r="I110" s="306" t="s">
        <v>11</v>
      </c>
      <c r="J110" s="306" t="s">
        <v>8</v>
      </c>
      <c r="K110" s="306" t="s">
        <v>748</v>
      </c>
      <c r="L110" s="306" t="s">
        <v>65</v>
      </c>
      <c r="M110" s="304" t="s">
        <v>657</v>
      </c>
      <c r="N110" s="304"/>
      <c r="O110" s="306"/>
      <c r="P110" t="s">
        <v>632</v>
      </c>
      <c r="Q110" s="303"/>
    </row>
    <row r="111" spans="1:17" ht="30.6" x14ac:dyDescent="0.3">
      <c r="A111" s="296" t="s">
        <v>625</v>
      </c>
      <c r="B111" s="298" t="s">
        <v>649</v>
      </c>
      <c r="C111" s="298" t="s">
        <v>891</v>
      </c>
      <c r="D111" s="298" t="s">
        <v>892</v>
      </c>
      <c r="E111" t="s">
        <v>301</v>
      </c>
      <c r="F111" t="s">
        <v>302</v>
      </c>
      <c r="G111" t="s">
        <v>303</v>
      </c>
      <c r="H111" s="300" t="s">
        <v>1062</v>
      </c>
      <c r="I111" s="300" t="s">
        <v>11</v>
      </c>
      <c r="J111" s="300" t="s">
        <v>8</v>
      </c>
      <c r="K111" s="300" t="s">
        <v>748</v>
      </c>
      <c r="L111" s="300" t="s">
        <v>65</v>
      </c>
      <c r="M111" s="298" t="s">
        <v>657</v>
      </c>
      <c r="N111" s="298"/>
      <c r="O111" s="300"/>
      <c r="P111" t="s">
        <v>632</v>
      </c>
      <c r="Q111" s="301"/>
    </row>
    <row r="112" spans="1:17" ht="30.6" x14ac:dyDescent="0.3">
      <c r="A112" s="296" t="s">
        <v>625</v>
      </c>
      <c r="B112" s="304" t="s">
        <v>649</v>
      </c>
      <c r="C112" s="304" t="s">
        <v>893</v>
      </c>
      <c r="D112" s="304" t="s">
        <v>894</v>
      </c>
      <c r="E112" t="s">
        <v>304</v>
      </c>
      <c r="F112" t="s">
        <v>305</v>
      </c>
      <c r="G112" t="s">
        <v>306</v>
      </c>
      <c r="H112" s="306" t="s">
        <v>1062</v>
      </c>
      <c r="I112" s="306" t="s">
        <v>11</v>
      </c>
      <c r="J112" s="306" t="s">
        <v>8</v>
      </c>
      <c r="K112" s="306" t="s">
        <v>748</v>
      </c>
      <c r="L112" s="306" t="s">
        <v>65</v>
      </c>
      <c r="M112" s="304" t="s">
        <v>657</v>
      </c>
      <c r="N112" s="304" t="s">
        <v>636</v>
      </c>
      <c r="O112" s="306"/>
      <c r="P112" t="s">
        <v>632</v>
      </c>
      <c r="Q112" s="303"/>
    </row>
    <row r="113" spans="1:17" ht="30.6" x14ac:dyDescent="0.3">
      <c r="A113" s="296" t="s">
        <v>625</v>
      </c>
      <c r="B113" s="298" t="s">
        <v>649</v>
      </c>
      <c r="C113" s="298" t="s">
        <v>895</v>
      </c>
      <c r="D113" s="298" t="s">
        <v>896</v>
      </c>
      <c r="E113" t="s">
        <v>307</v>
      </c>
      <c r="F113" t="s">
        <v>308</v>
      </c>
      <c r="G113" t="s">
        <v>309</v>
      </c>
      <c r="H113" s="300" t="s">
        <v>1062</v>
      </c>
      <c r="I113" s="300" t="s">
        <v>11</v>
      </c>
      <c r="J113" s="300" t="s">
        <v>8</v>
      </c>
      <c r="K113" s="300" t="s">
        <v>748</v>
      </c>
      <c r="L113" s="300" t="s">
        <v>65</v>
      </c>
      <c r="M113" s="298" t="s">
        <v>657</v>
      </c>
      <c r="N113" s="298" t="s">
        <v>636</v>
      </c>
      <c r="O113" s="300"/>
      <c r="P113" t="s">
        <v>632</v>
      </c>
      <c r="Q113" s="301"/>
    </row>
    <row r="114" spans="1:17" ht="30.6" x14ac:dyDescent="0.3">
      <c r="A114" s="296" t="s">
        <v>625</v>
      </c>
      <c r="B114" s="304" t="s">
        <v>649</v>
      </c>
      <c r="C114" s="304"/>
      <c r="D114" s="304" t="s">
        <v>897</v>
      </c>
      <c r="E114" t="s">
        <v>310</v>
      </c>
      <c r="F114" t="s">
        <v>311</v>
      </c>
      <c r="G114" t="s">
        <v>312</v>
      </c>
      <c r="H114" s="306" t="s">
        <v>1061</v>
      </c>
      <c r="I114" s="306" t="s">
        <v>7</v>
      </c>
      <c r="J114" s="306" t="s">
        <v>8</v>
      </c>
      <c r="K114" s="306" t="s">
        <v>629</v>
      </c>
      <c r="L114" s="306" t="s">
        <v>81</v>
      </c>
      <c r="M114" s="304" t="s">
        <v>657</v>
      </c>
      <c r="N114" s="304" t="s">
        <v>636</v>
      </c>
      <c r="O114" s="306"/>
      <c r="P114" t="s">
        <v>632</v>
      </c>
      <c r="Q114" s="303"/>
    </row>
    <row r="115" spans="1:17" ht="30.6" x14ac:dyDescent="0.3">
      <c r="A115" s="296" t="s">
        <v>625</v>
      </c>
      <c r="B115" s="298" t="s">
        <v>649</v>
      </c>
      <c r="C115" s="298"/>
      <c r="D115" s="298" t="s">
        <v>898</v>
      </c>
      <c r="E115" t="s">
        <v>313</v>
      </c>
      <c r="F115" t="s">
        <v>314</v>
      </c>
      <c r="G115" t="s">
        <v>315</v>
      </c>
      <c r="H115" s="300" t="s">
        <v>1061</v>
      </c>
      <c r="I115" s="300" t="s">
        <v>7</v>
      </c>
      <c r="J115" s="300" t="s">
        <v>8</v>
      </c>
      <c r="K115" s="300" t="s">
        <v>629</v>
      </c>
      <c r="L115" s="300" t="s">
        <v>81</v>
      </c>
      <c r="M115" s="298" t="s">
        <v>657</v>
      </c>
      <c r="N115" s="298" t="s">
        <v>636</v>
      </c>
      <c r="O115" s="300"/>
      <c r="P115" t="s">
        <v>632</v>
      </c>
      <c r="Q115" s="301"/>
    </row>
    <row r="116" spans="1:17" ht="30.6" x14ac:dyDescent="0.3">
      <c r="A116" s="296" t="s">
        <v>625</v>
      </c>
      <c r="B116" s="304" t="s">
        <v>649</v>
      </c>
      <c r="C116" s="304"/>
      <c r="D116" s="304" t="s">
        <v>899</v>
      </c>
      <c r="E116" t="s">
        <v>316</v>
      </c>
      <c r="F116" t="s">
        <v>317</v>
      </c>
      <c r="G116" t="s">
        <v>318</v>
      </c>
      <c r="H116" s="306" t="s">
        <v>1061</v>
      </c>
      <c r="I116" s="306" t="s">
        <v>7</v>
      </c>
      <c r="J116" s="306" t="s">
        <v>8</v>
      </c>
      <c r="K116" s="306" t="s">
        <v>629</v>
      </c>
      <c r="L116" s="306" t="s">
        <v>81</v>
      </c>
      <c r="M116" s="304" t="s">
        <v>657</v>
      </c>
      <c r="N116" s="304" t="s">
        <v>636</v>
      </c>
      <c r="O116" s="306"/>
      <c r="P116" t="s">
        <v>632</v>
      </c>
      <c r="Q116" s="303"/>
    </row>
    <row r="117" spans="1:17" ht="30.6" x14ac:dyDescent="0.3">
      <c r="A117" s="296" t="s">
        <v>625</v>
      </c>
      <c r="B117" s="297">
        <v>44852</v>
      </c>
      <c r="C117" s="298"/>
      <c r="D117" s="298" t="s">
        <v>900</v>
      </c>
      <c r="E117" t="s">
        <v>319</v>
      </c>
      <c r="F117" t="s">
        <v>320</v>
      </c>
      <c r="G117" t="s">
        <v>321</v>
      </c>
      <c r="H117" s="300" t="s">
        <v>1061</v>
      </c>
      <c r="I117" s="300" t="s">
        <v>7</v>
      </c>
      <c r="J117" s="300" t="s">
        <v>9</v>
      </c>
      <c r="K117" s="300" t="s">
        <v>629</v>
      </c>
      <c r="L117" s="300" t="s">
        <v>81</v>
      </c>
      <c r="M117" s="298" t="s">
        <v>657</v>
      </c>
      <c r="N117" s="298" t="s">
        <v>636</v>
      </c>
      <c r="O117" s="300"/>
      <c r="P117" t="s">
        <v>632</v>
      </c>
      <c r="Q117" s="301"/>
    </row>
    <row r="118" spans="1:17" ht="30.6" x14ac:dyDescent="0.3">
      <c r="A118" s="296" t="s">
        <v>625</v>
      </c>
      <c r="B118" s="302">
        <v>45546</v>
      </c>
      <c r="C118" s="304"/>
      <c r="D118" s="304" t="s">
        <v>901</v>
      </c>
      <c r="E118" t="s">
        <v>322</v>
      </c>
      <c r="F118" t="s">
        <v>323</v>
      </c>
      <c r="G118" t="s">
        <v>324</v>
      </c>
      <c r="H118" s="306" t="s">
        <v>1062</v>
      </c>
      <c r="I118" s="306" t="s">
        <v>7</v>
      </c>
      <c r="J118" s="306" t="s">
        <v>8</v>
      </c>
      <c r="K118" s="306" t="s">
        <v>629</v>
      </c>
      <c r="L118" s="306" t="s">
        <v>129</v>
      </c>
      <c r="M118" s="304" t="s">
        <v>657</v>
      </c>
      <c r="N118" s="304" t="s">
        <v>636</v>
      </c>
      <c r="O118" s="306"/>
      <c r="P118" t="s">
        <v>632</v>
      </c>
      <c r="Q118" s="303"/>
    </row>
    <row r="119" spans="1:17" ht="30.6" x14ac:dyDescent="0.3">
      <c r="A119" s="296" t="s">
        <v>625</v>
      </c>
      <c r="B119" s="297">
        <v>45546</v>
      </c>
      <c r="C119" s="298"/>
      <c r="D119" s="298" t="s">
        <v>902</v>
      </c>
      <c r="E119" t="s">
        <v>325</v>
      </c>
      <c r="F119" t="s">
        <v>326</v>
      </c>
      <c r="G119" t="s">
        <v>327</v>
      </c>
      <c r="H119" s="300" t="s">
        <v>1062</v>
      </c>
      <c r="I119" s="300" t="s">
        <v>7</v>
      </c>
      <c r="J119" s="300" t="s">
        <v>8</v>
      </c>
      <c r="K119" s="300" t="s">
        <v>629</v>
      </c>
      <c r="L119" s="300" t="s">
        <v>129</v>
      </c>
      <c r="M119" s="298" t="s">
        <v>657</v>
      </c>
      <c r="N119" s="298" t="s">
        <v>636</v>
      </c>
      <c r="O119" s="300"/>
      <c r="P119" t="s">
        <v>632</v>
      </c>
      <c r="Q119" s="301"/>
    </row>
    <row r="120" spans="1:17" ht="30.6" x14ac:dyDescent="0.3">
      <c r="A120" s="296" t="s">
        <v>625</v>
      </c>
      <c r="B120" s="302">
        <v>45546</v>
      </c>
      <c r="C120" s="304"/>
      <c r="D120" s="304" t="s">
        <v>903</v>
      </c>
      <c r="E120" t="s">
        <v>328</v>
      </c>
      <c r="F120" t="s">
        <v>329</v>
      </c>
      <c r="G120" t="s">
        <v>330</v>
      </c>
      <c r="H120" s="306" t="s">
        <v>1062</v>
      </c>
      <c r="I120" s="306" t="s">
        <v>7</v>
      </c>
      <c r="J120" s="306" t="s">
        <v>8</v>
      </c>
      <c r="K120" s="306" t="s">
        <v>629</v>
      </c>
      <c r="L120" s="306" t="s">
        <v>129</v>
      </c>
      <c r="M120" s="304" t="s">
        <v>657</v>
      </c>
      <c r="N120" s="304" t="s">
        <v>636</v>
      </c>
      <c r="O120" s="306"/>
      <c r="P120" t="s">
        <v>632</v>
      </c>
      <c r="Q120" s="303"/>
    </row>
    <row r="121" spans="1:17" ht="30.6" x14ac:dyDescent="0.3">
      <c r="A121" s="296" t="s">
        <v>625</v>
      </c>
      <c r="B121" s="297">
        <v>45546</v>
      </c>
      <c r="C121" s="298"/>
      <c r="D121" s="298" t="s">
        <v>904</v>
      </c>
      <c r="E121" t="s">
        <v>331</v>
      </c>
      <c r="F121" t="s">
        <v>332</v>
      </c>
      <c r="G121" t="s">
        <v>333</v>
      </c>
      <c r="H121" s="300" t="s">
        <v>1062</v>
      </c>
      <c r="I121" s="300" t="s">
        <v>7</v>
      </c>
      <c r="J121" s="300" t="s">
        <v>8</v>
      </c>
      <c r="K121" s="300" t="s">
        <v>629</v>
      </c>
      <c r="L121" s="300" t="s">
        <v>129</v>
      </c>
      <c r="M121" s="298" t="s">
        <v>657</v>
      </c>
      <c r="N121" s="298" t="s">
        <v>636</v>
      </c>
      <c r="O121" s="300"/>
      <c r="P121" t="s">
        <v>632</v>
      </c>
      <c r="Q121" s="301"/>
    </row>
    <row r="122" spans="1:17" ht="20.399999999999999" x14ac:dyDescent="0.3">
      <c r="A122" s="307" t="s">
        <v>905</v>
      </c>
      <c r="B122" s="303"/>
      <c r="C122" s="304"/>
      <c r="D122" s="304" t="s">
        <v>906</v>
      </c>
      <c r="E122" t="s">
        <v>907</v>
      </c>
      <c r="F122" t="s">
        <v>908</v>
      </c>
      <c r="G122" t="s">
        <v>909</v>
      </c>
      <c r="H122" s="306" t="s">
        <v>1061</v>
      </c>
      <c r="I122" s="306" t="s">
        <v>7</v>
      </c>
      <c r="J122" s="306" t="s">
        <v>9</v>
      </c>
      <c r="K122" s="306" t="s">
        <v>629</v>
      </c>
      <c r="L122" s="306" t="s">
        <v>27</v>
      </c>
      <c r="M122" s="304" t="s">
        <v>910</v>
      </c>
      <c r="N122" s="304" t="s">
        <v>636</v>
      </c>
      <c r="O122" s="306"/>
      <c r="P122" t="s">
        <v>632</v>
      </c>
      <c r="Q122" s="303"/>
    </row>
    <row r="123" spans="1:17" ht="20.399999999999999" x14ac:dyDescent="0.3">
      <c r="A123" s="307" t="s">
        <v>905</v>
      </c>
      <c r="B123" s="301"/>
      <c r="C123" s="298"/>
      <c r="D123" s="298" t="s">
        <v>911</v>
      </c>
      <c r="E123" t="s">
        <v>912</v>
      </c>
      <c r="F123" t="s">
        <v>913</v>
      </c>
      <c r="G123" t="s">
        <v>914</v>
      </c>
      <c r="H123" s="300" t="s">
        <v>1061</v>
      </c>
      <c r="I123" s="300" t="s">
        <v>7</v>
      </c>
      <c r="J123" s="300" t="s">
        <v>9</v>
      </c>
      <c r="K123" s="300" t="s">
        <v>629</v>
      </c>
      <c r="L123" s="300" t="s">
        <v>27</v>
      </c>
      <c r="M123" s="298" t="s">
        <v>910</v>
      </c>
      <c r="N123" s="298" t="s">
        <v>636</v>
      </c>
      <c r="O123" s="300"/>
      <c r="P123" t="s">
        <v>632</v>
      </c>
      <c r="Q123" s="301"/>
    </row>
    <row r="124" spans="1:17" ht="20.399999999999999" x14ac:dyDescent="0.3">
      <c r="A124" s="307" t="s">
        <v>905</v>
      </c>
      <c r="B124" s="303"/>
      <c r="C124" s="304"/>
      <c r="D124" s="304" t="s">
        <v>915</v>
      </c>
      <c r="E124" t="s">
        <v>916</v>
      </c>
      <c r="F124" t="s">
        <v>917</v>
      </c>
      <c r="G124" t="s">
        <v>918</v>
      </c>
      <c r="H124" s="306" t="s">
        <v>1061</v>
      </c>
      <c r="I124" s="306"/>
      <c r="J124" s="306" t="s">
        <v>9</v>
      </c>
      <c r="K124" s="306" t="s">
        <v>629</v>
      </c>
      <c r="L124" s="306" t="s">
        <v>27</v>
      </c>
      <c r="M124" s="304" t="s">
        <v>910</v>
      </c>
      <c r="N124" s="304" t="s">
        <v>636</v>
      </c>
      <c r="O124" s="306"/>
      <c r="P124" t="s">
        <v>632</v>
      </c>
      <c r="Q124" s="303"/>
    </row>
    <row r="125" spans="1:17" ht="20.399999999999999" x14ac:dyDescent="0.3">
      <c r="A125" s="307" t="s">
        <v>905</v>
      </c>
      <c r="B125" s="301"/>
      <c r="C125" s="298"/>
      <c r="D125" s="298" t="s">
        <v>919</v>
      </c>
      <c r="E125" t="s">
        <v>920</v>
      </c>
      <c r="F125" t="s">
        <v>921</v>
      </c>
      <c r="G125" t="s">
        <v>922</v>
      </c>
      <c r="H125" s="300" t="s">
        <v>1061</v>
      </c>
      <c r="I125" s="300" t="s">
        <v>7</v>
      </c>
      <c r="J125" s="300" t="s">
        <v>9</v>
      </c>
      <c r="K125" s="300" t="s">
        <v>629</v>
      </c>
      <c r="L125" s="300" t="s">
        <v>27</v>
      </c>
      <c r="M125" s="298" t="s">
        <v>910</v>
      </c>
      <c r="N125" s="298" t="s">
        <v>636</v>
      </c>
      <c r="O125" s="300"/>
      <c r="P125" t="s">
        <v>632</v>
      </c>
      <c r="Q125" s="301"/>
    </row>
    <row r="126" spans="1:17" ht="30.6" x14ac:dyDescent="0.3">
      <c r="A126" s="296" t="s">
        <v>625</v>
      </c>
      <c r="B126" s="303"/>
      <c r="C126" s="304"/>
      <c r="D126" s="304" t="s">
        <v>923</v>
      </c>
      <c r="E126" t="s">
        <v>924</v>
      </c>
      <c r="F126" t="s">
        <v>925</v>
      </c>
      <c r="G126" t="s">
        <v>926</v>
      </c>
      <c r="H126" s="306" t="s">
        <v>1061</v>
      </c>
      <c r="I126" s="306" t="s">
        <v>7</v>
      </c>
      <c r="J126" s="306" t="s">
        <v>9</v>
      </c>
      <c r="K126" s="306" t="s">
        <v>629</v>
      </c>
      <c r="L126" s="306" t="s">
        <v>27</v>
      </c>
      <c r="M126" s="304" t="s">
        <v>910</v>
      </c>
      <c r="N126" s="304" t="s">
        <v>636</v>
      </c>
      <c r="O126" s="306"/>
      <c r="P126" t="s">
        <v>632</v>
      </c>
      <c r="Q126" s="303"/>
    </row>
    <row r="127" spans="1:17" ht="30.6" x14ac:dyDescent="0.3">
      <c r="A127" s="296" t="s">
        <v>625</v>
      </c>
      <c r="B127" s="301"/>
      <c r="C127" s="298"/>
      <c r="D127" s="298" t="s">
        <v>927</v>
      </c>
      <c r="E127" t="s">
        <v>928</v>
      </c>
      <c r="F127" t="s">
        <v>929</v>
      </c>
      <c r="G127" t="s">
        <v>930</v>
      </c>
      <c r="H127" s="300" t="s">
        <v>1061</v>
      </c>
      <c r="I127" s="300" t="s">
        <v>7</v>
      </c>
      <c r="J127" s="300" t="s">
        <v>9</v>
      </c>
      <c r="K127" s="300" t="s">
        <v>629</v>
      </c>
      <c r="L127" s="300" t="s">
        <v>27</v>
      </c>
      <c r="M127" s="298" t="s">
        <v>910</v>
      </c>
      <c r="N127" s="298" t="s">
        <v>636</v>
      </c>
      <c r="O127" s="300"/>
      <c r="P127" t="s">
        <v>632</v>
      </c>
      <c r="Q127" s="301"/>
    </row>
    <row r="128" spans="1:17" ht="30.6" x14ac:dyDescent="0.3">
      <c r="A128" s="296" t="s">
        <v>625</v>
      </c>
      <c r="B128" s="303"/>
      <c r="C128" s="304"/>
      <c r="D128" s="304" t="s">
        <v>931</v>
      </c>
      <c r="E128" t="s">
        <v>932</v>
      </c>
      <c r="F128" t="s">
        <v>933</v>
      </c>
      <c r="G128" t="s">
        <v>934</v>
      </c>
      <c r="H128" s="306" t="s">
        <v>1061</v>
      </c>
      <c r="I128" s="306" t="s">
        <v>7</v>
      </c>
      <c r="J128" s="306" t="s">
        <v>9</v>
      </c>
      <c r="K128" s="306" t="s">
        <v>629</v>
      </c>
      <c r="L128" s="306" t="s">
        <v>27</v>
      </c>
      <c r="M128" s="304" t="s">
        <v>910</v>
      </c>
      <c r="N128" s="304" t="s">
        <v>636</v>
      </c>
      <c r="O128" s="306"/>
      <c r="P128" t="s">
        <v>632</v>
      </c>
      <c r="Q128" s="303"/>
    </row>
    <row r="129" spans="1:17" ht="30.6" x14ac:dyDescent="0.3">
      <c r="A129" s="296" t="s">
        <v>625</v>
      </c>
      <c r="B129" s="301"/>
      <c r="C129" s="298"/>
      <c r="D129" s="298" t="s">
        <v>935</v>
      </c>
      <c r="E129" t="s">
        <v>936</v>
      </c>
      <c r="F129" t="s">
        <v>937</v>
      </c>
      <c r="G129" t="s">
        <v>938</v>
      </c>
      <c r="H129" s="300" t="s">
        <v>1061</v>
      </c>
      <c r="I129" s="300" t="s">
        <v>7</v>
      </c>
      <c r="J129" s="300" t="s">
        <v>9</v>
      </c>
      <c r="K129" s="300" t="s">
        <v>629</v>
      </c>
      <c r="L129" s="300" t="s">
        <v>27</v>
      </c>
      <c r="M129" s="298" t="s">
        <v>910</v>
      </c>
      <c r="N129" s="298" t="s">
        <v>636</v>
      </c>
      <c r="O129" s="300"/>
      <c r="P129" t="s">
        <v>632</v>
      </c>
      <c r="Q129" s="301"/>
    </row>
    <row r="130" spans="1:17" ht="30.6" x14ac:dyDescent="0.3">
      <c r="A130" s="296" t="s">
        <v>625</v>
      </c>
      <c r="B130" s="302">
        <v>45546</v>
      </c>
      <c r="C130" s="304" t="s">
        <v>939</v>
      </c>
      <c r="D130" s="304" t="s">
        <v>940</v>
      </c>
      <c r="E130" t="s">
        <v>334</v>
      </c>
      <c r="F130" t="s">
        <v>335</v>
      </c>
      <c r="G130" t="s">
        <v>336</v>
      </c>
      <c r="H130" s="306" t="s">
        <v>1062</v>
      </c>
      <c r="I130" s="306" t="s">
        <v>11</v>
      </c>
      <c r="J130" s="306" t="s">
        <v>8</v>
      </c>
      <c r="K130" s="306" t="s">
        <v>629</v>
      </c>
      <c r="L130" s="306" t="s">
        <v>145</v>
      </c>
      <c r="M130" s="304" t="s">
        <v>657</v>
      </c>
      <c r="N130" s="304" t="s">
        <v>636</v>
      </c>
      <c r="O130" s="306"/>
      <c r="P130" t="s">
        <v>632</v>
      </c>
      <c r="Q130" s="303"/>
    </row>
    <row r="131" spans="1:17" ht="30.6" x14ac:dyDescent="0.3">
      <c r="A131" s="296" t="s">
        <v>625</v>
      </c>
      <c r="B131" s="297">
        <v>45546</v>
      </c>
      <c r="C131" s="298" t="s">
        <v>941</v>
      </c>
      <c r="D131" s="298" t="s">
        <v>942</v>
      </c>
      <c r="E131" t="s">
        <v>337</v>
      </c>
      <c r="F131" t="s">
        <v>338</v>
      </c>
      <c r="G131" t="s">
        <v>339</v>
      </c>
      <c r="H131" s="300" t="s">
        <v>1062</v>
      </c>
      <c r="I131" s="300" t="s">
        <v>11</v>
      </c>
      <c r="J131" s="300" t="s">
        <v>8</v>
      </c>
      <c r="K131" s="300" t="s">
        <v>629</v>
      </c>
      <c r="L131" s="300" t="s">
        <v>145</v>
      </c>
      <c r="M131" s="298" t="s">
        <v>657</v>
      </c>
      <c r="N131" s="298" t="s">
        <v>636</v>
      </c>
      <c r="O131" s="300"/>
      <c r="P131" t="s">
        <v>632</v>
      </c>
      <c r="Q131" s="301"/>
    </row>
    <row r="132" spans="1:17" ht="30.6" x14ac:dyDescent="0.3">
      <c r="A132" s="296" t="s">
        <v>625</v>
      </c>
      <c r="B132" s="302">
        <v>45546</v>
      </c>
      <c r="C132" s="304" t="s">
        <v>943</v>
      </c>
      <c r="D132" s="304" t="s">
        <v>944</v>
      </c>
      <c r="E132" t="s">
        <v>340</v>
      </c>
      <c r="F132" t="s">
        <v>341</v>
      </c>
      <c r="G132" t="s">
        <v>342</v>
      </c>
      <c r="H132" s="306" t="s">
        <v>1062</v>
      </c>
      <c r="I132" s="306" t="s">
        <v>11</v>
      </c>
      <c r="J132" s="306" t="s">
        <v>8</v>
      </c>
      <c r="K132" s="306" t="s">
        <v>629</v>
      </c>
      <c r="L132" s="306" t="s">
        <v>145</v>
      </c>
      <c r="M132" s="304" t="s">
        <v>657</v>
      </c>
      <c r="N132" s="304" t="s">
        <v>636</v>
      </c>
      <c r="O132" s="306"/>
      <c r="P132" t="s">
        <v>632</v>
      </c>
      <c r="Q132" s="303"/>
    </row>
    <row r="133" spans="1:17" ht="30.6" x14ac:dyDescent="0.3">
      <c r="A133" s="296" t="s">
        <v>625</v>
      </c>
      <c r="B133" s="297">
        <v>45546</v>
      </c>
      <c r="C133" s="298" t="s">
        <v>945</v>
      </c>
      <c r="D133" s="298" t="s">
        <v>946</v>
      </c>
      <c r="E133" t="s">
        <v>343</v>
      </c>
      <c r="F133" t="s">
        <v>344</v>
      </c>
      <c r="G133" t="s">
        <v>345</v>
      </c>
      <c r="H133" s="300" t="s">
        <v>1062</v>
      </c>
      <c r="I133" s="300" t="s">
        <v>11</v>
      </c>
      <c r="J133" s="300" t="s">
        <v>8</v>
      </c>
      <c r="K133" s="300" t="s">
        <v>629</v>
      </c>
      <c r="L133" s="300" t="s">
        <v>145</v>
      </c>
      <c r="M133" s="298" t="s">
        <v>657</v>
      </c>
      <c r="N133" s="298" t="s">
        <v>636</v>
      </c>
      <c r="O133" s="300"/>
      <c r="P133" t="s">
        <v>632</v>
      </c>
      <c r="Q133" s="301"/>
    </row>
    <row r="134" spans="1:17" ht="30.6" x14ac:dyDescent="0.3">
      <c r="A134" s="296" t="s">
        <v>625</v>
      </c>
      <c r="B134" s="304" t="s">
        <v>947</v>
      </c>
      <c r="C134" s="304"/>
      <c r="D134" s="304" t="s">
        <v>948</v>
      </c>
      <c r="E134" t="s">
        <v>597</v>
      </c>
      <c r="F134" t="s">
        <v>598</v>
      </c>
      <c r="G134" t="s">
        <v>599</v>
      </c>
      <c r="H134" s="306" t="s">
        <v>1061</v>
      </c>
      <c r="I134" s="306" t="s">
        <v>7</v>
      </c>
      <c r="J134" s="306" t="s">
        <v>8</v>
      </c>
      <c r="K134" s="306" t="s">
        <v>629</v>
      </c>
      <c r="L134" s="306" t="s">
        <v>33</v>
      </c>
      <c r="M134" s="304" t="s">
        <v>949</v>
      </c>
      <c r="N134" s="304" t="s">
        <v>636</v>
      </c>
      <c r="O134" s="306"/>
      <c r="P134" t="s">
        <v>632</v>
      </c>
      <c r="Q134" s="303"/>
    </row>
    <row r="135" spans="1:17" ht="30.6" x14ac:dyDescent="0.3">
      <c r="A135" s="296" t="s">
        <v>625</v>
      </c>
      <c r="B135" s="298" t="s">
        <v>947</v>
      </c>
      <c r="C135" s="298"/>
      <c r="D135" s="298" t="s">
        <v>950</v>
      </c>
      <c r="E135" t="s">
        <v>600</v>
      </c>
      <c r="F135" t="s">
        <v>601</v>
      </c>
      <c r="G135" t="s">
        <v>602</v>
      </c>
      <c r="H135" s="300" t="s">
        <v>1061</v>
      </c>
      <c r="I135" s="300" t="s">
        <v>7</v>
      </c>
      <c r="J135" s="300" t="s">
        <v>8</v>
      </c>
      <c r="K135" s="300" t="s">
        <v>629</v>
      </c>
      <c r="L135" s="300" t="s">
        <v>33</v>
      </c>
      <c r="M135" s="298" t="s">
        <v>949</v>
      </c>
      <c r="N135" s="298" t="s">
        <v>636</v>
      </c>
      <c r="O135" s="300"/>
      <c r="P135" t="s">
        <v>632</v>
      </c>
      <c r="Q135" s="301"/>
    </row>
    <row r="136" spans="1:17" ht="30.6" x14ac:dyDescent="0.3">
      <c r="A136" s="296" t="s">
        <v>625</v>
      </c>
      <c r="B136" s="304" t="s">
        <v>947</v>
      </c>
      <c r="C136" s="304"/>
      <c r="D136" s="304" t="s">
        <v>951</v>
      </c>
      <c r="E136" t="s">
        <v>603</v>
      </c>
      <c r="F136" t="s">
        <v>604</v>
      </c>
      <c r="G136" t="s">
        <v>605</v>
      </c>
      <c r="H136" s="306" t="s">
        <v>1061</v>
      </c>
      <c r="I136" s="306" t="s">
        <v>7</v>
      </c>
      <c r="J136" s="306" t="s">
        <v>8</v>
      </c>
      <c r="K136" s="306" t="s">
        <v>629</v>
      </c>
      <c r="L136" s="306" t="s">
        <v>33</v>
      </c>
      <c r="M136" s="304" t="s">
        <v>949</v>
      </c>
      <c r="N136" s="304" t="s">
        <v>636</v>
      </c>
      <c r="O136" s="306"/>
      <c r="P136" t="s">
        <v>632</v>
      </c>
      <c r="Q136" s="303"/>
    </row>
    <row r="137" spans="1:17" ht="30.6" x14ac:dyDescent="0.3">
      <c r="A137" s="296" t="s">
        <v>625</v>
      </c>
      <c r="B137" s="298" t="s">
        <v>947</v>
      </c>
      <c r="C137" s="298"/>
      <c r="D137" s="298" t="s">
        <v>952</v>
      </c>
      <c r="E137" t="s">
        <v>606</v>
      </c>
      <c r="F137" t="s">
        <v>607</v>
      </c>
      <c r="G137" t="s">
        <v>608</v>
      </c>
      <c r="H137" s="300" t="s">
        <v>1061</v>
      </c>
      <c r="I137" s="300" t="s">
        <v>7</v>
      </c>
      <c r="J137" s="300" t="s">
        <v>8</v>
      </c>
      <c r="K137" s="300" t="s">
        <v>629</v>
      </c>
      <c r="L137" s="300" t="s">
        <v>33</v>
      </c>
      <c r="M137" s="298" t="s">
        <v>949</v>
      </c>
      <c r="N137" s="298" t="s">
        <v>636</v>
      </c>
      <c r="O137" s="300"/>
      <c r="P137" t="s">
        <v>632</v>
      </c>
      <c r="Q137" s="301"/>
    </row>
    <row r="138" spans="1:17" ht="30.6" x14ac:dyDescent="0.3">
      <c r="A138" s="296" t="s">
        <v>625</v>
      </c>
      <c r="B138" s="302">
        <v>45509</v>
      </c>
      <c r="C138" s="304" t="s">
        <v>953</v>
      </c>
      <c r="D138" s="304" t="s">
        <v>954</v>
      </c>
      <c r="E138" t="s">
        <v>346</v>
      </c>
      <c r="F138" t="s">
        <v>347</v>
      </c>
      <c r="G138" t="s">
        <v>348</v>
      </c>
      <c r="H138" s="306" t="s">
        <v>1061</v>
      </c>
      <c r="I138" s="306" t="s">
        <v>11</v>
      </c>
      <c r="J138" s="306" t="s">
        <v>8</v>
      </c>
      <c r="K138" s="306" t="s">
        <v>629</v>
      </c>
      <c r="L138" s="306" t="s">
        <v>254</v>
      </c>
      <c r="M138" s="304" t="s">
        <v>955</v>
      </c>
      <c r="N138" s="304" t="s">
        <v>631</v>
      </c>
      <c r="O138" s="306" t="s">
        <v>12</v>
      </c>
      <c r="P138" t="s">
        <v>632</v>
      </c>
      <c r="Q138" s="303"/>
    </row>
    <row r="139" spans="1:17" ht="30.6" x14ac:dyDescent="0.3">
      <c r="A139" s="296" t="s">
        <v>625</v>
      </c>
      <c r="B139" s="297">
        <v>45509</v>
      </c>
      <c r="C139" s="298" t="s">
        <v>956</v>
      </c>
      <c r="D139" s="298" t="s">
        <v>957</v>
      </c>
      <c r="E139" t="s">
        <v>349</v>
      </c>
      <c r="F139" t="s">
        <v>350</v>
      </c>
      <c r="G139" t="s">
        <v>351</v>
      </c>
      <c r="H139" s="300" t="s">
        <v>1061</v>
      </c>
      <c r="I139" s="300" t="s">
        <v>11</v>
      </c>
      <c r="J139" s="300" t="s">
        <v>8</v>
      </c>
      <c r="K139" s="300" t="s">
        <v>629</v>
      </c>
      <c r="L139" s="300" t="s">
        <v>254</v>
      </c>
      <c r="M139" s="298" t="s">
        <v>955</v>
      </c>
      <c r="N139" s="298" t="s">
        <v>631</v>
      </c>
      <c r="O139" s="300" t="s">
        <v>352</v>
      </c>
      <c r="P139" t="s">
        <v>632</v>
      </c>
      <c r="Q139" s="301"/>
    </row>
    <row r="140" spans="1:17" ht="30.6" x14ac:dyDescent="0.3">
      <c r="A140" s="296" t="s">
        <v>625</v>
      </c>
      <c r="B140" s="302">
        <v>45509</v>
      </c>
      <c r="C140" s="304" t="s">
        <v>958</v>
      </c>
      <c r="D140" s="304" t="s">
        <v>959</v>
      </c>
      <c r="E140" t="s">
        <v>353</v>
      </c>
      <c r="F140" t="s">
        <v>354</v>
      </c>
      <c r="G140" t="s">
        <v>355</v>
      </c>
      <c r="H140" s="306" t="s">
        <v>1061</v>
      </c>
      <c r="I140" s="306" t="s">
        <v>11</v>
      </c>
      <c r="J140" s="306" t="s">
        <v>8</v>
      </c>
      <c r="K140" s="306" t="s">
        <v>629</v>
      </c>
      <c r="L140" s="306" t="s">
        <v>254</v>
      </c>
      <c r="M140" s="304" t="s">
        <v>955</v>
      </c>
      <c r="N140" s="304" t="s">
        <v>631</v>
      </c>
      <c r="O140" s="306" t="s">
        <v>12</v>
      </c>
      <c r="P140" t="s">
        <v>632</v>
      </c>
      <c r="Q140" s="303"/>
    </row>
    <row r="141" spans="1:17" ht="30.6" x14ac:dyDescent="0.3">
      <c r="A141" s="296" t="s">
        <v>625</v>
      </c>
      <c r="B141" s="297">
        <v>45509</v>
      </c>
      <c r="C141" s="298" t="s">
        <v>960</v>
      </c>
      <c r="D141" s="298" t="s">
        <v>961</v>
      </c>
      <c r="E141" t="s">
        <v>356</v>
      </c>
      <c r="F141" t="s">
        <v>347</v>
      </c>
      <c r="G141" t="s">
        <v>357</v>
      </c>
      <c r="H141" s="300" t="s">
        <v>1061</v>
      </c>
      <c r="I141" s="300" t="s">
        <v>11</v>
      </c>
      <c r="J141" s="300" t="s">
        <v>8</v>
      </c>
      <c r="K141" s="300" t="s">
        <v>629</v>
      </c>
      <c r="L141" s="300" t="s">
        <v>254</v>
      </c>
      <c r="M141" s="298" t="s">
        <v>955</v>
      </c>
      <c r="N141" s="298" t="s">
        <v>631</v>
      </c>
      <c r="O141" s="300" t="s">
        <v>12</v>
      </c>
      <c r="P141" t="s">
        <v>632</v>
      </c>
      <c r="Q141" s="301"/>
    </row>
    <row r="142" spans="1:17" ht="30.6" x14ac:dyDescent="0.3">
      <c r="A142" s="296" t="s">
        <v>625</v>
      </c>
      <c r="B142" s="302">
        <v>45509</v>
      </c>
      <c r="C142" s="304" t="s">
        <v>962</v>
      </c>
      <c r="D142" s="304" t="s">
        <v>963</v>
      </c>
      <c r="E142" t="s">
        <v>358</v>
      </c>
      <c r="F142" t="s">
        <v>359</v>
      </c>
      <c r="G142" t="s">
        <v>360</v>
      </c>
      <c r="H142" s="306" t="s">
        <v>1061</v>
      </c>
      <c r="I142" s="306" t="s">
        <v>11</v>
      </c>
      <c r="J142" s="306" t="s">
        <v>8</v>
      </c>
      <c r="K142" s="306" t="s">
        <v>629</v>
      </c>
      <c r="L142" s="306" t="s">
        <v>254</v>
      </c>
      <c r="M142" s="304" t="s">
        <v>955</v>
      </c>
      <c r="N142" s="304" t="s">
        <v>631</v>
      </c>
      <c r="O142" s="306" t="s">
        <v>12</v>
      </c>
      <c r="P142" t="s">
        <v>632</v>
      </c>
      <c r="Q142" s="303"/>
    </row>
    <row r="143" spans="1:17" ht="30.6" x14ac:dyDescent="0.3">
      <c r="A143" s="296" t="s">
        <v>625</v>
      </c>
      <c r="B143" s="297">
        <v>45509</v>
      </c>
      <c r="C143" s="298" t="s">
        <v>964</v>
      </c>
      <c r="D143" s="298" t="s">
        <v>965</v>
      </c>
      <c r="E143" t="s">
        <v>361</v>
      </c>
      <c r="F143" t="s">
        <v>362</v>
      </c>
      <c r="G143" t="s">
        <v>363</v>
      </c>
      <c r="H143" s="300" t="s">
        <v>1061</v>
      </c>
      <c r="I143" s="300" t="s">
        <v>11</v>
      </c>
      <c r="J143" s="300" t="s">
        <v>8</v>
      </c>
      <c r="K143" s="300" t="s">
        <v>629</v>
      </c>
      <c r="L143" s="300" t="s">
        <v>254</v>
      </c>
      <c r="M143" s="298" t="s">
        <v>955</v>
      </c>
      <c r="N143" s="298" t="s">
        <v>631</v>
      </c>
      <c r="O143" s="300" t="s">
        <v>12</v>
      </c>
      <c r="P143" t="s">
        <v>632</v>
      </c>
      <c r="Q143" s="301"/>
    </row>
    <row r="144" spans="1:17" ht="30.6" x14ac:dyDescent="0.3">
      <c r="A144" s="296" t="s">
        <v>625</v>
      </c>
      <c r="B144" s="302">
        <v>45509</v>
      </c>
      <c r="C144" s="304" t="s">
        <v>966</v>
      </c>
      <c r="D144" s="304" t="s">
        <v>967</v>
      </c>
      <c r="E144" t="s">
        <v>364</v>
      </c>
      <c r="F144" t="s">
        <v>365</v>
      </c>
      <c r="G144" t="s">
        <v>366</v>
      </c>
      <c r="H144" s="306" t="s">
        <v>1061</v>
      </c>
      <c r="I144" s="306" t="s">
        <v>11</v>
      </c>
      <c r="J144" s="306" t="s">
        <v>8</v>
      </c>
      <c r="K144" s="306" t="s">
        <v>629</v>
      </c>
      <c r="L144" s="306" t="s">
        <v>254</v>
      </c>
      <c r="M144" s="304" t="s">
        <v>955</v>
      </c>
      <c r="N144" s="304" t="s">
        <v>631</v>
      </c>
      <c r="O144" s="306" t="s">
        <v>12</v>
      </c>
      <c r="P144" t="s">
        <v>632</v>
      </c>
      <c r="Q144" s="303"/>
    </row>
    <row r="145" spans="1:17" ht="30.6" x14ac:dyDescent="0.3">
      <c r="A145" s="296" t="s">
        <v>625</v>
      </c>
      <c r="B145" s="297">
        <v>45509</v>
      </c>
      <c r="C145" s="298" t="s">
        <v>968</v>
      </c>
      <c r="D145" s="298" t="s">
        <v>969</v>
      </c>
      <c r="E145" t="s">
        <v>367</v>
      </c>
      <c r="F145" t="s">
        <v>368</v>
      </c>
      <c r="G145" t="s">
        <v>369</v>
      </c>
      <c r="H145" s="300" t="s">
        <v>1061</v>
      </c>
      <c r="I145" s="300" t="s">
        <v>11</v>
      </c>
      <c r="J145" s="300" t="s">
        <v>8</v>
      </c>
      <c r="K145" s="300" t="s">
        <v>629</v>
      </c>
      <c r="L145" s="300" t="s">
        <v>254</v>
      </c>
      <c r="M145" s="298" t="s">
        <v>955</v>
      </c>
      <c r="N145" s="298" t="s">
        <v>631</v>
      </c>
      <c r="O145" s="300" t="s">
        <v>12</v>
      </c>
      <c r="P145" t="s">
        <v>632</v>
      </c>
      <c r="Q145" s="301"/>
    </row>
    <row r="146" spans="1:17" ht="30.6" x14ac:dyDescent="0.3">
      <c r="A146" s="296" t="s">
        <v>625</v>
      </c>
      <c r="B146" s="302">
        <v>45509</v>
      </c>
      <c r="C146" s="304" t="s">
        <v>970</v>
      </c>
      <c r="D146" s="304" t="s">
        <v>971</v>
      </c>
      <c r="E146" t="s">
        <v>370</v>
      </c>
      <c r="F146" t="s">
        <v>365</v>
      </c>
      <c r="G146" t="s">
        <v>371</v>
      </c>
      <c r="H146" s="306" t="s">
        <v>1061</v>
      </c>
      <c r="I146" s="306" t="s">
        <v>11</v>
      </c>
      <c r="J146" s="306" t="s">
        <v>8</v>
      </c>
      <c r="K146" s="306" t="s">
        <v>629</v>
      </c>
      <c r="L146" s="306" t="s">
        <v>254</v>
      </c>
      <c r="M146" s="304" t="s">
        <v>955</v>
      </c>
      <c r="N146" s="304" t="s">
        <v>631</v>
      </c>
      <c r="O146" s="306" t="s">
        <v>372</v>
      </c>
      <c r="P146" t="s">
        <v>632</v>
      </c>
      <c r="Q146" s="303"/>
    </row>
    <row r="147" spans="1:17" ht="30.6" x14ac:dyDescent="0.3">
      <c r="A147" s="296" t="s">
        <v>625</v>
      </c>
      <c r="B147" s="297">
        <v>45509</v>
      </c>
      <c r="C147" s="298" t="s">
        <v>972</v>
      </c>
      <c r="D147" s="298" t="s">
        <v>973</v>
      </c>
      <c r="E147" t="s">
        <v>373</v>
      </c>
      <c r="F147" t="s">
        <v>374</v>
      </c>
      <c r="G147" t="s">
        <v>375</v>
      </c>
      <c r="H147" s="300" t="s">
        <v>1061</v>
      </c>
      <c r="I147" s="300" t="s">
        <v>11</v>
      </c>
      <c r="J147" s="300" t="s">
        <v>8</v>
      </c>
      <c r="K147" s="300" t="s">
        <v>629</v>
      </c>
      <c r="L147" s="300" t="s">
        <v>254</v>
      </c>
      <c r="M147" s="298" t="s">
        <v>955</v>
      </c>
      <c r="N147" s="298" t="s">
        <v>631</v>
      </c>
      <c r="O147" s="300" t="s">
        <v>12</v>
      </c>
      <c r="P147" t="s">
        <v>632</v>
      </c>
      <c r="Q147" s="301"/>
    </row>
    <row r="148" spans="1:17" ht="30.6" x14ac:dyDescent="0.3">
      <c r="A148" s="296" t="s">
        <v>625</v>
      </c>
      <c r="B148" s="302">
        <v>45169</v>
      </c>
      <c r="C148" s="304"/>
      <c r="D148" s="304" t="s">
        <v>974</v>
      </c>
      <c r="E148" t="s">
        <v>376</v>
      </c>
      <c r="F148" t="s">
        <v>377</v>
      </c>
      <c r="G148" t="s">
        <v>378</v>
      </c>
      <c r="H148" s="306" t="s">
        <v>1061</v>
      </c>
      <c r="I148" s="306" t="s">
        <v>7</v>
      </c>
      <c r="J148" s="306" t="s">
        <v>8</v>
      </c>
      <c r="K148" s="306" t="s">
        <v>629</v>
      </c>
      <c r="L148" s="306" t="s">
        <v>254</v>
      </c>
      <c r="M148" s="304" t="s">
        <v>955</v>
      </c>
      <c r="N148" s="304" t="s">
        <v>631</v>
      </c>
      <c r="O148" s="306" t="s">
        <v>12</v>
      </c>
      <c r="P148" t="s">
        <v>632</v>
      </c>
      <c r="Q148" s="303"/>
    </row>
    <row r="149" spans="1:17" ht="30.6" x14ac:dyDescent="0.3">
      <c r="A149" s="296" t="s">
        <v>625</v>
      </c>
      <c r="B149" s="297">
        <v>45169</v>
      </c>
      <c r="C149" s="298" t="s">
        <v>975</v>
      </c>
      <c r="D149" s="298" t="s">
        <v>976</v>
      </c>
      <c r="E149" t="s">
        <v>609</v>
      </c>
      <c r="F149" t="s">
        <v>380</v>
      </c>
      <c r="G149" t="s">
        <v>381</v>
      </c>
      <c r="H149" s="300" t="s">
        <v>1062</v>
      </c>
      <c r="I149" s="300" t="s">
        <v>11</v>
      </c>
      <c r="J149" s="300" t="s">
        <v>9</v>
      </c>
      <c r="K149" s="300" t="s">
        <v>629</v>
      </c>
      <c r="L149" s="300" t="s">
        <v>382</v>
      </c>
      <c r="M149" s="298" t="s">
        <v>977</v>
      </c>
      <c r="N149" s="298" t="s">
        <v>636</v>
      </c>
      <c r="O149" s="300"/>
      <c r="P149" t="s">
        <v>632</v>
      </c>
      <c r="Q149" s="301"/>
    </row>
    <row r="150" spans="1:17" ht="30.6" x14ac:dyDescent="0.3">
      <c r="A150" s="296" t="s">
        <v>625</v>
      </c>
      <c r="B150" s="302">
        <v>45169</v>
      </c>
      <c r="C150" s="304" t="s">
        <v>978</v>
      </c>
      <c r="D150" s="304" t="s">
        <v>979</v>
      </c>
      <c r="E150" t="s">
        <v>383</v>
      </c>
      <c r="F150" t="s">
        <v>384</v>
      </c>
      <c r="G150" t="s">
        <v>385</v>
      </c>
      <c r="H150" s="306" t="s">
        <v>1062</v>
      </c>
      <c r="I150" s="306" t="s">
        <v>11</v>
      </c>
      <c r="J150" s="306" t="s">
        <v>9</v>
      </c>
      <c r="K150" s="306" t="s">
        <v>748</v>
      </c>
      <c r="L150" s="306" t="s">
        <v>101</v>
      </c>
      <c r="M150" s="304" t="s">
        <v>977</v>
      </c>
      <c r="N150" s="304" t="s">
        <v>636</v>
      </c>
      <c r="O150" s="306"/>
      <c r="P150" t="s">
        <v>632</v>
      </c>
      <c r="Q150" s="303"/>
    </row>
    <row r="151" spans="1:17" ht="30.6" x14ac:dyDescent="0.3">
      <c r="A151" s="296" t="s">
        <v>625</v>
      </c>
      <c r="B151" s="297">
        <v>45169</v>
      </c>
      <c r="C151" s="298" t="s">
        <v>980</v>
      </c>
      <c r="D151" s="298" t="s">
        <v>981</v>
      </c>
      <c r="E151" t="s">
        <v>386</v>
      </c>
      <c r="F151" t="s">
        <v>387</v>
      </c>
      <c r="G151" t="s">
        <v>388</v>
      </c>
      <c r="H151" s="300" t="s">
        <v>1062</v>
      </c>
      <c r="I151" s="300" t="s">
        <v>11</v>
      </c>
      <c r="J151" s="300" t="s">
        <v>9</v>
      </c>
      <c r="K151" s="300" t="s">
        <v>629</v>
      </c>
      <c r="L151" s="300" t="s">
        <v>382</v>
      </c>
      <c r="M151" s="298" t="s">
        <v>977</v>
      </c>
      <c r="N151" s="298" t="s">
        <v>636</v>
      </c>
      <c r="O151" s="300"/>
      <c r="P151" t="s">
        <v>632</v>
      </c>
      <c r="Q151" s="301"/>
    </row>
    <row r="152" spans="1:17" ht="30.6" x14ac:dyDescent="0.3">
      <c r="A152" s="296" t="s">
        <v>625</v>
      </c>
      <c r="B152" s="302">
        <v>45170</v>
      </c>
      <c r="C152" s="304" t="s">
        <v>982</v>
      </c>
      <c r="D152" s="304" t="s">
        <v>983</v>
      </c>
      <c r="E152" t="s">
        <v>389</v>
      </c>
      <c r="F152" t="s">
        <v>390</v>
      </c>
      <c r="G152" t="s">
        <v>391</v>
      </c>
      <c r="H152" s="306" t="s">
        <v>1063</v>
      </c>
      <c r="I152" s="306" t="s">
        <v>11</v>
      </c>
      <c r="J152" s="306" t="s">
        <v>9</v>
      </c>
      <c r="K152" s="306" t="s">
        <v>629</v>
      </c>
      <c r="L152" s="306" t="s">
        <v>111</v>
      </c>
      <c r="M152" s="304" t="s">
        <v>984</v>
      </c>
      <c r="N152" s="304"/>
      <c r="O152" s="306"/>
      <c r="P152" t="s">
        <v>632</v>
      </c>
      <c r="Q152" s="303"/>
    </row>
    <row r="153" spans="1:17" ht="30.6" x14ac:dyDescent="0.3">
      <c r="A153" s="296" t="s">
        <v>625</v>
      </c>
      <c r="B153" s="297">
        <v>45170</v>
      </c>
      <c r="C153" s="298" t="s">
        <v>985</v>
      </c>
      <c r="D153" s="298" t="s">
        <v>986</v>
      </c>
      <c r="E153" t="s">
        <v>392</v>
      </c>
      <c r="F153" t="s">
        <v>393</v>
      </c>
      <c r="G153" t="s">
        <v>394</v>
      </c>
      <c r="H153" s="300" t="s">
        <v>1063</v>
      </c>
      <c r="I153" s="300" t="s">
        <v>11</v>
      </c>
      <c r="J153" s="300" t="s">
        <v>9</v>
      </c>
      <c r="K153" s="300" t="s">
        <v>629</v>
      </c>
      <c r="L153" s="300" t="s">
        <v>111</v>
      </c>
      <c r="M153" s="298" t="s">
        <v>987</v>
      </c>
      <c r="N153" s="298"/>
      <c r="O153" s="300"/>
      <c r="P153" t="s">
        <v>632</v>
      </c>
      <c r="Q153" s="301"/>
    </row>
    <row r="154" spans="1:17" ht="30.6" x14ac:dyDescent="0.3">
      <c r="A154" s="296" t="s">
        <v>625</v>
      </c>
      <c r="B154" s="304" t="s">
        <v>649</v>
      </c>
      <c r="C154" s="304"/>
      <c r="D154" s="304" t="s">
        <v>988</v>
      </c>
      <c r="E154" t="s">
        <v>395</v>
      </c>
      <c r="F154" t="s">
        <v>396</v>
      </c>
      <c r="G154" t="s">
        <v>397</v>
      </c>
      <c r="H154" s="306" t="s">
        <v>1061</v>
      </c>
      <c r="I154" s="306" t="s">
        <v>7</v>
      </c>
      <c r="J154" s="306" t="s">
        <v>8</v>
      </c>
      <c r="K154" s="306" t="s">
        <v>629</v>
      </c>
      <c r="L154" s="306" t="s">
        <v>33</v>
      </c>
      <c r="M154" s="304" t="s">
        <v>989</v>
      </c>
      <c r="N154" s="304"/>
      <c r="O154" s="306"/>
      <c r="P154" t="s">
        <v>632</v>
      </c>
      <c r="Q154" s="303"/>
    </row>
    <row r="155" spans="1:17" ht="30.6" x14ac:dyDescent="0.3">
      <c r="A155" s="296" t="s">
        <v>625</v>
      </c>
      <c r="B155" s="298" t="s">
        <v>649</v>
      </c>
      <c r="C155" s="298"/>
      <c r="D155" s="298" t="s">
        <v>990</v>
      </c>
      <c r="E155" t="s">
        <v>398</v>
      </c>
      <c r="F155" t="s">
        <v>399</v>
      </c>
      <c r="G155" t="s">
        <v>400</v>
      </c>
      <c r="H155" s="300" t="s">
        <v>1061</v>
      </c>
      <c r="I155" s="300" t="s">
        <v>7</v>
      </c>
      <c r="J155" s="300" t="s">
        <v>8</v>
      </c>
      <c r="K155" s="300" t="s">
        <v>629</v>
      </c>
      <c r="L155" s="300" t="s">
        <v>33</v>
      </c>
      <c r="M155" s="298" t="s">
        <v>989</v>
      </c>
      <c r="N155" s="298"/>
      <c r="O155" s="300"/>
      <c r="P155" t="s">
        <v>632</v>
      </c>
      <c r="Q155" s="301"/>
    </row>
    <row r="156" spans="1:17" ht="30.6" x14ac:dyDescent="0.3">
      <c r="A156" s="296" t="s">
        <v>625</v>
      </c>
      <c r="B156" s="304" t="s">
        <v>649</v>
      </c>
      <c r="C156" s="304"/>
      <c r="D156" s="304" t="s">
        <v>991</v>
      </c>
      <c r="E156" t="s">
        <v>401</v>
      </c>
      <c r="F156" t="s">
        <v>402</v>
      </c>
      <c r="G156" t="s">
        <v>403</v>
      </c>
      <c r="H156" s="306" t="s">
        <v>1061</v>
      </c>
      <c r="I156" s="306" t="s">
        <v>7</v>
      </c>
      <c r="J156" s="306" t="s">
        <v>8</v>
      </c>
      <c r="K156" s="306" t="s">
        <v>629</v>
      </c>
      <c r="L156" s="306" t="s">
        <v>33</v>
      </c>
      <c r="M156" s="304" t="s">
        <v>989</v>
      </c>
      <c r="N156" s="304"/>
      <c r="O156" s="306"/>
      <c r="P156" t="s">
        <v>632</v>
      </c>
      <c r="Q156" s="303"/>
    </row>
    <row r="157" spans="1:17" ht="30.6" x14ac:dyDescent="0.3">
      <c r="A157" s="296" t="s">
        <v>625</v>
      </c>
      <c r="B157" s="297">
        <v>45190</v>
      </c>
      <c r="C157" s="298"/>
      <c r="D157" s="298" t="s">
        <v>992</v>
      </c>
      <c r="E157" t="s">
        <v>404</v>
      </c>
      <c r="F157" t="s">
        <v>405</v>
      </c>
      <c r="G157" t="s">
        <v>406</v>
      </c>
      <c r="H157" s="300" t="s">
        <v>1061</v>
      </c>
      <c r="I157" s="300" t="s">
        <v>7</v>
      </c>
      <c r="J157" s="300" t="s">
        <v>8</v>
      </c>
      <c r="K157" s="300" t="s">
        <v>629</v>
      </c>
      <c r="L157" s="300" t="s">
        <v>33</v>
      </c>
      <c r="M157" s="298" t="s">
        <v>989</v>
      </c>
      <c r="N157" s="298"/>
      <c r="O157" s="300"/>
      <c r="P157" t="s">
        <v>632</v>
      </c>
      <c r="Q157" s="301"/>
    </row>
    <row r="158" spans="1:17" ht="30.6" x14ac:dyDescent="0.3">
      <c r="A158" s="296" t="s">
        <v>625</v>
      </c>
      <c r="B158" s="302">
        <v>45190</v>
      </c>
      <c r="C158" s="304"/>
      <c r="D158" s="304" t="s">
        <v>993</v>
      </c>
      <c r="E158" t="s">
        <v>407</v>
      </c>
      <c r="F158" t="s">
        <v>408</v>
      </c>
      <c r="G158" t="s">
        <v>409</v>
      </c>
      <c r="H158" s="306" t="s">
        <v>1061</v>
      </c>
      <c r="I158" s="306" t="s">
        <v>7</v>
      </c>
      <c r="J158" s="306" t="s">
        <v>9</v>
      </c>
      <c r="K158" s="306" t="s">
        <v>629</v>
      </c>
      <c r="L158" s="306" t="s">
        <v>33</v>
      </c>
      <c r="M158" s="304" t="s">
        <v>989</v>
      </c>
      <c r="N158" s="304"/>
      <c r="O158" s="306"/>
      <c r="P158" t="s">
        <v>632</v>
      </c>
      <c r="Q158" s="303"/>
    </row>
    <row r="159" spans="1:17" ht="30.6" x14ac:dyDescent="0.3">
      <c r="A159" s="296" t="s">
        <v>625</v>
      </c>
      <c r="B159" s="297">
        <v>45190</v>
      </c>
      <c r="C159" s="298"/>
      <c r="D159" s="298" t="s">
        <v>994</v>
      </c>
      <c r="E159" t="s">
        <v>410</v>
      </c>
      <c r="F159" t="s">
        <v>411</v>
      </c>
      <c r="G159" t="s">
        <v>412</v>
      </c>
      <c r="H159" s="300" t="s">
        <v>1061</v>
      </c>
      <c r="I159" s="300" t="s">
        <v>7</v>
      </c>
      <c r="J159" s="300" t="s">
        <v>8</v>
      </c>
      <c r="K159" s="300" t="s">
        <v>629</v>
      </c>
      <c r="L159" s="300" t="s">
        <v>33</v>
      </c>
      <c r="M159" s="298" t="s">
        <v>989</v>
      </c>
      <c r="N159" s="298"/>
      <c r="O159" s="300"/>
      <c r="P159" t="s">
        <v>632</v>
      </c>
      <c r="Q159" s="301"/>
    </row>
    <row r="160" spans="1:17" ht="30.6" x14ac:dyDescent="0.3">
      <c r="A160" s="296" t="s">
        <v>625</v>
      </c>
      <c r="B160" s="302">
        <v>45190</v>
      </c>
      <c r="C160" s="304"/>
      <c r="D160" s="304" t="s">
        <v>995</v>
      </c>
      <c r="E160" t="s">
        <v>413</v>
      </c>
      <c r="F160" t="s">
        <v>396</v>
      </c>
      <c r="G160" t="s">
        <v>414</v>
      </c>
      <c r="H160" s="306" t="s">
        <v>1061</v>
      </c>
      <c r="I160" s="306" t="s">
        <v>7</v>
      </c>
      <c r="J160" s="306" t="s">
        <v>9</v>
      </c>
      <c r="K160" s="306" t="s">
        <v>629</v>
      </c>
      <c r="L160" s="306" t="s">
        <v>33</v>
      </c>
      <c r="M160" s="304" t="s">
        <v>989</v>
      </c>
      <c r="N160" s="304"/>
      <c r="O160" s="306"/>
      <c r="P160" t="s">
        <v>632</v>
      </c>
      <c r="Q160" s="303"/>
    </row>
    <row r="161" spans="1:17" ht="30.6" x14ac:dyDescent="0.3">
      <c r="A161" s="296" t="s">
        <v>625</v>
      </c>
      <c r="B161" s="297">
        <v>45505</v>
      </c>
      <c r="C161" s="298"/>
      <c r="D161" s="298" t="s">
        <v>996</v>
      </c>
      <c r="E161" t="s">
        <v>415</v>
      </c>
      <c r="F161" t="s">
        <v>416</v>
      </c>
      <c r="G161" t="s">
        <v>417</v>
      </c>
      <c r="H161" s="300" t="s">
        <v>1061</v>
      </c>
      <c r="I161" s="300" t="s">
        <v>7</v>
      </c>
      <c r="J161" s="300" t="s">
        <v>8</v>
      </c>
      <c r="K161" s="300" t="s">
        <v>629</v>
      </c>
      <c r="L161" s="300" t="s">
        <v>254</v>
      </c>
      <c r="M161" s="298" t="s">
        <v>997</v>
      </c>
      <c r="N161" s="298" t="s">
        <v>636</v>
      </c>
      <c r="O161" s="300"/>
      <c r="P161" t="s">
        <v>632</v>
      </c>
      <c r="Q161" s="301"/>
    </row>
    <row r="162" spans="1:17" ht="30.6" x14ac:dyDescent="0.3">
      <c r="A162" s="296" t="s">
        <v>625</v>
      </c>
      <c r="B162" s="302">
        <v>45505</v>
      </c>
      <c r="C162" s="304"/>
      <c r="D162" s="304" t="s">
        <v>998</v>
      </c>
      <c r="E162" t="s">
        <v>418</v>
      </c>
      <c r="F162" t="s">
        <v>416</v>
      </c>
      <c r="G162" t="s">
        <v>419</v>
      </c>
      <c r="H162" s="306" t="s">
        <v>1061</v>
      </c>
      <c r="I162" s="306" t="s">
        <v>7</v>
      </c>
      <c r="J162" s="306" t="s">
        <v>8</v>
      </c>
      <c r="K162" s="306" t="s">
        <v>629</v>
      </c>
      <c r="L162" s="306" t="s">
        <v>254</v>
      </c>
      <c r="M162" s="304" t="s">
        <v>997</v>
      </c>
      <c r="N162" s="304" t="s">
        <v>636</v>
      </c>
      <c r="O162" s="306"/>
      <c r="P162" t="s">
        <v>632</v>
      </c>
      <c r="Q162" s="303"/>
    </row>
    <row r="163" spans="1:17" ht="30.6" x14ac:dyDescent="0.3">
      <c r="A163" s="296" t="s">
        <v>625</v>
      </c>
      <c r="B163" s="297">
        <v>45505</v>
      </c>
      <c r="C163" s="298"/>
      <c r="D163" s="298" t="s">
        <v>999</v>
      </c>
      <c r="E163" t="s">
        <v>420</v>
      </c>
      <c r="F163" t="s">
        <v>421</v>
      </c>
      <c r="G163" t="s">
        <v>417</v>
      </c>
      <c r="H163" s="300" t="s">
        <v>1061</v>
      </c>
      <c r="I163" s="300" t="s">
        <v>7</v>
      </c>
      <c r="J163" s="300" t="s">
        <v>8</v>
      </c>
      <c r="K163" s="300" t="s">
        <v>629</v>
      </c>
      <c r="L163" s="300" t="s">
        <v>254</v>
      </c>
      <c r="M163" s="298" t="s">
        <v>997</v>
      </c>
      <c r="N163" s="298" t="s">
        <v>636</v>
      </c>
      <c r="O163" s="300"/>
      <c r="P163" t="s">
        <v>632</v>
      </c>
      <c r="Q163" s="301"/>
    </row>
    <row r="164" spans="1:17" ht="30.6" x14ac:dyDescent="0.3">
      <c r="A164" s="296" t="s">
        <v>625</v>
      </c>
      <c r="B164" s="302">
        <v>45505</v>
      </c>
      <c r="C164" s="304"/>
      <c r="D164" s="304" t="s">
        <v>1000</v>
      </c>
      <c r="E164" t="s">
        <v>422</v>
      </c>
      <c r="F164" t="s">
        <v>421</v>
      </c>
      <c r="G164" t="s">
        <v>419</v>
      </c>
      <c r="H164" s="306" t="s">
        <v>1061</v>
      </c>
      <c r="I164" s="306" t="s">
        <v>7</v>
      </c>
      <c r="J164" s="306" t="s">
        <v>8</v>
      </c>
      <c r="K164" s="306" t="s">
        <v>629</v>
      </c>
      <c r="L164" s="306" t="s">
        <v>254</v>
      </c>
      <c r="M164" s="304" t="s">
        <v>997</v>
      </c>
      <c r="N164" s="304" t="s">
        <v>636</v>
      </c>
      <c r="O164" s="306"/>
      <c r="P164" t="s">
        <v>632</v>
      </c>
      <c r="Q164" s="309"/>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C13DA-7BBB-4DC1-8025-63CE45455D11}">
  <dimension ref="A1:D146"/>
  <sheetViews>
    <sheetView workbookViewId="0">
      <selection sqref="A1:XFD1"/>
    </sheetView>
  </sheetViews>
  <sheetFormatPr defaultRowHeight="14.4" x14ac:dyDescent="0.3"/>
  <cols>
    <col min="1" max="1" width="18.44140625" customWidth="1"/>
    <col min="2" max="2" width="21.88671875" customWidth="1"/>
    <col min="3" max="3" width="19.33203125" customWidth="1"/>
  </cols>
  <sheetData>
    <row r="1" spans="1:4" x14ac:dyDescent="0.3">
      <c r="A1" t="s">
        <v>574</v>
      </c>
      <c r="B1" t="s">
        <v>575</v>
      </c>
      <c r="C1" t="s">
        <v>576</v>
      </c>
      <c r="D1" t="s">
        <v>577</v>
      </c>
    </row>
    <row r="2" spans="1:4" ht="43.2" x14ac:dyDescent="0.3">
      <c r="A2" s="263" t="s">
        <v>98</v>
      </c>
      <c r="B2" s="263" t="s">
        <v>99</v>
      </c>
      <c r="C2" s="263" t="s">
        <v>100</v>
      </c>
      <c r="D2" s="268" t="s">
        <v>578</v>
      </c>
    </row>
    <row r="3" spans="1:4" ht="43.2" x14ac:dyDescent="0.3">
      <c r="A3" s="263" t="s">
        <v>102</v>
      </c>
      <c r="B3" s="263" t="s">
        <v>103</v>
      </c>
      <c r="C3" s="263" t="s">
        <v>104</v>
      </c>
      <c r="D3" s="268" t="s">
        <v>578</v>
      </c>
    </row>
    <row r="4" spans="1:4" ht="43.2" x14ac:dyDescent="0.3">
      <c r="A4" s="263" t="s">
        <v>105</v>
      </c>
      <c r="B4" s="263" t="s">
        <v>106</v>
      </c>
      <c r="C4" s="263" t="s">
        <v>107</v>
      </c>
      <c r="D4" s="268" t="s">
        <v>578</v>
      </c>
    </row>
    <row r="5" spans="1:4" ht="28.8" x14ac:dyDescent="0.3">
      <c r="A5" s="263" t="s">
        <v>215</v>
      </c>
      <c r="B5" s="263" t="s">
        <v>216</v>
      </c>
      <c r="C5" s="263" t="s">
        <v>217</v>
      </c>
      <c r="D5" s="268" t="s">
        <v>578</v>
      </c>
    </row>
    <row r="6" spans="1:4" ht="43.2" x14ac:dyDescent="0.3">
      <c r="A6" s="263" t="s">
        <v>218</v>
      </c>
      <c r="B6" s="263" t="s">
        <v>219</v>
      </c>
      <c r="C6" s="263" t="s">
        <v>220</v>
      </c>
      <c r="D6" s="268" t="s">
        <v>578</v>
      </c>
    </row>
    <row r="7" spans="1:4" ht="28.8" x14ac:dyDescent="0.3">
      <c r="A7" s="263" t="s">
        <v>221</v>
      </c>
      <c r="B7" s="263" t="s">
        <v>222</v>
      </c>
      <c r="C7" s="263" t="s">
        <v>223</v>
      </c>
      <c r="D7" s="268" t="s">
        <v>578</v>
      </c>
    </row>
    <row r="8" spans="1:4" ht="28.8" x14ac:dyDescent="0.3">
      <c r="A8" s="263" t="s">
        <v>224</v>
      </c>
      <c r="B8" s="263" t="s">
        <v>225</v>
      </c>
      <c r="C8" s="263" t="s">
        <v>226</v>
      </c>
      <c r="D8" s="268" t="s">
        <v>578</v>
      </c>
    </row>
    <row r="9" spans="1:4" ht="43.2" x14ac:dyDescent="0.3">
      <c r="A9" s="263" t="s">
        <v>383</v>
      </c>
      <c r="B9" s="263" t="s">
        <v>384</v>
      </c>
      <c r="C9" s="263" t="s">
        <v>385</v>
      </c>
      <c r="D9" s="268" t="s">
        <v>578</v>
      </c>
    </row>
    <row r="10" spans="1:4" ht="28.8" x14ac:dyDescent="0.3">
      <c r="A10" s="263" t="s">
        <v>108</v>
      </c>
      <c r="B10" s="263" t="s">
        <v>109</v>
      </c>
      <c r="C10" s="263" t="s">
        <v>110</v>
      </c>
      <c r="D10" s="268" t="s">
        <v>578</v>
      </c>
    </row>
    <row r="11" spans="1:4" ht="28.8" x14ac:dyDescent="0.3">
      <c r="A11" s="263" t="s">
        <v>112</v>
      </c>
      <c r="B11" s="263" t="s">
        <v>113</v>
      </c>
      <c r="C11" s="263" t="s">
        <v>114</v>
      </c>
      <c r="D11" s="268" t="s">
        <v>578</v>
      </c>
    </row>
    <row r="12" spans="1:4" ht="28.8" x14ac:dyDescent="0.3">
      <c r="A12" s="263" t="s">
        <v>389</v>
      </c>
      <c r="B12" s="263" t="s">
        <v>390</v>
      </c>
      <c r="C12" s="263" t="s">
        <v>391</v>
      </c>
      <c r="D12" s="268" t="s">
        <v>578</v>
      </c>
    </row>
    <row r="13" spans="1:4" ht="28.8" x14ac:dyDescent="0.3">
      <c r="A13" s="263" t="s">
        <v>392</v>
      </c>
      <c r="B13" s="263" t="s">
        <v>393</v>
      </c>
      <c r="C13" s="263" t="s">
        <v>394</v>
      </c>
      <c r="D13" s="268" t="s">
        <v>578</v>
      </c>
    </row>
    <row r="14" spans="1:4" ht="28.8" x14ac:dyDescent="0.3">
      <c r="A14" s="263" t="s">
        <v>251</v>
      </c>
      <c r="B14" s="263" t="s">
        <v>252</v>
      </c>
      <c r="C14" s="263" t="s">
        <v>253</v>
      </c>
      <c r="D14" s="268" t="s">
        <v>578</v>
      </c>
    </row>
    <row r="15" spans="1:4" ht="28.8" x14ac:dyDescent="0.3">
      <c r="A15" s="263" t="s">
        <v>255</v>
      </c>
      <c r="B15" s="263" t="s">
        <v>256</v>
      </c>
      <c r="C15" s="263" t="s">
        <v>253</v>
      </c>
      <c r="D15" s="268" t="s">
        <v>578</v>
      </c>
    </row>
    <row r="16" spans="1:4" ht="28.8" x14ac:dyDescent="0.3">
      <c r="A16" s="263" t="s">
        <v>257</v>
      </c>
      <c r="B16" s="263" t="s">
        <v>258</v>
      </c>
      <c r="C16" s="263" t="s">
        <v>259</v>
      </c>
      <c r="D16" s="268" t="s">
        <v>578</v>
      </c>
    </row>
    <row r="17" spans="1:4" ht="28.8" x14ac:dyDescent="0.3">
      <c r="A17" s="263" t="s">
        <v>260</v>
      </c>
      <c r="B17" s="263" t="s">
        <v>261</v>
      </c>
      <c r="C17" s="263" t="s">
        <v>259</v>
      </c>
      <c r="D17" s="268" t="s">
        <v>578</v>
      </c>
    </row>
    <row r="18" spans="1:4" ht="28.8" x14ac:dyDescent="0.3">
      <c r="A18" s="263" t="s">
        <v>262</v>
      </c>
      <c r="B18" s="263" t="s">
        <v>263</v>
      </c>
      <c r="C18" s="263" t="s">
        <v>264</v>
      </c>
      <c r="D18" s="268" t="s">
        <v>578</v>
      </c>
    </row>
    <row r="19" spans="1:4" ht="28.8" x14ac:dyDescent="0.3">
      <c r="A19" s="263" t="s">
        <v>265</v>
      </c>
      <c r="B19" s="263" t="s">
        <v>266</v>
      </c>
      <c r="C19" s="263" t="s">
        <v>267</v>
      </c>
      <c r="D19" s="268" t="s">
        <v>578</v>
      </c>
    </row>
    <row r="20" spans="1:4" ht="28.8" x14ac:dyDescent="0.3">
      <c r="A20" s="263" t="s">
        <v>268</v>
      </c>
      <c r="B20" s="263" t="s">
        <v>269</v>
      </c>
      <c r="C20" s="263" t="s">
        <v>270</v>
      </c>
      <c r="D20" s="268" t="s">
        <v>578</v>
      </c>
    </row>
    <row r="21" spans="1:4" ht="28.8" x14ac:dyDescent="0.3">
      <c r="A21" s="263" t="s">
        <v>271</v>
      </c>
      <c r="B21" s="263" t="s">
        <v>272</v>
      </c>
      <c r="C21" s="263" t="s">
        <v>273</v>
      </c>
      <c r="D21" s="268" t="s">
        <v>578</v>
      </c>
    </row>
    <row r="22" spans="1:4" ht="28.8" x14ac:dyDescent="0.3">
      <c r="A22" s="263" t="s">
        <v>274</v>
      </c>
      <c r="B22" s="263" t="s">
        <v>275</v>
      </c>
      <c r="C22" s="263" t="s">
        <v>276</v>
      </c>
      <c r="D22" s="268" t="s">
        <v>578</v>
      </c>
    </row>
    <row r="23" spans="1:4" ht="28.8" x14ac:dyDescent="0.3">
      <c r="A23" s="263" t="s">
        <v>277</v>
      </c>
      <c r="B23" s="263" t="s">
        <v>278</v>
      </c>
      <c r="C23" s="263" t="s">
        <v>279</v>
      </c>
      <c r="D23" s="268" t="s">
        <v>578</v>
      </c>
    </row>
    <row r="24" spans="1:4" ht="28.8" x14ac:dyDescent="0.3">
      <c r="A24" s="263" t="s">
        <v>280</v>
      </c>
      <c r="B24" s="263" t="s">
        <v>281</v>
      </c>
      <c r="C24" s="263" t="s">
        <v>282</v>
      </c>
      <c r="D24" s="268" t="s">
        <v>578</v>
      </c>
    </row>
    <row r="25" spans="1:4" ht="28.8" x14ac:dyDescent="0.3">
      <c r="A25" s="263" t="s">
        <v>283</v>
      </c>
      <c r="B25" s="263" t="s">
        <v>284</v>
      </c>
      <c r="C25" s="263" t="s">
        <v>285</v>
      </c>
      <c r="D25" s="268" t="s">
        <v>578</v>
      </c>
    </row>
    <row r="26" spans="1:4" ht="28.8" x14ac:dyDescent="0.3">
      <c r="A26" s="263" t="s">
        <v>346</v>
      </c>
      <c r="B26" s="263" t="s">
        <v>347</v>
      </c>
      <c r="C26" s="263" t="s">
        <v>348</v>
      </c>
      <c r="D26" s="268" t="s">
        <v>578</v>
      </c>
    </row>
    <row r="27" spans="1:4" ht="28.8" x14ac:dyDescent="0.3">
      <c r="A27" s="263" t="s">
        <v>349</v>
      </c>
      <c r="B27" s="263" t="s">
        <v>350</v>
      </c>
      <c r="C27" s="263" t="s">
        <v>351</v>
      </c>
      <c r="D27" s="268" t="s">
        <v>578</v>
      </c>
    </row>
    <row r="28" spans="1:4" ht="28.8" x14ac:dyDescent="0.3">
      <c r="A28" s="263" t="s">
        <v>353</v>
      </c>
      <c r="B28" s="263" t="s">
        <v>354</v>
      </c>
      <c r="C28" s="263" t="s">
        <v>355</v>
      </c>
      <c r="D28" s="268" t="s">
        <v>578</v>
      </c>
    </row>
    <row r="29" spans="1:4" ht="28.8" x14ac:dyDescent="0.3">
      <c r="A29" s="263" t="s">
        <v>356</v>
      </c>
      <c r="B29" s="263" t="s">
        <v>347</v>
      </c>
      <c r="C29" s="263" t="s">
        <v>357</v>
      </c>
      <c r="D29" s="268" t="s">
        <v>578</v>
      </c>
    </row>
    <row r="30" spans="1:4" ht="28.8" x14ac:dyDescent="0.3">
      <c r="A30" s="263" t="s">
        <v>358</v>
      </c>
      <c r="B30" s="263" t="s">
        <v>359</v>
      </c>
      <c r="C30" s="263" t="s">
        <v>360</v>
      </c>
      <c r="D30" s="268" t="s">
        <v>578</v>
      </c>
    </row>
    <row r="31" spans="1:4" ht="28.8" x14ac:dyDescent="0.3">
      <c r="A31" s="263" t="s">
        <v>361</v>
      </c>
      <c r="B31" s="263" t="s">
        <v>362</v>
      </c>
      <c r="C31" s="263" t="s">
        <v>363</v>
      </c>
      <c r="D31" s="268" t="s">
        <v>578</v>
      </c>
    </row>
    <row r="32" spans="1:4" ht="28.8" x14ac:dyDescent="0.3">
      <c r="A32" s="263" t="s">
        <v>364</v>
      </c>
      <c r="B32" s="263" t="s">
        <v>365</v>
      </c>
      <c r="C32" s="263" t="s">
        <v>366</v>
      </c>
      <c r="D32" s="268" t="s">
        <v>578</v>
      </c>
    </row>
    <row r="33" spans="1:4" ht="28.8" x14ac:dyDescent="0.3">
      <c r="A33" s="263" t="s">
        <v>367</v>
      </c>
      <c r="B33" s="263" t="s">
        <v>368</v>
      </c>
      <c r="C33" s="263" t="s">
        <v>369</v>
      </c>
      <c r="D33" s="268" t="s">
        <v>578</v>
      </c>
    </row>
    <row r="34" spans="1:4" ht="28.8" x14ac:dyDescent="0.3">
      <c r="A34" s="263" t="s">
        <v>370</v>
      </c>
      <c r="B34" s="263" t="s">
        <v>365</v>
      </c>
      <c r="C34" s="263" t="s">
        <v>371</v>
      </c>
      <c r="D34" s="268" t="s">
        <v>578</v>
      </c>
    </row>
    <row r="35" spans="1:4" ht="28.8" x14ac:dyDescent="0.3">
      <c r="A35" s="263" t="s">
        <v>373</v>
      </c>
      <c r="B35" s="263" t="s">
        <v>374</v>
      </c>
      <c r="C35" s="263" t="s">
        <v>375</v>
      </c>
      <c r="D35" s="268" t="s">
        <v>578</v>
      </c>
    </row>
    <row r="36" spans="1:4" ht="28.8" x14ac:dyDescent="0.3">
      <c r="A36" s="263" t="s">
        <v>376</v>
      </c>
      <c r="B36" s="263" t="s">
        <v>377</v>
      </c>
      <c r="C36" s="263" t="s">
        <v>378</v>
      </c>
      <c r="D36" s="268" t="s">
        <v>578</v>
      </c>
    </row>
    <row r="37" spans="1:4" ht="57.6" x14ac:dyDescent="0.3">
      <c r="A37" s="263" t="s">
        <v>415</v>
      </c>
      <c r="B37" s="263" t="s">
        <v>416</v>
      </c>
      <c r="C37" s="263" t="s">
        <v>417</v>
      </c>
      <c r="D37" s="268" t="s">
        <v>578</v>
      </c>
    </row>
    <row r="38" spans="1:4" ht="57.6" x14ac:dyDescent="0.3">
      <c r="A38" s="263" t="s">
        <v>418</v>
      </c>
      <c r="B38" s="263" t="s">
        <v>416</v>
      </c>
      <c r="C38" s="263" t="s">
        <v>419</v>
      </c>
      <c r="D38" s="268" t="s">
        <v>578</v>
      </c>
    </row>
    <row r="39" spans="1:4" ht="57.6" x14ac:dyDescent="0.3">
      <c r="A39" s="263" t="s">
        <v>420</v>
      </c>
      <c r="B39" s="263" t="s">
        <v>421</v>
      </c>
      <c r="C39" s="263" t="s">
        <v>417</v>
      </c>
      <c r="D39" s="268" t="s">
        <v>578</v>
      </c>
    </row>
    <row r="40" spans="1:4" ht="57.6" x14ac:dyDescent="0.3">
      <c r="A40" s="263" t="s">
        <v>422</v>
      </c>
      <c r="B40" s="263" t="s">
        <v>421</v>
      </c>
      <c r="C40" s="263" t="s">
        <v>419</v>
      </c>
      <c r="D40" s="268" t="s">
        <v>578</v>
      </c>
    </row>
    <row r="41" spans="1:4" ht="28.8" x14ac:dyDescent="0.3">
      <c r="A41" s="263" t="s">
        <v>91</v>
      </c>
      <c r="B41" s="263" t="s">
        <v>92</v>
      </c>
      <c r="C41" s="263" t="s">
        <v>93</v>
      </c>
      <c r="D41" s="268" t="s">
        <v>578</v>
      </c>
    </row>
    <row r="42" spans="1:4" ht="28.8" x14ac:dyDescent="0.3">
      <c r="A42" s="263" t="s">
        <v>95</v>
      </c>
      <c r="B42" s="263" t="s">
        <v>96</v>
      </c>
      <c r="C42" s="263" t="s">
        <v>97</v>
      </c>
      <c r="D42" s="268" t="s">
        <v>578</v>
      </c>
    </row>
    <row r="43" spans="1:4" ht="28.8" x14ac:dyDescent="0.3">
      <c r="A43" s="263" t="s">
        <v>139</v>
      </c>
      <c r="B43" s="263" t="s">
        <v>140</v>
      </c>
      <c r="C43" s="263" t="s">
        <v>141</v>
      </c>
      <c r="D43" s="268" t="s">
        <v>578</v>
      </c>
    </row>
    <row r="44" spans="1:4" ht="28.8" x14ac:dyDescent="0.3">
      <c r="A44" s="263" t="s">
        <v>206</v>
      </c>
      <c r="B44" s="263" t="s">
        <v>207</v>
      </c>
      <c r="C44" s="263" t="s">
        <v>208</v>
      </c>
      <c r="D44" s="268" t="s">
        <v>578</v>
      </c>
    </row>
    <row r="45" spans="1:4" ht="28.8" x14ac:dyDescent="0.3">
      <c r="A45" s="263" t="s">
        <v>209</v>
      </c>
      <c r="B45" s="263" t="s">
        <v>210</v>
      </c>
      <c r="C45" s="263" t="s">
        <v>211</v>
      </c>
      <c r="D45" s="268" t="s">
        <v>578</v>
      </c>
    </row>
    <row r="46" spans="1:4" ht="28.8" x14ac:dyDescent="0.3">
      <c r="A46" s="263" t="s">
        <v>212</v>
      </c>
      <c r="B46" s="263" t="s">
        <v>213</v>
      </c>
      <c r="C46" s="263" t="s">
        <v>214</v>
      </c>
      <c r="D46" s="268" t="s">
        <v>578</v>
      </c>
    </row>
    <row r="47" spans="1:4" ht="28.8" x14ac:dyDescent="0.3">
      <c r="A47" s="263" t="s">
        <v>62</v>
      </c>
      <c r="B47" s="263" t="s">
        <v>63</v>
      </c>
      <c r="C47" s="263" t="s">
        <v>64</v>
      </c>
      <c r="D47" s="268" t="s">
        <v>578</v>
      </c>
    </row>
    <row r="48" spans="1:4" ht="28.8" x14ac:dyDescent="0.3">
      <c r="A48" s="263" t="s">
        <v>66</v>
      </c>
      <c r="B48" s="263" t="s">
        <v>67</v>
      </c>
      <c r="C48" s="263" t="s">
        <v>68</v>
      </c>
      <c r="D48" s="268" t="s">
        <v>578</v>
      </c>
    </row>
    <row r="49" spans="1:4" ht="28.8" x14ac:dyDescent="0.3">
      <c r="A49" s="263" t="s">
        <v>69</v>
      </c>
      <c r="B49" s="263" t="s">
        <v>70</v>
      </c>
      <c r="C49" s="263" t="s">
        <v>71</v>
      </c>
      <c r="D49" s="268" t="s">
        <v>578</v>
      </c>
    </row>
    <row r="50" spans="1:4" ht="28.8" x14ac:dyDescent="0.3">
      <c r="A50" s="263" t="s">
        <v>72</v>
      </c>
      <c r="B50" s="263" t="s">
        <v>73</v>
      </c>
      <c r="C50" s="263" t="s">
        <v>74</v>
      </c>
      <c r="D50" s="268" t="s">
        <v>578</v>
      </c>
    </row>
    <row r="51" spans="1:4" ht="28.8" x14ac:dyDescent="0.3">
      <c r="A51" s="263" t="s">
        <v>115</v>
      </c>
      <c r="B51" s="263" t="s">
        <v>116</v>
      </c>
      <c r="C51" s="263" t="s">
        <v>117</v>
      </c>
      <c r="D51" s="268" t="s">
        <v>578</v>
      </c>
    </row>
    <row r="52" spans="1:4" ht="28.8" x14ac:dyDescent="0.3">
      <c r="A52" s="263" t="s">
        <v>118</v>
      </c>
      <c r="B52" s="263" t="s">
        <v>116</v>
      </c>
      <c r="C52" s="263" t="s">
        <v>119</v>
      </c>
      <c r="D52" s="268" t="s">
        <v>578</v>
      </c>
    </row>
    <row r="53" spans="1:4" ht="28.8" x14ac:dyDescent="0.3">
      <c r="A53" s="263" t="s">
        <v>120</v>
      </c>
      <c r="B53" s="263" t="s">
        <v>121</v>
      </c>
      <c r="C53" s="263" t="s">
        <v>122</v>
      </c>
      <c r="D53" s="268" t="s">
        <v>578</v>
      </c>
    </row>
    <row r="54" spans="1:4" ht="28.8" x14ac:dyDescent="0.3">
      <c r="A54" s="263" t="s">
        <v>123</v>
      </c>
      <c r="B54" s="263" t="s">
        <v>124</v>
      </c>
      <c r="C54" s="263" t="s">
        <v>125</v>
      </c>
      <c r="D54" s="268" t="s">
        <v>578</v>
      </c>
    </row>
    <row r="55" spans="1:4" ht="28.8" x14ac:dyDescent="0.3">
      <c r="A55" s="263" t="s">
        <v>298</v>
      </c>
      <c r="B55" s="263" t="s">
        <v>299</v>
      </c>
      <c r="C55" s="263" t="s">
        <v>300</v>
      </c>
      <c r="D55" s="268" t="s">
        <v>578</v>
      </c>
    </row>
    <row r="56" spans="1:4" ht="28.8" x14ac:dyDescent="0.3">
      <c r="A56" s="263" t="s">
        <v>301</v>
      </c>
      <c r="B56" s="263" t="s">
        <v>302</v>
      </c>
      <c r="C56" s="263" t="s">
        <v>303</v>
      </c>
      <c r="D56" s="268" t="s">
        <v>578</v>
      </c>
    </row>
    <row r="57" spans="1:4" ht="28.8" x14ac:dyDescent="0.3">
      <c r="A57" s="263" t="s">
        <v>304</v>
      </c>
      <c r="B57" s="263" t="s">
        <v>305</v>
      </c>
      <c r="C57" s="263" t="s">
        <v>306</v>
      </c>
      <c r="D57" s="268" t="s">
        <v>578</v>
      </c>
    </row>
    <row r="58" spans="1:4" ht="43.2" x14ac:dyDescent="0.3">
      <c r="A58" s="263" t="s">
        <v>307</v>
      </c>
      <c r="B58" s="263" t="s">
        <v>308</v>
      </c>
      <c r="C58" s="263" t="s">
        <v>309</v>
      </c>
      <c r="D58" s="268" t="s">
        <v>578</v>
      </c>
    </row>
    <row r="59" spans="1:4" ht="43.2" x14ac:dyDescent="0.3">
      <c r="A59" s="263" t="s">
        <v>30</v>
      </c>
      <c r="B59" s="263" t="s">
        <v>31</v>
      </c>
      <c r="C59" s="263" t="s">
        <v>32</v>
      </c>
      <c r="D59" s="268" t="s">
        <v>578</v>
      </c>
    </row>
    <row r="60" spans="1:4" ht="43.2" x14ac:dyDescent="0.3">
      <c r="A60" s="263" t="s">
        <v>34</v>
      </c>
      <c r="B60" s="263" t="s">
        <v>35</v>
      </c>
      <c r="C60" s="263" t="s">
        <v>36</v>
      </c>
      <c r="D60" s="268" t="s">
        <v>578</v>
      </c>
    </row>
    <row r="61" spans="1:4" ht="43.2" x14ac:dyDescent="0.3">
      <c r="A61" s="263" t="s">
        <v>37</v>
      </c>
      <c r="B61" s="263" t="s">
        <v>38</v>
      </c>
      <c r="C61" s="263" t="s">
        <v>39</v>
      </c>
      <c r="D61" s="268" t="s">
        <v>578</v>
      </c>
    </row>
    <row r="62" spans="1:4" ht="43.2" x14ac:dyDescent="0.3">
      <c r="A62" s="263" t="s">
        <v>40</v>
      </c>
      <c r="B62" s="263" t="s">
        <v>41</v>
      </c>
      <c r="C62" s="263" t="s">
        <v>42</v>
      </c>
      <c r="D62" s="268" t="s">
        <v>578</v>
      </c>
    </row>
    <row r="63" spans="1:4" ht="43.2" x14ac:dyDescent="0.3">
      <c r="A63" s="263" t="s">
        <v>43</v>
      </c>
      <c r="B63" s="263" t="s">
        <v>44</v>
      </c>
      <c r="C63" s="263" t="s">
        <v>45</v>
      </c>
      <c r="D63" s="268" t="s">
        <v>578</v>
      </c>
    </row>
    <row r="64" spans="1:4" ht="43.2" x14ac:dyDescent="0.3">
      <c r="A64" s="263" t="s">
        <v>46</v>
      </c>
      <c r="B64" s="263" t="s">
        <v>44</v>
      </c>
      <c r="C64" s="263" t="s">
        <v>47</v>
      </c>
      <c r="D64" s="268" t="s">
        <v>578</v>
      </c>
    </row>
    <row r="65" spans="1:4" ht="43.2" x14ac:dyDescent="0.3">
      <c r="A65" s="263" t="s">
        <v>48</v>
      </c>
      <c r="B65" s="263" t="s">
        <v>49</v>
      </c>
      <c r="C65" s="263" t="s">
        <v>50</v>
      </c>
      <c r="D65" s="268" t="s">
        <v>578</v>
      </c>
    </row>
    <row r="66" spans="1:4" ht="43.2" x14ac:dyDescent="0.3">
      <c r="A66" s="263" t="s">
        <v>51</v>
      </c>
      <c r="B66" s="263" t="s">
        <v>49</v>
      </c>
      <c r="C66" s="263" t="s">
        <v>52</v>
      </c>
      <c r="D66" s="268" t="s">
        <v>578</v>
      </c>
    </row>
    <row r="67" spans="1:4" ht="28.8" x14ac:dyDescent="0.3">
      <c r="A67" s="263" t="s">
        <v>75</v>
      </c>
      <c r="B67" s="263" t="s">
        <v>76</v>
      </c>
      <c r="C67" s="263" t="s">
        <v>77</v>
      </c>
      <c r="D67" s="268" t="s">
        <v>578</v>
      </c>
    </row>
    <row r="68" spans="1:4" ht="28.8" x14ac:dyDescent="0.3">
      <c r="A68" s="263" t="s">
        <v>182</v>
      </c>
      <c r="B68" s="263" t="s">
        <v>183</v>
      </c>
      <c r="C68" s="263" t="s">
        <v>184</v>
      </c>
      <c r="D68" s="268" t="s">
        <v>578</v>
      </c>
    </row>
    <row r="69" spans="1:4" ht="28.8" x14ac:dyDescent="0.3">
      <c r="A69" s="263" t="s">
        <v>185</v>
      </c>
      <c r="B69" s="263" t="s">
        <v>186</v>
      </c>
      <c r="C69" s="263" t="s">
        <v>187</v>
      </c>
      <c r="D69" s="268" t="s">
        <v>578</v>
      </c>
    </row>
    <row r="70" spans="1:4" ht="28.8" x14ac:dyDescent="0.3">
      <c r="A70" s="263" t="s">
        <v>188</v>
      </c>
      <c r="B70" s="263" t="s">
        <v>189</v>
      </c>
      <c r="C70" s="263" t="s">
        <v>190</v>
      </c>
      <c r="D70" s="268" t="s">
        <v>578</v>
      </c>
    </row>
    <row r="71" spans="1:4" ht="28.8" x14ac:dyDescent="0.3">
      <c r="A71" s="263" t="s">
        <v>191</v>
      </c>
      <c r="B71" s="263" t="s">
        <v>192</v>
      </c>
      <c r="C71" s="263" t="s">
        <v>193</v>
      </c>
      <c r="D71" s="268" t="s">
        <v>578</v>
      </c>
    </row>
    <row r="72" spans="1:4" ht="28.8" x14ac:dyDescent="0.3">
      <c r="A72" s="263" t="s">
        <v>533</v>
      </c>
      <c r="B72" s="263" t="s">
        <v>534</v>
      </c>
      <c r="C72" s="263" t="s">
        <v>535</v>
      </c>
      <c r="D72" s="268" t="s">
        <v>578</v>
      </c>
    </row>
    <row r="73" spans="1:4" ht="28.8" x14ac:dyDescent="0.3">
      <c r="A73" s="263" t="s">
        <v>536</v>
      </c>
      <c r="B73" s="263" t="s">
        <v>537</v>
      </c>
      <c r="C73" s="263" t="s">
        <v>535</v>
      </c>
      <c r="D73" s="268" t="s">
        <v>578</v>
      </c>
    </row>
    <row r="74" spans="1:4" ht="28.8" x14ac:dyDescent="0.3">
      <c r="A74" s="263" t="s">
        <v>538</v>
      </c>
      <c r="B74" s="263" t="s">
        <v>537</v>
      </c>
      <c r="C74" s="263" t="s">
        <v>539</v>
      </c>
      <c r="D74" s="268" t="s">
        <v>578</v>
      </c>
    </row>
    <row r="75" spans="1:4" ht="28.8" x14ac:dyDescent="0.3">
      <c r="A75" s="263" t="s">
        <v>540</v>
      </c>
      <c r="B75" s="263" t="s">
        <v>534</v>
      </c>
      <c r="C75" s="263" t="s">
        <v>539</v>
      </c>
      <c r="D75" s="268" t="s">
        <v>578</v>
      </c>
    </row>
    <row r="76" spans="1:4" ht="28.8" x14ac:dyDescent="0.3">
      <c r="A76" s="263" t="s">
        <v>194</v>
      </c>
      <c r="B76" s="263" t="s">
        <v>195</v>
      </c>
      <c r="C76" s="263" t="s">
        <v>196</v>
      </c>
      <c r="D76" s="268" t="s">
        <v>578</v>
      </c>
    </row>
    <row r="77" spans="1:4" ht="28.8" x14ac:dyDescent="0.3">
      <c r="A77" s="263" t="s">
        <v>197</v>
      </c>
      <c r="B77" s="263" t="s">
        <v>198</v>
      </c>
      <c r="C77" s="263" t="s">
        <v>199</v>
      </c>
      <c r="D77" s="268" t="s">
        <v>578</v>
      </c>
    </row>
    <row r="78" spans="1:4" ht="43.2" x14ac:dyDescent="0.3">
      <c r="A78" s="263" t="s">
        <v>200</v>
      </c>
      <c r="B78" s="263" t="s">
        <v>201</v>
      </c>
      <c r="C78" s="263" t="s">
        <v>202</v>
      </c>
      <c r="D78" s="268" t="s">
        <v>578</v>
      </c>
    </row>
    <row r="79" spans="1:4" ht="28.8" x14ac:dyDescent="0.3">
      <c r="A79" s="263" t="s">
        <v>203</v>
      </c>
      <c r="B79" s="263" t="s">
        <v>204</v>
      </c>
      <c r="C79" s="263" t="s">
        <v>205</v>
      </c>
      <c r="D79" s="268" t="s">
        <v>578</v>
      </c>
    </row>
    <row r="80" spans="1:4" ht="57.6" x14ac:dyDescent="0.3">
      <c r="A80" s="263" t="s">
        <v>227</v>
      </c>
      <c r="B80" s="263" t="s">
        <v>228</v>
      </c>
      <c r="C80" s="263" t="s">
        <v>229</v>
      </c>
      <c r="D80" s="268" t="s">
        <v>578</v>
      </c>
    </row>
    <row r="81" spans="1:4" ht="57.6" x14ac:dyDescent="0.3">
      <c r="A81" s="263" t="s">
        <v>230</v>
      </c>
      <c r="B81" s="263" t="s">
        <v>231</v>
      </c>
      <c r="C81" s="263" t="s">
        <v>232</v>
      </c>
      <c r="D81" s="268" t="s">
        <v>578</v>
      </c>
    </row>
    <row r="82" spans="1:4" ht="57.6" x14ac:dyDescent="0.3">
      <c r="A82" s="263" t="s">
        <v>233</v>
      </c>
      <c r="B82" s="263" t="s">
        <v>234</v>
      </c>
      <c r="C82" s="263" t="s">
        <v>235</v>
      </c>
      <c r="D82" s="268" t="s">
        <v>578</v>
      </c>
    </row>
    <row r="83" spans="1:4" ht="57.6" x14ac:dyDescent="0.3">
      <c r="A83" s="263" t="s">
        <v>236</v>
      </c>
      <c r="B83" s="263" t="s">
        <v>237</v>
      </c>
      <c r="C83" s="263" t="s">
        <v>238</v>
      </c>
      <c r="D83" s="268" t="s">
        <v>578</v>
      </c>
    </row>
    <row r="84" spans="1:4" ht="28.8" x14ac:dyDescent="0.3">
      <c r="A84" s="263" t="s">
        <v>435</v>
      </c>
      <c r="B84" s="263" t="s">
        <v>436</v>
      </c>
      <c r="C84" s="263" t="s">
        <v>437</v>
      </c>
      <c r="D84" s="268" t="s">
        <v>578</v>
      </c>
    </row>
    <row r="85" spans="1:4" ht="28.8" x14ac:dyDescent="0.3">
      <c r="A85" s="263" t="s">
        <v>439</v>
      </c>
      <c r="B85" s="263" t="s">
        <v>440</v>
      </c>
      <c r="C85" s="263" t="s">
        <v>441</v>
      </c>
      <c r="D85" s="268" t="s">
        <v>578</v>
      </c>
    </row>
    <row r="86" spans="1:4" ht="28.8" x14ac:dyDescent="0.3">
      <c r="A86" s="263" t="s">
        <v>442</v>
      </c>
      <c r="B86" s="263" t="s">
        <v>443</v>
      </c>
      <c r="C86" s="263" t="s">
        <v>437</v>
      </c>
      <c r="D86" s="268" t="s">
        <v>578</v>
      </c>
    </row>
    <row r="87" spans="1:4" ht="28.8" x14ac:dyDescent="0.3">
      <c r="A87" s="263" t="s">
        <v>444</v>
      </c>
      <c r="B87" s="263" t="s">
        <v>445</v>
      </c>
      <c r="C87" s="263" t="s">
        <v>446</v>
      </c>
      <c r="D87" s="268" t="s">
        <v>578</v>
      </c>
    </row>
    <row r="88" spans="1:4" ht="28.8" x14ac:dyDescent="0.3">
      <c r="A88" s="263" t="s">
        <v>395</v>
      </c>
      <c r="B88" s="263" t="s">
        <v>396</v>
      </c>
      <c r="C88" s="263" t="s">
        <v>397</v>
      </c>
      <c r="D88" s="268" t="s">
        <v>578</v>
      </c>
    </row>
    <row r="89" spans="1:4" ht="28.8" x14ac:dyDescent="0.3">
      <c r="A89" s="263" t="s">
        <v>398</v>
      </c>
      <c r="B89" s="263" t="s">
        <v>399</v>
      </c>
      <c r="C89" s="263" t="s">
        <v>400</v>
      </c>
      <c r="D89" s="268" t="s">
        <v>578</v>
      </c>
    </row>
    <row r="90" spans="1:4" ht="28.8" x14ac:dyDescent="0.3">
      <c r="A90" s="263" t="s">
        <v>401</v>
      </c>
      <c r="B90" s="263" t="s">
        <v>402</v>
      </c>
      <c r="C90" s="263" t="s">
        <v>403</v>
      </c>
      <c r="D90" s="268" t="s">
        <v>578</v>
      </c>
    </row>
    <row r="91" spans="1:4" ht="28.8" x14ac:dyDescent="0.3">
      <c r="A91" s="263" t="s">
        <v>404</v>
      </c>
      <c r="B91" s="263" t="s">
        <v>405</v>
      </c>
      <c r="C91" s="263" t="s">
        <v>406</v>
      </c>
      <c r="D91" s="268" t="s">
        <v>578</v>
      </c>
    </row>
    <row r="92" spans="1:4" ht="28.8" x14ac:dyDescent="0.3">
      <c r="A92" s="263" t="s">
        <v>407</v>
      </c>
      <c r="B92" s="263" t="s">
        <v>408</v>
      </c>
      <c r="C92" s="263" t="s">
        <v>409</v>
      </c>
      <c r="D92" s="268" t="s">
        <v>578</v>
      </c>
    </row>
    <row r="93" spans="1:4" ht="28.8" x14ac:dyDescent="0.3">
      <c r="A93" s="263" t="s">
        <v>410</v>
      </c>
      <c r="B93" s="263" t="s">
        <v>411</v>
      </c>
      <c r="C93" s="263" t="s">
        <v>412</v>
      </c>
      <c r="D93" s="268" t="s">
        <v>578</v>
      </c>
    </row>
    <row r="94" spans="1:4" ht="28.8" x14ac:dyDescent="0.3">
      <c r="A94" s="263" t="s">
        <v>413</v>
      </c>
      <c r="B94" s="263" t="s">
        <v>396</v>
      </c>
      <c r="C94" s="263" t="s">
        <v>414</v>
      </c>
      <c r="D94" s="268" t="s">
        <v>578</v>
      </c>
    </row>
    <row r="95" spans="1:4" ht="28.8" x14ac:dyDescent="0.3">
      <c r="A95" s="263" t="s">
        <v>24</v>
      </c>
      <c r="B95" s="263" t="s">
        <v>25</v>
      </c>
      <c r="C95" s="263" t="s">
        <v>26</v>
      </c>
      <c r="D95" s="268" t="s">
        <v>578</v>
      </c>
    </row>
    <row r="96" spans="1:4" ht="28.8" x14ac:dyDescent="0.3">
      <c r="A96" s="263" t="s">
        <v>561</v>
      </c>
      <c r="B96" s="263" t="s">
        <v>28</v>
      </c>
      <c r="C96" s="263" t="s">
        <v>29</v>
      </c>
      <c r="D96" s="268" t="s">
        <v>578</v>
      </c>
    </row>
    <row r="97" spans="1:4" x14ac:dyDescent="0.3">
      <c r="A97" s="263" t="s">
        <v>53</v>
      </c>
      <c r="B97" s="263" t="s">
        <v>54</v>
      </c>
      <c r="C97" s="263" t="s">
        <v>55</v>
      </c>
      <c r="D97" s="268" t="s">
        <v>578</v>
      </c>
    </row>
    <row r="98" spans="1:4" ht="28.8" x14ac:dyDescent="0.3">
      <c r="A98" s="263" t="s">
        <v>56</v>
      </c>
      <c r="B98" s="263" t="s">
        <v>57</v>
      </c>
      <c r="C98" s="263" t="s">
        <v>58</v>
      </c>
      <c r="D98" s="268" t="s">
        <v>578</v>
      </c>
    </row>
    <row r="99" spans="1:4" x14ac:dyDescent="0.3">
      <c r="A99" s="263" t="s">
        <v>59</v>
      </c>
      <c r="B99" s="263" t="s">
        <v>60</v>
      </c>
      <c r="C99" s="263" t="s">
        <v>61</v>
      </c>
      <c r="D99" s="268" t="s">
        <v>578</v>
      </c>
    </row>
    <row r="100" spans="1:4" ht="28.8" x14ac:dyDescent="0.3">
      <c r="A100" s="263" t="s">
        <v>126</v>
      </c>
      <c r="B100" s="263" t="s">
        <v>127</v>
      </c>
      <c r="C100" s="263" t="s">
        <v>128</v>
      </c>
      <c r="D100" s="268" t="s">
        <v>578</v>
      </c>
    </row>
    <row r="101" spans="1:4" ht="28.8" x14ac:dyDescent="0.3">
      <c r="A101" s="263" t="s">
        <v>130</v>
      </c>
      <c r="B101" s="263" t="s">
        <v>131</v>
      </c>
      <c r="C101" s="263" t="s">
        <v>132</v>
      </c>
      <c r="D101" s="268" t="s">
        <v>578</v>
      </c>
    </row>
    <row r="102" spans="1:4" ht="28.8" x14ac:dyDescent="0.3">
      <c r="A102" s="263" t="s">
        <v>133</v>
      </c>
      <c r="B102" s="263" t="s">
        <v>134</v>
      </c>
      <c r="C102" s="263" t="s">
        <v>135</v>
      </c>
      <c r="D102" s="268" t="s">
        <v>578</v>
      </c>
    </row>
    <row r="103" spans="1:4" ht="28.8" x14ac:dyDescent="0.3">
      <c r="A103" s="263" t="s">
        <v>136</v>
      </c>
      <c r="B103" s="263" t="s">
        <v>137</v>
      </c>
      <c r="C103" s="263" t="s">
        <v>138</v>
      </c>
      <c r="D103" s="268" t="s">
        <v>578</v>
      </c>
    </row>
    <row r="104" spans="1:4" ht="28.8" x14ac:dyDescent="0.3">
      <c r="A104" s="263" t="s">
        <v>286</v>
      </c>
      <c r="B104" s="263" t="s">
        <v>287</v>
      </c>
      <c r="C104" s="263" t="s">
        <v>288</v>
      </c>
      <c r="D104" s="268" t="s">
        <v>578</v>
      </c>
    </row>
    <row r="105" spans="1:4" ht="28.8" x14ac:dyDescent="0.3">
      <c r="A105" s="263" t="s">
        <v>289</v>
      </c>
      <c r="B105" s="263" t="s">
        <v>290</v>
      </c>
      <c r="C105" s="263" t="s">
        <v>291</v>
      </c>
      <c r="D105" s="268" t="s">
        <v>578</v>
      </c>
    </row>
    <row r="106" spans="1:4" ht="28.8" x14ac:dyDescent="0.3">
      <c r="A106" s="263" t="s">
        <v>292</v>
      </c>
      <c r="B106" s="263" t="s">
        <v>293</v>
      </c>
      <c r="C106" s="263" t="s">
        <v>294</v>
      </c>
      <c r="D106" s="268" t="s">
        <v>578</v>
      </c>
    </row>
    <row r="107" spans="1:4" ht="43.2" x14ac:dyDescent="0.3">
      <c r="A107" s="263" t="s">
        <v>295</v>
      </c>
      <c r="B107" s="263" t="s">
        <v>296</v>
      </c>
      <c r="C107" s="263" t="s">
        <v>297</v>
      </c>
      <c r="D107" s="268" t="s">
        <v>578</v>
      </c>
    </row>
    <row r="108" spans="1:4" ht="43.2" x14ac:dyDescent="0.3">
      <c r="A108" s="263" t="s">
        <v>322</v>
      </c>
      <c r="B108" s="263" t="s">
        <v>323</v>
      </c>
      <c r="C108" s="263" t="s">
        <v>324</v>
      </c>
      <c r="D108" s="268" t="s">
        <v>578</v>
      </c>
    </row>
    <row r="109" spans="1:4" ht="43.2" x14ac:dyDescent="0.3">
      <c r="A109" s="263" t="s">
        <v>325</v>
      </c>
      <c r="B109" s="263" t="s">
        <v>326</v>
      </c>
      <c r="C109" s="263" t="s">
        <v>327</v>
      </c>
      <c r="D109" s="268" t="s">
        <v>578</v>
      </c>
    </row>
    <row r="110" spans="1:4" ht="43.2" x14ac:dyDescent="0.3">
      <c r="A110" s="263" t="s">
        <v>328</v>
      </c>
      <c r="B110" s="263" t="s">
        <v>329</v>
      </c>
      <c r="C110" s="263" t="s">
        <v>330</v>
      </c>
      <c r="D110" s="268" t="s">
        <v>578</v>
      </c>
    </row>
    <row r="111" spans="1:4" ht="43.2" x14ac:dyDescent="0.3">
      <c r="A111" s="263" t="s">
        <v>331</v>
      </c>
      <c r="B111" s="263" t="s">
        <v>332</v>
      </c>
      <c r="C111" s="263" t="s">
        <v>333</v>
      </c>
      <c r="D111" s="268" t="s">
        <v>578</v>
      </c>
    </row>
    <row r="112" spans="1:4" ht="43.2" x14ac:dyDescent="0.3">
      <c r="A112" s="263" t="s">
        <v>155</v>
      </c>
      <c r="B112" s="263" t="s">
        <v>156</v>
      </c>
      <c r="C112" s="263" t="s">
        <v>157</v>
      </c>
      <c r="D112" s="268" t="s">
        <v>578</v>
      </c>
    </row>
    <row r="113" spans="1:4" ht="43.2" x14ac:dyDescent="0.3">
      <c r="A113" s="263" t="s">
        <v>158</v>
      </c>
      <c r="B113" s="263" t="s">
        <v>159</v>
      </c>
      <c r="C113" s="263" t="s">
        <v>160</v>
      </c>
      <c r="D113" s="268" t="s">
        <v>578</v>
      </c>
    </row>
    <row r="114" spans="1:4" ht="43.2" x14ac:dyDescent="0.3">
      <c r="A114" s="263" t="s">
        <v>161</v>
      </c>
      <c r="B114" s="263" t="s">
        <v>162</v>
      </c>
      <c r="C114" s="263" t="s">
        <v>163</v>
      </c>
      <c r="D114" s="268" t="s">
        <v>578</v>
      </c>
    </row>
    <row r="115" spans="1:4" ht="43.2" x14ac:dyDescent="0.3">
      <c r="A115" s="263" t="s">
        <v>164</v>
      </c>
      <c r="B115" s="263" t="s">
        <v>165</v>
      </c>
      <c r="C115" s="263" t="s">
        <v>166</v>
      </c>
      <c r="D115" s="268" t="s">
        <v>578</v>
      </c>
    </row>
    <row r="116" spans="1:4" ht="43.2" x14ac:dyDescent="0.3">
      <c r="A116" s="263" t="s">
        <v>142</v>
      </c>
      <c r="B116" s="263" t="s">
        <v>143</v>
      </c>
      <c r="C116" s="263" t="s">
        <v>144</v>
      </c>
      <c r="D116" s="268" t="s">
        <v>578</v>
      </c>
    </row>
    <row r="117" spans="1:4" ht="43.2" x14ac:dyDescent="0.3">
      <c r="A117" s="263" t="s">
        <v>146</v>
      </c>
      <c r="B117" s="263" t="s">
        <v>147</v>
      </c>
      <c r="C117" s="263" t="s">
        <v>148</v>
      </c>
      <c r="D117" s="268" t="s">
        <v>578</v>
      </c>
    </row>
    <row r="118" spans="1:4" ht="43.2" x14ac:dyDescent="0.3">
      <c r="A118" s="263" t="s">
        <v>149</v>
      </c>
      <c r="B118" s="263" t="s">
        <v>150</v>
      </c>
      <c r="C118" s="263" t="s">
        <v>151</v>
      </c>
      <c r="D118" s="268" t="s">
        <v>578</v>
      </c>
    </row>
    <row r="119" spans="1:4" ht="43.2" x14ac:dyDescent="0.3">
      <c r="A119" s="263" t="s">
        <v>152</v>
      </c>
      <c r="B119" s="263" t="s">
        <v>153</v>
      </c>
      <c r="C119" s="263" t="s">
        <v>154</v>
      </c>
      <c r="D119" s="268" t="s">
        <v>578</v>
      </c>
    </row>
    <row r="120" spans="1:4" ht="28.8" x14ac:dyDescent="0.3">
      <c r="A120" s="263" t="s">
        <v>167</v>
      </c>
      <c r="B120" s="263" t="s">
        <v>168</v>
      </c>
      <c r="C120" s="263" t="s">
        <v>169</v>
      </c>
      <c r="D120" s="268" t="s">
        <v>578</v>
      </c>
    </row>
    <row r="121" spans="1:4" ht="28.8" x14ac:dyDescent="0.3">
      <c r="A121" s="263" t="s">
        <v>170</v>
      </c>
      <c r="B121" s="263" t="s">
        <v>171</v>
      </c>
      <c r="C121" s="263" t="s">
        <v>172</v>
      </c>
      <c r="D121" s="268" t="s">
        <v>578</v>
      </c>
    </row>
    <row r="122" spans="1:4" ht="28.8" x14ac:dyDescent="0.3">
      <c r="A122" s="263" t="s">
        <v>173</v>
      </c>
      <c r="B122" s="263" t="s">
        <v>174</v>
      </c>
      <c r="C122" s="263" t="s">
        <v>175</v>
      </c>
      <c r="D122" s="268" t="s">
        <v>578</v>
      </c>
    </row>
    <row r="123" spans="1:4" ht="28.8" x14ac:dyDescent="0.3">
      <c r="A123" s="263" t="s">
        <v>176</v>
      </c>
      <c r="B123" s="263" t="s">
        <v>177</v>
      </c>
      <c r="C123" s="263" t="s">
        <v>178</v>
      </c>
      <c r="D123" s="268" t="s">
        <v>578</v>
      </c>
    </row>
    <row r="124" spans="1:4" ht="43.2" x14ac:dyDescent="0.3">
      <c r="A124" s="263" t="s">
        <v>568</v>
      </c>
      <c r="B124" s="263" t="s">
        <v>569</v>
      </c>
      <c r="C124" s="263" t="s">
        <v>570</v>
      </c>
      <c r="D124" s="268" t="s">
        <v>578</v>
      </c>
    </row>
    <row r="125" spans="1:4" ht="43.2" x14ac:dyDescent="0.3">
      <c r="A125" s="263" t="s">
        <v>571</v>
      </c>
      <c r="B125" s="263" t="s">
        <v>572</v>
      </c>
      <c r="C125" s="263" t="s">
        <v>573</v>
      </c>
      <c r="D125" s="268" t="s">
        <v>578</v>
      </c>
    </row>
    <row r="126" spans="1:4" ht="43.2" x14ac:dyDescent="0.3">
      <c r="A126" s="263" t="s">
        <v>334</v>
      </c>
      <c r="B126" s="263" t="s">
        <v>335</v>
      </c>
      <c r="C126" s="263" t="s">
        <v>336</v>
      </c>
      <c r="D126" s="268" t="s">
        <v>578</v>
      </c>
    </row>
    <row r="127" spans="1:4" ht="43.2" x14ac:dyDescent="0.3">
      <c r="A127" s="263" t="s">
        <v>337</v>
      </c>
      <c r="B127" s="263" t="s">
        <v>338</v>
      </c>
      <c r="C127" s="263" t="s">
        <v>339</v>
      </c>
      <c r="D127" s="268" t="s">
        <v>578</v>
      </c>
    </row>
    <row r="128" spans="1:4" ht="43.2" x14ac:dyDescent="0.3">
      <c r="A128" s="263" t="s">
        <v>340</v>
      </c>
      <c r="B128" s="263" t="s">
        <v>341</v>
      </c>
      <c r="C128" s="263" t="s">
        <v>342</v>
      </c>
      <c r="D128" s="268" t="s">
        <v>578</v>
      </c>
    </row>
    <row r="129" spans="1:4" ht="43.2" x14ac:dyDescent="0.3">
      <c r="A129" s="263" t="s">
        <v>343</v>
      </c>
      <c r="B129" s="263" t="s">
        <v>344</v>
      </c>
      <c r="C129" s="263" t="s">
        <v>345</v>
      </c>
      <c r="D129" s="268" t="s">
        <v>578</v>
      </c>
    </row>
    <row r="130" spans="1:4" ht="28.8" x14ac:dyDescent="0.3">
      <c r="A130" s="263" t="s">
        <v>78</v>
      </c>
      <c r="B130" s="263" t="s">
        <v>79</v>
      </c>
      <c r="C130" s="263" t="s">
        <v>80</v>
      </c>
      <c r="D130" s="268" t="s">
        <v>578</v>
      </c>
    </row>
    <row r="131" spans="1:4" ht="28.8" x14ac:dyDescent="0.3">
      <c r="A131" s="263" t="s">
        <v>82</v>
      </c>
      <c r="B131" s="263" t="s">
        <v>83</v>
      </c>
      <c r="C131" s="263" t="s">
        <v>84</v>
      </c>
      <c r="D131" s="268" t="s">
        <v>578</v>
      </c>
    </row>
    <row r="132" spans="1:4" ht="28.8" x14ac:dyDescent="0.3">
      <c r="A132" s="263" t="s">
        <v>85</v>
      </c>
      <c r="B132" s="263" t="s">
        <v>86</v>
      </c>
      <c r="C132" s="263" t="s">
        <v>87</v>
      </c>
      <c r="D132" s="268" t="s">
        <v>578</v>
      </c>
    </row>
    <row r="133" spans="1:4" ht="43.2" x14ac:dyDescent="0.3">
      <c r="A133" s="263" t="s">
        <v>88</v>
      </c>
      <c r="B133" s="263" t="s">
        <v>89</v>
      </c>
      <c r="C133" s="263" t="s">
        <v>90</v>
      </c>
      <c r="D133" s="268" t="s">
        <v>578</v>
      </c>
    </row>
    <row r="134" spans="1:4" ht="43.2" x14ac:dyDescent="0.3">
      <c r="A134" s="263" t="s">
        <v>179</v>
      </c>
      <c r="B134" s="263" t="s">
        <v>180</v>
      </c>
      <c r="C134" s="263" t="s">
        <v>181</v>
      </c>
      <c r="D134" s="268" t="s">
        <v>578</v>
      </c>
    </row>
    <row r="135" spans="1:4" ht="28.8" x14ac:dyDescent="0.3">
      <c r="A135" s="263" t="s">
        <v>239</v>
      </c>
      <c r="B135" s="263" t="s">
        <v>240</v>
      </c>
      <c r="C135" s="263" t="s">
        <v>241</v>
      </c>
      <c r="D135" s="268" t="s">
        <v>578</v>
      </c>
    </row>
    <row r="136" spans="1:4" ht="28.8" x14ac:dyDescent="0.3">
      <c r="A136" s="263" t="s">
        <v>242</v>
      </c>
      <c r="B136" s="263" t="s">
        <v>243</v>
      </c>
      <c r="C136" s="263" t="s">
        <v>244</v>
      </c>
      <c r="D136" s="268" t="s">
        <v>578</v>
      </c>
    </row>
    <row r="137" spans="1:4" ht="28.8" x14ac:dyDescent="0.3">
      <c r="A137" s="263" t="s">
        <v>245</v>
      </c>
      <c r="B137" s="263" t="s">
        <v>246</v>
      </c>
      <c r="C137" s="263" t="s">
        <v>247</v>
      </c>
      <c r="D137" s="268" t="s">
        <v>578</v>
      </c>
    </row>
    <row r="138" spans="1:4" ht="28.8" x14ac:dyDescent="0.3">
      <c r="A138" s="263" t="s">
        <v>248</v>
      </c>
      <c r="B138" s="263" t="s">
        <v>249</v>
      </c>
      <c r="C138" s="263" t="s">
        <v>250</v>
      </c>
      <c r="D138" s="268" t="s">
        <v>578</v>
      </c>
    </row>
    <row r="139" spans="1:4" ht="28.8" x14ac:dyDescent="0.3">
      <c r="A139" s="263" t="s">
        <v>310</v>
      </c>
      <c r="B139" s="263" t="s">
        <v>311</v>
      </c>
      <c r="C139" s="263" t="s">
        <v>312</v>
      </c>
      <c r="D139" s="268" t="s">
        <v>578</v>
      </c>
    </row>
    <row r="140" spans="1:4" ht="28.8" x14ac:dyDescent="0.3">
      <c r="A140" s="263" t="s">
        <v>313</v>
      </c>
      <c r="B140" s="263" t="s">
        <v>314</v>
      </c>
      <c r="C140" s="263" t="s">
        <v>315</v>
      </c>
      <c r="D140" s="268" t="s">
        <v>578</v>
      </c>
    </row>
    <row r="141" spans="1:4" ht="28.8" x14ac:dyDescent="0.3">
      <c r="A141" s="263" t="s">
        <v>316</v>
      </c>
      <c r="B141" s="263" t="s">
        <v>317</v>
      </c>
      <c r="C141" s="263" t="s">
        <v>318</v>
      </c>
      <c r="D141" s="268" t="s">
        <v>578</v>
      </c>
    </row>
    <row r="142" spans="1:4" ht="43.2" x14ac:dyDescent="0.3">
      <c r="A142" s="263" t="s">
        <v>319</v>
      </c>
      <c r="B142" s="263" t="s">
        <v>320</v>
      </c>
      <c r="C142" s="263" t="s">
        <v>321</v>
      </c>
      <c r="D142" s="268" t="s">
        <v>578</v>
      </c>
    </row>
    <row r="143" spans="1:4" ht="43.2" x14ac:dyDescent="0.3">
      <c r="A143" s="263" t="s">
        <v>562</v>
      </c>
      <c r="B143" s="263" t="s">
        <v>563</v>
      </c>
      <c r="C143" s="263" t="s">
        <v>564</v>
      </c>
      <c r="D143" s="268" t="s">
        <v>578</v>
      </c>
    </row>
    <row r="144" spans="1:4" ht="43.2" x14ac:dyDescent="0.3">
      <c r="A144" s="19" t="s">
        <v>565</v>
      </c>
      <c r="B144" s="19" t="s">
        <v>566</v>
      </c>
      <c r="C144" s="19" t="s">
        <v>567</v>
      </c>
      <c r="D144" s="268" t="s">
        <v>578</v>
      </c>
    </row>
    <row r="145" spans="1:4" ht="43.2" x14ac:dyDescent="0.3">
      <c r="A145" s="19" t="s">
        <v>379</v>
      </c>
      <c r="B145" s="19" t="s">
        <v>380</v>
      </c>
      <c r="C145" s="19" t="s">
        <v>381</v>
      </c>
      <c r="D145" s="268" t="s">
        <v>578</v>
      </c>
    </row>
    <row r="146" spans="1:4" x14ac:dyDescent="0.3">
      <c r="A146" t="s">
        <v>386</v>
      </c>
      <c r="B146" t="s">
        <v>387</v>
      </c>
      <c r="C146" t="s">
        <v>388</v>
      </c>
      <c r="D146" s="268" t="s">
        <v>578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0E521-27C3-459F-BD89-DD418779FFB8}">
  <dimension ref="A1:Q164"/>
  <sheetViews>
    <sheetView topLeftCell="A155" workbookViewId="0">
      <selection activeCell="A163" sqref="A163:F164"/>
    </sheetView>
  </sheetViews>
  <sheetFormatPr defaultRowHeight="14.4" x14ac:dyDescent="0.3"/>
  <cols>
    <col min="1" max="1" width="28.44140625" customWidth="1"/>
    <col min="2" max="2" width="15.88671875" customWidth="1"/>
    <col min="3" max="3" width="15" customWidth="1"/>
    <col min="4" max="4" width="5.44140625" customWidth="1"/>
    <col min="5" max="5" width="4.109375" customWidth="1"/>
  </cols>
  <sheetData>
    <row r="1" spans="1:17" x14ac:dyDescent="0.3">
      <c r="A1">
        <f>COUNTA(A3:A2000)</f>
        <v>162</v>
      </c>
      <c r="B1">
        <f>A1/3</f>
        <v>54</v>
      </c>
      <c r="F1">
        <f>COUNTIF(F3:F200,"yes")</f>
        <v>58</v>
      </c>
    </row>
    <row r="2" spans="1:17" ht="28.2" x14ac:dyDescent="0.3">
      <c r="A2" s="272" t="s">
        <v>0</v>
      </c>
      <c r="B2" s="272" t="s">
        <v>1</v>
      </c>
      <c r="C2" s="272" t="s">
        <v>2</v>
      </c>
      <c r="D2" s="272" t="s">
        <v>3</v>
      </c>
      <c r="E2" s="272" t="s">
        <v>4</v>
      </c>
      <c r="F2" s="272" t="s">
        <v>5</v>
      </c>
      <c r="G2" s="310" t="s">
        <v>1065</v>
      </c>
      <c r="H2" s="273" t="s">
        <v>17</v>
      </c>
      <c r="I2" s="273" t="s">
        <v>18</v>
      </c>
      <c r="J2" s="272" t="s">
        <v>542</v>
      </c>
      <c r="K2" s="272" t="s">
        <v>6</v>
      </c>
      <c r="L2" s="272" t="s">
        <v>434</v>
      </c>
    </row>
    <row r="3" spans="1:17" s="248" customFormat="1" ht="45" customHeight="1" x14ac:dyDescent="0.3">
      <c r="A3" s="327" t="s">
        <v>814</v>
      </c>
      <c r="B3" s="328" t="s">
        <v>815</v>
      </c>
      <c r="C3" s="328" t="s">
        <v>816</v>
      </c>
      <c r="D3" s="283" t="s">
        <v>1064</v>
      </c>
      <c r="E3" s="283" t="s">
        <v>11</v>
      </c>
      <c r="F3" s="283" t="s">
        <v>8</v>
      </c>
      <c r="G3" s="275"/>
      <c r="H3" s="276"/>
      <c r="I3" s="277"/>
      <c r="J3" s="278"/>
      <c r="K3" s="274"/>
      <c r="L3" s="274" t="s">
        <v>818</v>
      </c>
      <c r="M3" s="250"/>
      <c r="N3" s="251"/>
      <c r="O3" s="251"/>
      <c r="P3" s="250"/>
      <c r="Q3"/>
    </row>
    <row r="4" spans="1:17" s="248" customFormat="1" ht="45" customHeight="1" x14ac:dyDescent="0.3">
      <c r="A4" s="327" t="s">
        <v>579</v>
      </c>
      <c r="B4" s="328" t="s">
        <v>678</v>
      </c>
      <c r="C4" s="328" t="s">
        <v>679</v>
      </c>
      <c r="D4" s="283" t="s">
        <v>1062</v>
      </c>
      <c r="E4" s="283" t="s">
        <v>580</v>
      </c>
      <c r="F4" s="283" t="s">
        <v>9</v>
      </c>
      <c r="G4" s="275"/>
      <c r="H4" s="276"/>
      <c r="I4" s="277"/>
      <c r="J4" s="278"/>
      <c r="K4" s="274"/>
      <c r="L4" s="274" t="s">
        <v>101</v>
      </c>
      <c r="M4" s="250"/>
      <c r="N4" s="251"/>
      <c r="O4" s="251"/>
      <c r="P4" s="250"/>
      <c r="Q4"/>
    </row>
    <row r="5" spans="1:17" s="248" customFormat="1" ht="45" customHeight="1" x14ac:dyDescent="0.3">
      <c r="A5" s="327" t="s">
        <v>581</v>
      </c>
      <c r="B5" s="328" t="s">
        <v>585</v>
      </c>
      <c r="C5" s="328" t="s">
        <v>683</v>
      </c>
      <c r="D5" s="283" t="s">
        <v>1062</v>
      </c>
      <c r="E5" s="283" t="s">
        <v>11</v>
      </c>
      <c r="F5" s="283" t="s">
        <v>9</v>
      </c>
      <c r="G5" s="275"/>
      <c r="H5" s="276"/>
      <c r="I5" s="277"/>
      <c r="J5" s="278"/>
      <c r="K5" s="274"/>
      <c r="L5" s="274" t="s">
        <v>101</v>
      </c>
      <c r="M5" s="250"/>
      <c r="N5" s="251"/>
      <c r="O5" s="251"/>
      <c r="P5" s="250"/>
      <c r="Q5"/>
    </row>
    <row r="6" spans="1:17" s="248" customFormat="1" ht="45" customHeight="1" x14ac:dyDescent="0.3">
      <c r="A6" s="327" t="s">
        <v>582</v>
      </c>
      <c r="B6" s="328" t="s">
        <v>686</v>
      </c>
      <c r="C6" s="328" t="s">
        <v>687</v>
      </c>
      <c r="D6" s="283" t="s">
        <v>1062</v>
      </c>
      <c r="E6" s="283" t="s">
        <v>11</v>
      </c>
      <c r="F6" s="283" t="s">
        <v>9</v>
      </c>
      <c r="G6" s="275"/>
      <c r="H6" s="276"/>
      <c r="I6" s="277"/>
      <c r="J6" s="278"/>
      <c r="K6" s="274"/>
      <c r="L6" s="274" t="s">
        <v>101</v>
      </c>
      <c r="M6" s="250"/>
      <c r="N6" s="251"/>
      <c r="O6" s="251"/>
      <c r="P6" s="250"/>
      <c r="Q6"/>
    </row>
    <row r="7" spans="1:17" s="248" customFormat="1" ht="45" customHeight="1" x14ac:dyDescent="0.3">
      <c r="A7" s="327" t="s">
        <v>583</v>
      </c>
      <c r="B7" s="328" t="s">
        <v>690</v>
      </c>
      <c r="C7" s="328" t="s">
        <v>691</v>
      </c>
      <c r="D7" s="283" t="s">
        <v>1062</v>
      </c>
      <c r="E7" s="283" t="s">
        <v>11</v>
      </c>
      <c r="F7" s="283" t="s">
        <v>9</v>
      </c>
      <c r="G7" s="275"/>
      <c r="H7" s="276"/>
      <c r="I7" s="277"/>
      <c r="J7" s="278"/>
      <c r="K7" s="274"/>
      <c r="L7" s="274" t="s">
        <v>101</v>
      </c>
      <c r="M7" s="250"/>
      <c r="N7" s="251"/>
      <c r="O7" s="251"/>
      <c r="P7" s="250"/>
      <c r="Q7"/>
    </row>
    <row r="8" spans="1:17" s="248" customFormat="1" ht="45" customHeight="1" x14ac:dyDescent="0.3">
      <c r="A8" s="327" t="s">
        <v>584</v>
      </c>
      <c r="B8" s="328" t="s">
        <v>694</v>
      </c>
      <c r="C8" s="328" t="s">
        <v>695</v>
      </c>
      <c r="D8" s="283" t="s">
        <v>1062</v>
      </c>
      <c r="E8" s="283" t="s">
        <v>11</v>
      </c>
      <c r="F8" s="283" t="s">
        <v>9</v>
      </c>
      <c r="G8" s="275"/>
      <c r="H8" s="276"/>
      <c r="I8" s="277"/>
      <c r="J8" s="278"/>
      <c r="K8" s="274"/>
      <c r="L8" s="274" t="s">
        <v>101</v>
      </c>
      <c r="M8" s="250"/>
      <c r="N8" s="251"/>
      <c r="O8" s="251"/>
      <c r="P8" s="250"/>
      <c r="Q8"/>
    </row>
    <row r="9" spans="1:17" s="248" customFormat="1" ht="45" customHeight="1" x14ac:dyDescent="0.3">
      <c r="A9" s="327" t="s">
        <v>588</v>
      </c>
      <c r="B9" s="328" t="s">
        <v>785</v>
      </c>
      <c r="C9" s="328" t="s">
        <v>786</v>
      </c>
      <c r="D9" s="283" t="s">
        <v>1062</v>
      </c>
      <c r="E9" s="283" t="s">
        <v>11</v>
      </c>
      <c r="F9" s="283" t="s">
        <v>8</v>
      </c>
      <c r="G9" s="275"/>
      <c r="H9" s="276"/>
      <c r="I9" s="277"/>
      <c r="J9" s="278"/>
      <c r="K9" s="274" t="s">
        <v>589</v>
      </c>
      <c r="L9" s="274" t="s">
        <v>101</v>
      </c>
      <c r="M9" s="250"/>
      <c r="N9" s="251"/>
      <c r="O9" s="251"/>
      <c r="P9" s="250"/>
      <c r="Q9"/>
    </row>
    <row r="10" spans="1:17" s="248" customFormat="1" ht="45" customHeight="1" x14ac:dyDescent="0.3">
      <c r="A10" s="327" t="s">
        <v>215</v>
      </c>
      <c r="B10" s="328" t="s">
        <v>216</v>
      </c>
      <c r="C10" s="328" t="s">
        <v>217</v>
      </c>
      <c r="D10" s="283" t="s">
        <v>1063</v>
      </c>
      <c r="E10" s="283" t="s">
        <v>11</v>
      </c>
      <c r="F10" s="283" t="s">
        <v>9</v>
      </c>
      <c r="G10" s="275"/>
      <c r="H10" s="276"/>
      <c r="I10" s="277"/>
      <c r="J10" s="278"/>
      <c r="K10" s="274"/>
      <c r="L10" s="274" t="s">
        <v>101</v>
      </c>
      <c r="M10" s="250"/>
      <c r="N10" s="251"/>
      <c r="O10" s="251"/>
      <c r="P10" s="250"/>
      <c r="Q10"/>
    </row>
    <row r="11" spans="1:17" s="248" customFormat="1" ht="45" customHeight="1" x14ac:dyDescent="0.3">
      <c r="A11" s="327" t="s">
        <v>218</v>
      </c>
      <c r="B11" s="328" t="s">
        <v>219</v>
      </c>
      <c r="C11" s="328" t="s">
        <v>220</v>
      </c>
      <c r="D11" s="283" t="s">
        <v>1063</v>
      </c>
      <c r="E11" s="283" t="s">
        <v>11</v>
      </c>
      <c r="F11" s="283" t="s">
        <v>9</v>
      </c>
      <c r="G11" s="275"/>
      <c r="H11" s="276"/>
      <c r="I11" s="277"/>
      <c r="J11" s="278"/>
      <c r="K11" s="274"/>
      <c r="L11" s="274" t="s">
        <v>101</v>
      </c>
      <c r="M11" s="250"/>
      <c r="N11" s="251"/>
      <c r="O11" s="251"/>
      <c r="P11" s="250"/>
      <c r="Q11"/>
    </row>
    <row r="12" spans="1:17" s="248" customFormat="1" ht="45" customHeight="1" x14ac:dyDescent="0.3">
      <c r="A12" s="327" t="s">
        <v>221</v>
      </c>
      <c r="B12" s="328" t="s">
        <v>222</v>
      </c>
      <c r="C12" s="328" t="s">
        <v>223</v>
      </c>
      <c r="D12" s="283" t="s">
        <v>1063</v>
      </c>
      <c r="E12" s="283" t="s">
        <v>11</v>
      </c>
      <c r="F12" s="283" t="s">
        <v>8</v>
      </c>
      <c r="G12" s="275"/>
      <c r="H12" s="276"/>
      <c r="I12" s="277"/>
      <c r="J12" s="278"/>
      <c r="K12" s="274"/>
      <c r="L12" s="274" t="s">
        <v>101</v>
      </c>
      <c r="M12" s="250"/>
      <c r="N12" s="251"/>
      <c r="O12" s="251"/>
      <c r="P12" s="250"/>
      <c r="Q12"/>
    </row>
    <row r="13" spans="1:17" s="248" customFormat="1" ht="45" customHeight="1" x14ac:dyDescent="0.3">
      <c r="A13" s="327" t="s">
        <v>224</v>
      </c>
      <c r="B13" s="328" t="s">
        <v>225</v>
      </c>
      <c r="C13" s="328" t="s">
        <v>226</v>
      </c>
      <c r="D13" s="283" t="s">
        <v>1063</v>
      </c>
      <c r="E13" s="283" t="s">
        <v>11</v>
      </c>
      <c r="F13" s="283" t="s">
        <v>8</v>
      </c>
      <c r="G13" s="275"/>
      <c r="H13" s="276"/>
      <c r="I13" s="277"/>
      <c r="J13" s="278"/>
      <c r="K13" s="274"/>
      <c r="L13" s="274" t="s">
        <v>101</v>
      </c>
      <c r="M13" s="250"/>
      <c r="N13" s="251"/>
      <c r="O13" s="251"/>
      <c r="P13" s="250"/>
      <c r="Q13"/>
    </row>
    <row r="14" spans="1:17" s="248" customFormat="1" ht="45" customHeight="1" x14ac:dyDescent="0.3">
      <c r="A14" s="327" t="s">
        <v>830</v>
      </c>
      <c r="B14" s="328" t="s">
        <v>831</v>
      </c>
      <c r="C14" s="328" t="s">
        <v>832</v>
      </c>
      <c r="D14" s="283" t="s">
        <v>1064</v>
      </c>
      <c r="E14" s="283" t="s">
        <v>11</v>
      </c>
      <c r="F14" s="283" t="s">
        <v>8</v>
      </c>
      <c r="G14" s="275"/>
      <c r="H14" s="276"/>
      <c r="I14" s="277"/>
      <c r="J14" s="278"/>
      <c r="K14" s="274"/>
      <c r="L14" s="274" t="s">
        <v>101</v>
      </c>
      <c r="M14" s="250"/>
      <c r="N14" s="251"/>
      <c r="O14" s="251"/>
      <c r="P14" s="250"/>
      <c r="Q14"/>
    </row>
    <row r="15" spans="1:17" s="248" customFormat="1" ht="45" customHeight="1" x14ac:dyDescent="0.3">
      <c r="A15" s="327" t="s">
        <v>590</v>
      </c>
      <c r="B15" s="328" t="s">
        <v>591</v>
      </c>
      <c r="C15" s="328" t="s">
        <v>592</v>
      </c>
      <c r="D15" s="283" t="s">
        <v>1061</v>
      </c>
      <c r="E15" s="283" t="s">
        <v>7</v>
      </c>
      <c r="F15" s="283" t="s">
        <v>8</v>
      </c>
      <c r="G15" s="275"/>
      <c r="H15" s="276"/>
      <c r="I15" s="277"/>
      <c r="J15" s="278"/>
      <c r="K15" s="274" t="s">
        <v>593</v>
      </c>
      <c r="L15" s="274" t="s">
        <v>101</v>
      </c>
      <c r="M15" s="250"/>
      <c r="N15" s="251"/>
      <c r="O15" s="251"/>
      <c r="P15" s="250"/>
      <c r="Q15"/>
    </row>
    <row r="16" spans="1:17" s="248" customFormat="1" ht="45" customHeight="1" x14ac:dyDescent="0.3">
      <c r="A16" s="327" t="s">
        <v>594</v>
      </c>
      <c r="B16" s="328" t="s">
        <v>595</v>
      </c>
      <c r="C16" s="328" t="s">
        <v>596</v>
      </c>
      <c r="D16" s="283" t="s">
        <v>1061</v>
      </c>
      <c r="E16" s="283" t="s">
        <v>7</v>
      </c>
      <c r="F16" s="283" t="s">
        <v>8</v>
      </c>
      <c r="G16" s="275"/>
      <c r="H16" s="276"/>
      <c r="I16" s="277"/>
      <c r="J16" s="278"/>
      <c r="K16" s="274" t="s">
        <v>593</v>
      </c>
      <c r="L16" s="274" t="s">
        <v>101</v>
      </c>
      <c r="M16" s="250"/>
      <c r="N16" s="251"/>
      <c r="O16" s="251"/>
      <c r="P16" s="250"/>
      <c r="Q16"/>
    </row>
    <row r="17" spans="1:17" s="248" customFormat="1" ht="45" customHeight="1" x14ac:dyDescent="0.3">
      <c r="A17" s="312" t="s">
        <v>383</v>
      </c>
      <c r="B17" s="313" t="s">
        <v>384</v>
      </c>
      <c r="C17" s="313" t="s">
        <v>385</v>
      </c>
      <c r="D17" s="312" t="s">
        <v>1062</v>
      </c>
      <c r="E17" s="312" t="s">
        <v>11</v>
      </c>
      <c r="F17" s="312" t="s">
        <v>9</v>
      </c>
      <c r="G17" s="276"/>
      <c r="H17" s="276"/>
      <c r="I17" s="276"/>
      <c r="J17" s="312"/>
      <c r="K17" s="312"/>
      <c r="L17" s="312" t="s">
        <v>101</v>
      </c>
      <c r="M17" s="250"/>
      <c r="N17" s="251"/>
      <c r="O17" s="251"/>
      <c r="P17" s="250"/>
      <c r="Q17"/>
    </row>
    <row r="18" spans="1:17" s="248" customFormat="1" ht="45" customHeight="1" x14ac:dyDescent="0.3">
      <c r="A18" s="327" t="s">
        <v>108</v>
      </c>
      <c r="B18" s="328" t="s">
        <v>109</v>
      </c>
      <c r="C18" s="328" t="s">
        <v>110</v>
      </c>
      <c r="D18" s="283" t="s">
        <v>1063</v>
      </c>
      <c r="E18" s="283" t="s">
        <v>11</v>
      </c>
      <c r="F18" s="283" t="s">
        <v>9</v>
      </c>
      <c r="G18" s="275"/>
      <c r="H18" s="276"/>
      <c r="I18" s="277"/>
      <c r="J18" s="278"/>
      <c r="K18" s="274"/>
      <c r="L18" s="274" t="s">
        <v>111</v>
      </c>
      <c r="M18" s="250"/>
      <c r="N18" s="251"/>
      <c r="O18" s="251"/>
      <c r="P18" s="250"/>
      <c r="Q18"/>
    </row>
    <row r="19" spans="1:17" s="248" customFormat="1" ht="45" customHeight="1" x14ac:dyDescent="0.3">
      <c r="A19" s="327" t="s">
        <v>112</v>
      </c>
      <c r="B19" s="328" t="s">
        <v>113</v>
      </c>
      <c r="C19" s="328" t="s">
        <v>114</v>
      </c>
      <c r="D19" s="283" t="s">
        <v>1063</v>
      </c>
      <c r="E19" s="283" t="s">
        <v>11</v>
      </c>
      <c r="F19" s="283" t="s">
        <v>9</v>
      </c>
      <c r="G19" s="275"/>
      <c r="H19" s="276"/>
      <c r="I19" s="277"/>
      <c r="J19" s="278"/>
      <c r="K19" s="274"/>
      <c r="L19" s="274" t="s">
        <v>111</v>
      </c>
      <c r="M19" s="250"/>
      <c r="N19" s="251"/>
      <c r="O19" s="251"/>
      <c r="P19" s="250"/>
      <c r="Q19"/>
    </row>
    <row r="20" spans="1:17" s="248" customFormat="1" ht="45" customHeight="1" x14ac:dyDescent="0.3">
      <c r="A20" s="326" t="s">
        <v>389</v>
      </c>
      <c r="B20" s="326" t="s">
        <v>390</v>
      </c>
      <c r="C20" s="326" t="s">
        <v>391</v>
      </c>
      <c r="D20" s="326" t="s">
        <v>1063</v>
      </c>
      <c r="E20" s="326" t="s">
        <v>11</v>
      </c>
      <c r="F20" s="326" t="s">
        <v>9</v>
      </c>
      <c r="G20" s="316"/>
      <c r="H20" s="316"/>
      <c r="I20" s="316"/>
      <c r="J20" s="9"/>
      <c r="K20" s="9"/>
      <c r="L20" s="9" t="s">
        <v>111</v>
      </c>
      <c r="M20" s="250"/>
      <c r="N20" s="251"/>
      <c r="O20" s="251"/>
      <c r="P20" s="250"/>
      <c r="Q20"/>
    </row>
    <row r="21" spans="1:17" s="248" customFormat="1" ht="45" customHeight="1" x14ac:dyDescent="0.3">
      <c r="A21" s="326" t="s">
        <v>392</v>
      </c>
      <c r="B21" s="326" t="s">
        <v>393</v>
      </c>
      <c r="C21" s="326" t="s">
        <v>394</v>
      </c>
      <c r="D21" s="326" t="s">
        <v>1063</v>
      </c>
      <c r="E21" s="326" t="s">
        <v>11</v>
      </c>
      <c r="F21" s="326" t="s">
        <v>9</v>
      </c>
      <c r="G21" s="316"/>
      <c r="H21" s="316"/>
      <c r="I21" s="316"/>
      <c r="J21" s="9"/>
      <c r="K21" s="9"/>
      <c r="L21" s="9" t="s">
        <v>111</v>
      </c>
      <c r="M21" s="250"/>
      <c r="N21" s="251"/>
      <c r="O21" s="251"/>
      <c r="P21" s="250"/>
      <c r="Q21"/>
    </row>
    <row r="22" spans="1:17" s="248" customFormat="1" ht="45" customHeight="1" x14ac:dyDescent="0.3">
      <c r="A22" s="327" t="s">
        <v>796</v>
      </c>
      <c r="B22" s="328" t="s">
        <v>797</v>
      </c>
      <c r="C22" s="328" t="s">
        <v>798</v>
      </c>
      <c r="D22" s="283" t="s">
        <v>1062</v>
      </c>
      <c r="E22" s="283" t="s">
        <v>11</v>
      </c>
      <c r="F22" s="283" t="s">
        <v>9</v>
      </c>
      <c r="G22" s="275"/>
      <c r="H22" s="276"/>
      <c r="I22" s="277"/>
      <c r="J22" s="278"/>
      <c r="K22" s="274" t="s">
        <v>800</v>
      </c>
      <c r="L22" s="274" t="s">
        <v>254</v>
      </c>
      <c r="M22" s="250"/>
      <c r="N22" s="251"/>
      <c r="O22" s="251"/>
      <c r="P22" s="250"/>
      <c r="Q22"/>
    </row>
    <row r="23" spans="1:17" s="248" customFormat="1" ht="45" customHeight="1" x14ac:dyDescent="0.3">
      <c r="A23" s="327" t="s">
        <v>839</v>
      </c>
      <c r="B23" s="328" t="s">
        <v>840</v>
      </c>
      <c r="C23" s="328" t="s">
        <v>841</v>
      </c>
      <c r="D23" s="283" t="s">
        <v>1064</v>
      </c>
      <c r="E23" s="283" t="s">
        <v>11</v>
      </c>
      <c r="F23" s="283" t="s">
        <v>8</v>
      </c>
      <c r="G23" s="275"/>
      <c r="H23" s="276"/>
      <c r="I23" s="277"/>
      <c r="J23" s="278"/>
      <c r="K23" s="274" t="s">
        <v>824</v>
      </c>
      <c r="L23" s="274" t="s">
        <v>254</v>
      </c>
      <c r="M23" s="250"/>
      <c r="N23" s="251"/>
      <c r="O23" s="251"/>
      <c r="P23" s="250"/>
      <c r="Q23"/>
    </row>
    <row r="24" spans="1:17" s="248" customFormat="1" ht="45" customHeight="1" x14ac:dyDescent="0.3">
      <c r="A24" s="327" t="s">
        <v>251</v>
      </c>
      <c r="B24" s="328" t="s">
        <v>252</v>
      </c>
      <c r="C24" s="328" t="s">
        <v>253</v>
      </c>
      <c r="D24" s="283" t="s">
        <v>1061</v>
      </c>
      <c r="E24" s="283" t="s">
        <v>11</v>
      </c>
      <c r="F24" s="283" t="s">
        <v>9</v>
      </c>
      <c r="G24" s="275"/>
      <c r="H24" s="276"/>
      <c r="I24" s="277"/>
      <c r="J24" s="278"/>
      <c r="K24" s="274"/>
      <c r="L24" s="274" t="s">
        <v>254</v>
      </c>
      <c r="M24" s="250"/>
      <c r="N24" s="251"/>
      <c r="O24" s="251"/>
      <c r="P24" s="250"/>
      <c r="Q24"/>
    </row>
    <row r="25" spans="1:17" s="248" customFormat="1" ht="45" customHeight="1" x14ac:dyDescent="0.3">
      <c r="A25" s="327" t="s">
        <v>255</v>
      </c>
      <c r="B25" s="328" t="s">
        <v>256</v>
      </c>
      <c r="C25" s="328" t="s">
        <v>253</v>
      </c>
      <c r="D25" s="283" t="s">
        <v>1061</v>
      </c>
      <c r="E25" s="283" t="s">
        <v>11</v>
      </c>
      <c r="F25" s="283" t="s">
        <v>9</v>
      </c>
      <c r="G25" s="275"/>
      <c r="H25" s="276"/>
      <c r="I25" s="277"/>
      <c r="J25" s="278"/>
      <c r="K25" s="274"/>
      <c r="L25" s="274" t="s">
        <v>254</v>
      </c>
      <c r="M25" s="250"/>
      <c r="N25" s="251"/>
      <c r="O25" s="251"/>
      <c r="P25" s="250"/>
      <c r="Q25"/>
    </row>
    <row r="26" spans="1:17" s="248" customFormat="1" ht="45" customHeight="1" x14ac:dyDescent="0.3">
      <c r="A26" s="327" t="s">
        <v>257</v>
      </c>
      <c r="B26" s="328" t="s">
        <v>258</v>
      </c>
      <c r="C26" s="328" t="s">
        <v>259</v>
      </c>
      <c r="D26" s="283" t="s">
        <v>1061</v>
      </c>
      <c r="E26" s="283" t="s">
        <v>11</v>
      </c>
      <c r="F26" s="283" t="s">
        <v>9</v>
      </c>
      <c r="G26" s="275"/>
      <c r="H26" s="276"/>
      <c r="I26" s="277"/>
      <c r="J26" s="278"/>
      <c r="K26" s="274"/>
      <c r="L26" s="274" t="s">
        <v>254</v>
      </c>
      <c r="M26" s="250"/>
      <c r="N26" s="251"/>
      <c r="O26" s="251"/>
      <c r="P26" s="250"/>
      <c r="Q26"/>
    </row>
    <row r="27" spans="1:17" s="248" customFormat="1" ht="45" customHeight="1" x14ac:dyDescent="0.3">
      <c r="A27" s="327" t="s">
        <v>260</v>
      </c>
      <c r="B27" s="328" t="s">
        <v>261</v>
      </c>
      <c r="C27" s="328" t="s">
        <v>259</v>
      </c>
      <c r="D27" s="283" t="s">
        <v>1061</v>
      </c>
      <c r="E27" s="283" t="s">
        <v>11</v>
      </c>
      <c r="F27" s="283" t="s">
        <v>9</v>
      </c>
      <c r="G27" s="275"/>
      <c r="H27" s="276"/>
      <c r="I27" s="277"/>
      <c r="J27" s="278"/>
      <c r="K27" s="274"/>
      <c r="L27" s="274" t="s">
        <v>254</v>
      </c>
      <c r="M27" s="250"/>
      <c r="N27" s="251"/>
      <c r="O27" s="251"/>
      <c r="P27" s="250"/>
      <c r="Q27"/>
    </row>
    <row r="28" spans="1:17" s="248" customFormat="1" ht="45" customHeight="1" x14ac:dyDescent="0.3">
      <c r="A28" s="327" t="s">
        <v>262</v>
      </c>
      <c r="B28" s="328" t="s">
        <v>263</v>
      </c>
      <c r="C28" s="328" t="s">
        <v>264</v>
      </c>
      <c r="D28" s="283" t="s">
        <v>1061</v>
      </c>
      <c r="E28" s="283" t="s">
        <v>11</v>
      </c>
      <c r="F28" s="283" t="s">
        <v>9</v>
      </c>
      <c r="G28" s="275"/>
      <c r="H28" s="276"/>
      <c r="I28" s="277"/>
      <c r="J28" s="278"/>
      <c r="K28" s="274"/>
      <c r="L28" s="274" t="s">
        <v>254</v>
      </c>
      <c r="M28" s="250"/>
      <c r="N28" s="251"/>
      <c r="O28" s="251"/>
      <c r="P28" s="250"/>
      <c r="Q28"/>
    </row>
    <row r="29" spans="1:17" s="248" customFormat="1" ht="45" customHeight="1" x14ac:dyDescent="0.3">
      <c r="A29" s="327" t="s">
        <v>265</v>
      </c>
      <c r="B29" s="328" t="s">
        <v>266</v>
      </c>
      <c r="C29" s="328" t="s">
        <v>267</v>
      </c>
      <c r="D29" s="283" t="s">
        <v>1061</v>
      </c>
      <c r="E29" s="283" t="s">
        <v>11</v>
      </c>
      <c r="F29" s="283" t="s">
        <v>9</v>
      </c>
      <c r="G29" s="275"/>
      <c r="H29" s="276"/>
      <c r="I29" s="277"/>
      <c r="J29" s="278"/>
      <c r="K29" s="274"/>
      <c r="L29" s="274" t="s">
        <v>254</v>
      </c>
      <c r="M29" s="250"/>
      <c r="N29" s="251"/>
      <c r="O29" s="251"/>
      <c r="P29" s="250"/>
      <c r="Q29"/>
    </row>
    <row r="30" spans="1:17" s="248" customFormat="1" ht="45" customHeight="1" x14ac:dyDescent="0.3">
      <c r="A30" s="327" t="s">
        <v>268</v>
      </c>
      <c r="B30" s="328" t="s">
        <v>269</v>
      </c>
      <c r="C30" s="328" t="s">
        <v>270</v>
      </c>
      <c r="D30" s="283" t="s">
        <v>1061</v>
      </c>
      <c r="E30" s="283" t="s">
        <v>7</v>
      </c>
      <c r="F30" s="283" t="s">
        <v>8</v>
      </c>
      <c r="G30" s="275"/>
      <c r="H30" s="276"/>
      <c r="I30" s="277"/>
      <c r="J30" s="278"/>
      <c r="K30" s="274" t="s">
        <v>14</v>
      </c>
      <c r="L30" s="274" t="s">
        <v>254</v>
      </c>
      <c r="M30" s="250"/>
      <c r="N30" s="251"/>
      <c r="O30" s="251"/>
      <c r="P30" s="250"/>
      <c r="Q30"/>
    </row>
    <row r="31" spans="1:17" s="248" customFormat="1" ht="45" customHeight="1" x14ac:dyDescent="0.3">
      <c r="A31" s="327" t="s">
        <v>271</v>
      </c>
      <c r="B31" s="328" t="s">
        <v>272</v>
      </c>
      <c r="C31" s="328" t="s">
        <v>273</v>
      </c>
      <c r="D31" s="283" t="s">
        <v>1061</v>
      </c>
      <c r="E31" s="283" t="s">
        <v>7</v>
      </c>
      <c r="F31" s="283" t="s">
        <v>8</v>
      </c>
      <c r="G31" s="275"/>
      <c r="H31" s="276"/>
      <c r="I31" s="277"/>
      <c r="J31" s="278"/>
      <c r="K31" s="274" t="s">
        <v>14</v>
      </c>
      <c r="L31" s="274" t="s">
        <v>254</v>
      </c>
      <c r="M31" s="250"/>
      <c r="N31" s="251"/>
      <c r="O31" s="251"/>
      <c r="P31" s="250"/>
      <c r="Q31"/>
    </row>
    <row r="32" spans="1:17" s="248" customFormat="1" ht="45" customHeight="1" x14ac:dyDescent="0.3">
      <c r="A32" s="327" t="s">
        <v>274</v>
      </c>
      <c r="B32" s="328" t="s">
        <v>275</v>
      </c>
      <c r="C32" s="328" t="s">
        <v>276</v>
      </c>
      <c r="D32" s="283" t="s">
        <v>1061</v>
      </c>
      <c r="E32" s="283" t="s">
        <v>7</v>
      </c>
      <c r="F32" s="283" t="s">
        <v>8</v>
      </c>
      <c r="G32" s="275"/>
      <c r="H32" s="276"/>
      <c r="I32" s="277"/>
      <c r="J32" s="278"/>
      <c r="K32" s="274" t="s">
        <v>14</v>
      </c>
      <c r="L32" s="274" t="s">
        <v>254</v>
      </c>
      <c r="M32" s="250"/>
      <c r="N32" s="251"/>
      <c r="O32" s="251"/>
      <c r="P32" s="250"/>
      <c r="Q32"/>
    </row>
    <row r="33" spans="1:17" s="248" customFormat="1" ht="45" customHeight="1" x14ac:dyDescent="0.3">
      <c r="A33" s="327" t="s">
        <v>277</v>
      </c>
      <c r="B33" s="328" t="s">
        <v>278</v>
      </c>
      <c r="C33" s="328" t="s">
        <v>279</v>
      </c>
      <c r="D33" s="283" t="s">
        <v>1061</v>
      </c>
      <c r="E33" s="283" t="s">
        <v>7</v>
      </c>
      <c r="F33" s="283" t="s">
        <v>8</v>
      </c>
      <c r="G33" s="275"/>
      <c r="H33" s="276"/>
      <c r="I33" s="277"/>
      <c r="J33" s="278"/>
      <c r="K33" s="274" t="s">
        <v>14</v>
      </c>
      <c r="L33" s="274" t="s">
        <v>254</v>
      </c>
      <c r="M33" s="250"/>
      <c r="N33" s="251"/>
      <c r="O33" s="251"/>
      <c r="P33" s="250"/>
      <c r="Q33"/>
    </row>
    <row r="34" spans="1:17" s="248" customFormat="1" ht="45" customHeight="1" x14ac:dyDescent="0.3">
      <c r="A34" s="327" t="s">
        <v>280</v>
      </c>
      <c r="B34" s="328" t="s">
        <v>281</v>
      </c>
      <c r="C34" s="328" t="s">
        <v>282</v>
      </c>
      <c r="D34" s="283" t="s">
        <v>1061</v>
      </c>
      <c r="E34" s="283" t="s">
        <v>7</v>
      </c>
      <c r="F34" s="283" t="s">
        <v>8</v>
      </c>
      <c r="G34" s="275"/>
      <c r="H34" s="276"/>
      <c r="I34" s="277"/>
      <c r="J34" s="278"/>
      <c r="K34" s="274" t="s">
        <v>14</v>
      </c>
      <c r="L34" s="274" t="s">
        <v>254</v>
      </c>
      <c r="M34" s="250"/>
      <c r="N34" s="251"/>
      <c r="O34" s="251"/>
      <c r="P34" s="250"/>
      <c r="Q34"/>
    </row>
    <row r="35" spans="1:17" s="248" customFormat="1" ht="45" customHeight="1" x14ac:dyDescent="0.3">
      <c r="A35" s="327" t="s">
        <v>283</v>
      </c>
      <c r="B35" s="328" t="s">
        <v>284</v>
      </c>
      <c r="C35" s="328" t="s">
        <v>285</v>
      </c>
      <c r="D35" s="283" t="s">
        <v>1063</v>
      </c>
      <c r="E35" s="283" t="s">
        <v>11</v>
      </c>
      <c r="F35" s="283" t="s">
        <v>8</v>
      </c>
      <c r="G35" s="275"/>
      <c r="H35" s="276"/>
      <c r="I35" s="277"/>
      <c r="J35" s="278"/>
      <c r="K35" s="274"/>
      <c r="L35" s="274" t="s">
        <v>254</v>
      </c>
      <c r="M35" s="250"/>
      <c r="N35" s="251"/>
      <c r="O35" s="251"/>
      <c r="P35" s="250"/>
      <c r="Q35"/>
    </row>
    <row r="36" spans="1:17" s="248" customFormat="1" ht="45" customHeight="1" x14ac:dyDescent="0.3">
      <c r="A36" s="327" t="s">
        <v>346</v>
      </c>
      <c r="B36" s="328" t="s">
        <v>347</v>
      </c>
      <c r="C36" s="328" t="s">
        <v>348</v>
      </c>
      <c r="D36" s="283" t="s">
        <v>1061</v>
      </c>
      <c r="E36" s="283" t="s">
        <v>11</v>
      </c>
      <c r="F36" s="283" t="s">
        <v>8</v>
      </c>
      <c r="G36" s="275"/>
      <c r="H36" s="276"/>
      <c r="I36" s="277"/>
      <c r="J36" s="278"/>
      <c r="K36" s="274" t="s">
        <v>12</v>
      </c>
      <c r="L36" s="274" t="s">
        <v>254</v>
      </c>
      <c r="M36" s="250"/>
      <c r="N36" s="251"/>
      <c r="O36" s="251"/>
      <c r="P36" s="250"/>
      <c r="Q36"/>
    </row>
    <row r="37" spans="1:17" s="248" customFormat="1" ht="45" customHeight="1" x14ac:dyDescent="0.3">
      <c r="A37" s="327" t="s">
        <v>349</v>
      </c>
      <c r="B37" s="328" t="s">
        <v>350</v>
      </c>
      <c r="C37" s="328" t="s">
        <v>351</v>
      </c>
      <c r="D37" s="283" t="s">
        <v>1061</v>
      </c>
      <c r="E37" s="283" t="s">
        <v>11</v>
      </c>
      <c r="F37" s="283" t="s">
        <v>8</v>
      </c>
      <c r="G37" s="275"/>
      <c r="H37" s="276"/>
      <c r="I37" s="277"/>
      <c r="J37" s="278"/>
      <c r="K37" s="274" t="s">
        <v>352</v>
      </c>
      <c r="L37" s="274" t="s">
        <v>254</v>
      </c>
      <c r="M37" s="250"/>
      <c r="N37" s="251"/>
      <c r="O37" s="251"/>
      <c r="P37" s="250"/>
      <c r="Q37"/>
    </row>
    <row r="38" spans="1:17" s="248" customFormat="1" ht="45" customHeight="1" x14ac:dyDescent="0.3">
      <c r="A38" s="327" t="s">
        <v>353</v>
      </c>
      <c r="B38" s="328" t="s">
        <v>354</v>
      </c>
      <c r="C38" s="328" t="s">
        <v>355</v>
      </c>
      <c r="D38" s="283" t="s">
        <v>1061</v>
      </c>
      <c r="E38" s="283" t="s">
        <v>11</v>
      </c>
      <c r="F38" s="283" t="s">
        <v>8</v>
      </c>
      <c r="G38" s="275"/>
      <c r="H38" s="276"/>
      <c r="I38" s="277"/>
      <c r="J38" s="278"/>
      <c r="K38" s="274" t="s">
        <v>12</v>
      </c>
      <c r="L38" s="274" t="s">
        <v>254</v>
      </c>
      <c r="M38" s="250"/>
      <c r="N38" s="251"/>
      <c r="O38" s="251"/>
      <c r="P38" s="250"/>
      <c r="Q38"/>
    </row>
    <row r="39" spans="1:17" s="248" customFormat="1" ht="45" customHeight="1" x14ac:dyDescent="0.3">
      <c r="A39" s="327" t="s">
        <v>356</v>
      </c>
      <c r="B39" s="328" t="s">
        <v>347</v>
      </c>
      <c r="C39" s="328" t="s">
        <v>357</v>
      </c>
      <c r="D39" s="283" t="s">
        <v>1061</v>
      </c>
      <c r="E39" s="283" t="s">
        <v>11</v>
      </c>
      <c r="F39" s="283" t="s">
        <v>8</v>
      </c>
      <c r="G39" s="275"/>
      <c r="H39" s="276"/>
      <c r="I39" s="277"/>
      <c r="J39" s="278"/>
      <c r="K39" s="274" t="s">
        <v>12</v>
      </c>
      <c r="L39" s="274" t="s">
        <v>254</v>
      </c>
      <c r="M39" s="250"/>
      <c r="N39" s="251"/>
      <c r="O39" s="251"/>
      <c r="P39" s="250"/>
      <c r="Q39"/>
    </row>
    <row r="40" spans="1:17" s="248" customFormat="1" ht="45" customHeight="1" x14ac:dyDescent="0.3">
      <c r="A40" s="327" t="s">
        <v>358</v>
      </c>
      <c r="B40" s="328" t="s">
        <v>359</v>
      </c>
      <c r="C40" s="328" t="s">
        <v>360</v>
      </c>
      <c r="D40" s="283" t="s">
        <v>1061</v>
      </c>
      <c r="E40" s="283" t="s">
        <v>11</v>
      </c>
      <c r="F40" s="283" t="s">
        <v>8</v>
      </c>
      <c r="G40" s="275"/>
      <c r="H40" s="276"/>
      <c r="I40" s="277"/>
      <c r="J40" s="278"/>
      <c r="K40" s="274" t="s">
        <v>12</v>
      </c>
      <c r="L40" s="274" t="s">
        <v>254</v>
      </c>
      <c r="M40" s="250"/>
      <c r="N40" s="251"/>
      <c r="O40" s="251"/>
      <c r="P40" s="250"/>
      <c r="Q40"/>
    </row>
    <row r="41" spans="1:17" s="248" customFormat="1" ht="45" customHeight="1" x14ac:dyDescent="0.3">
      <c r="A41" s="327" t="s">
        <v>361</v>
      </c>
      <c r="B41" s="328" t="s">
        <v>362</v>
      </c>
      <c r="C41" s="328" t="s">
        <v>363</v>
      </c>
      <c r="D41" s="283" t="s">
        <v>1061</v>
      </c>
      <c r="E41" s="283" t="s">
        <v>11</v>
      </c>
      <c r="F41" s="283" t="s">
        <v>8</v>
      </c>
      <c r="G41" s="275"/>
      <c r="H41" s="276"/>
      <c r="I41" s="277"/>
      <c r="J41" s="278"/>
      <c r="K41" s="274" t="s">
        <v>12</v>
      </c>
      <c r="L41" s="274" t="s">
        <v>254</v>
      </c>
      <c r="M41" s="250"/>
      <c r="N41" s="251"/>
      <c r="O41" s="251"/>
      <c r="P41" s="250"/>
      <c r="Q41"/>
    </row>
    <row r="42" spans="1:17" s="248" customFormat="1" ht="45" customHeight="1" x14ac:dyDescent="0.3">
      <c r="A42" s="327" t="s">
        <v>364</v>
      </c>
      <c r="B42" s="328" t="s">
        <v>365</v>
      </c>
      <c r="C42" s="328" t="s">
        <v>366</v>
      </c>
      <c r="D42" s="283" t="s">
        <v>1061</v>
      </c>
      <c r="E42" s="283" t="s">
        <v>11</v>
      </c>
      <c r="F42" s="283" t="s">
        <v>8</v>
      </c>
      <c r="G42" s="275"/>
      <c r="H42" s="276"/>
      <c r="I42" s="277"/>
      <c r="J42" s="278"/>
      <c r="K42" s="274" t="s">
        <v>12</v>
      </c>
      <c r="L42" s="274" t="s">
        <v>254</v>
      </c>
      <c r="M42" s="250"/>
      <c r="N42" s="251"/>
      <c r="O42" s="251"/>
      <c r="P42" s="250"/>
      <c r="Q42"/>
    </row>
    <row r="43" spans="1:17" s="248" customFormat="1" ht="45" customHeight="1" x14ac:dyDescent="0.3">
      <c r="A43" s="283" t="s">
        <v>367</v>
      </c>
      <c r="B43" s="314" t="s">
        <v>368</v>
      </c>
      <c r="C43" s="314" t="s">
        <v>369</v>
      </c>
      <c r="D43" s="283" t="s">
        <v>1061</v>
      </c>
      <c r="E43" s="283" t="s">
        <v>11</v>
      </c>
      <c r="F43" s="283" t="s">
        <v>8</v>
      </c>
      <c r="G43" s="318"/>
      <c r="H43" s="318"/>
      <c r="I43" s="318"/>
      <c r="J43" s="312"/>
      <c r="K43" s="283" t="s">
        <v>12</v>
      </c>
      <c r="L43" s="283" t="s">
        <v>254</v>
      </c>
      <c r="M43" s="250"/>
      <c r="N43" s="251"/>
      <c r="O43" s="251"/>
      <c r="P43" s="250"/>
      <c r="Q43"/>
    </row>
    <row r="44" spans="1:17" s="248" customFormat="1" ht="45" customHeight="1" x14ac:dyDescent="0.3">
      <c r="A44" s="283" t="s">
        <v>370</v>
      </c>
      <c r="B44" s="314" t="s">
        <v>365</v>
      </c>
      <c r="C44" s="314" t="s">
        <v>371</v>
      </c>
      <c r="D44" s="283" t="s">
        <v>1061</v>
      </c>
      <c r="E44" s="283" t="s">
        <v>11</v>
      </c>
      <c r="F44" s="283" t="s">
        <v>8</v>
      </c>
      <c r="G44" s="318"/>
      <c r="H44" s="318"/>
      <c r="I44" s="318"/>
      <c r="J44" s="312"/>
      <c r="K44" s="283" t="s">
        <v>372</v>
      </c>
      <c r="L44" s="283" t="s">
        <v>254</v>
      </c>
      <c r="M44" s="250"/>
      <c r="N44" s="251"/>
      <c r="O44" s="251"/>
      <c r="P44" s="250"/>
      <c r="Q44"/>
    </row>
    <row r="45" spans="1:17" s="248" customFormat="1" ht="45" customHeight="1" x14ac:dyDescent="0.3">
      <c r="A45" s="312" t="s">
        <v>373</v>
      </c>
      <c r="B45" s="313" t="s">
        <v>374</v>
      </c>
      <c r="C45" s="313" t="s">
        <v>375</v>
      </c>
      <c r="D45" s="312" t="s">
        <v>1061</v>
      </c>
      <c r="E45" s="312" t="s">
        <v>11</v>
      </c>
      <c r="F45" s="312" t="s">
        <v>8</v>
      </c>
      <c r="G45" s="276"/>
      <c r="H45" s="276"/>
      <c r="I45" s="276"/>
      <c r="J45" s="312"/>
      <c r="K45" s="312" t="s">
        <v>12</v>
      </c>
      <c r="L45" s="312" t="s">
        <v>254</v>
      </c>
      <c r="M45" s="250"/>
      <c r="N45" s="251"/>
      <c r="O45" s="251"/>
      <c r="P45" s="250"/>
      <c r="Q45"/>
    </row>
    <row r="46" spans="1:17" s="248" customFormat="1" ht="45" customHeight="1" x14ac:dyDescent="0.3">
      <c r="A46" s="312" t="s">
        <v>376</v>
      </c>
      <c r="B46" s="313" t="s">
        <v>377</v>
      </c>
      <c r="C46" s="313" t="s">
        <v>378</v>
      </c>
      <c r="D46" s="312" t="s">
        <v>1061</v>
      </c>
      <c r="E46" s="312" t="s">
        <v>7</v>
      </c>
      <c r="F46" s="312" t="s">
        <v>8</v>
      </c>
      <c r="G46" s="276"/>
      <c r="H46" s="276"/>
      <c r="I46" s="276"/>
      <c r="J46" s="312"/>
      <c r="K46" s="312" t="s">
        <v>12</v>
      </c>
      <c r="L46" s="312" t="s">
        <v>254</v>
      </c>
      <c r="M46" s="250"/>
      <c r="N46" s="251"/>
      <c r="O46" s="251"/>
      <c r="P46" s="250"/>
      <c r="Q46"/>
    </row>
    <row r="47" spans="1:17" s="248" customFormat="1" ht="45" customHeight="1" x14ac:dyDescent="0.3">
      <c r="A47" s="326" t="s">
        <v>415</v>
      </c>
      <c r="B47" s="326" t="s">
        <v>416</v>
      </c>
      <c r="C47" s="326" t="s">
        <v>417</v>
      </c>
      <c r="D47" s="326" t="s">
        <v>1061</v>
      </c>
      <c r="E47" s="326" t="s">
        <v>7</v>
      </c>
      <c r="F47" s="326" t="s">
        <v>8</v>
      </c>
      <c r="G47" s="316"/>
      <c r="H47" s="316"/>
      <c r="I47" s="316"/>
      <c r="J47" s="9"/>
      <c r="K47" s="9"/>
      <c r="L47" s="9" t="s">
        <v>254</v>
      </c>
      <c r="M47" s="250"/>
      <c r="N47" s="251"/>
      <c r="O47" s="251"/>
      <c r="P47" s="250"/>
      <c r="Q47"/>
    </row>
    <row r="48" spans="1:17" s="248" customFormat="1" ht="45" customHeight="1" x14ac:dyDescent="0.3">
      <c r="A48" s="326" t="s">
        <v>418</v>
      </c>
      <c r="B48" s="326" t="s">
        <v>416</v>
      </c>
      <c r="C48" s="326" t="s">
        <v>419</v>
      </c>
      <c r="D48" s="326" t="s">
        <v>1061</v>
      </c>
      <c r="E48" s="326" t="s">
        <v>7</v>
      </c>
      <c r="F48" s="326" t="s">
        <v>8</v>
      </c>
      <c r="G48" s="316"/>
      <c r="H48" s="316"/>
      <c r="I48" s="316"/>
      <c r="J48" s="9"/>
      <c r="K48" s="9"/>
      <c r="L48" s="9" t="s">
        <v>254</v>
      </c>
      <c r="M48" s="250"/>
      <c r="N48" s="251"/>
      <c r="O48" s="251"/>
      <c r="P48" s="250"/>
      <c r="Q48"/>
    </row>
    <row r="49" spans="1:17" s="248" customFormat="1" ht="45" customHeight="1" x14ac:dyDescent="0.3">
      <c r="A49" s="326" t="s">
        <v>420</v>
      </c>
      <c r="B49" s="326" t="s">
        <v>421</v>
      </c>
      <c r="C49" s="326" t="s">
        <v>417</v>
      </c>
      <c r="D49" s="326" t="s">
        <v>1061</v>
      </c>
      <c r="E49" s="326" t="s">
        <v>7</v>
      </c>
      <c r="F49" s="326" t="s">
        <v>8</v>
      </c>
      <c r="G49" s="316"/>
      <c r="H49" s="316"/>
      <c r="I49" s="316"/>
      <c r="J49" s="9"/>
      <c r="K49" s="9"/>
      <c r="L49" s="9" t="s">
        <v>254</v>
      </c>
      <c r="M49" s="250"/>
      <c r="N49" s="251"/>
      <c r="O49" s="251"/>
      <c r="P49" s="250"/>
      <c r="Q49"/>
    </row>
    <row r="50" spans="1:17" s="248" customFormat="1" ht="45" customHeight="1" x14ac:dyDescent="0.3">
      <c r="A50" s="326" t="s">
        <v>422</v>
      </c>
      <c r="B50" s="326" t="s">
        <v>421</v>
      </c>
      <c r="C50" s="326" t="s">
        <v>419</v>
      </c>
      <c r="D50" s="326" t="s">
        <v>1061</v>
      </c>
      <c r="E50" s="326" t="s">
        <v>7</v>
      </c>
      <c r="F50" s="326" t="s">
        <v>8</v>
      </c>
      <c r="G50" s="316"/>
      <c r="H50" s="316"/>
      <c r="I50" s="316"/>
      <c r="J50" s="9"/>
      <c r="K50" s="9"/>
      <c r="L50" s="9" t="s">
        <v>254</v>
      </c>
      <c r="M50" s="250"/>
      <c r="N50" s="251"/>
      <c r="O50" s="251"/>
      <c r="P50" s="250"/>
      <c r="Q50"/>
    </row>
    <row r="51" spans="1:17" s="248" customFormat="1" ht="45" customHeight="1" x14ac:dyDescent="0.3">
      <c r="A51" s="327" t="s">
        <v>91</v>
      </c>
      <c r="B51" s="328" t="s">
        <v>92</v>
      </c>
      <c r="C51" s="328" t="s">
        <v>93</v>
      </c>
      <c r="D51" s="283" t="s">
        <v>1061</v>
      </c>
      <c r="E51" s="283" t="s">
        <v>11</v>
      </c>
      <c r="F51" s="283" t="s">
        <v>9</v>
      </c>
      <c r="G51" s="275"/>
      <c r="H51" s="276"/>
      <c r="I51" s="277"/>
      <c r="J51" s="278"/>
      <c r="K51" s="274"/>
      <c r="L51" s="274" t="s">
        <v>94</v>
      </c>
      <c r="M51" s="250"/>
      <c r="N51" s="251"/>
      <c r="O51" s="251"/>
      <c r="P51" s="250"/>
      <c r="Q51"/>
    </row>
    <row r="52" spans="1:17" s="248" customFormat="1" ht="45" customHeight="1" x14ac:dyDescent="0.3">
      <c r="A52" s="327" t="s">
        <v>95</v>
      </c>
      <c r="B52" s="328" t="s">
        <v>96</v>
      </c>
      <c r="C52" s="328" t="s">
        <v>97</v>
      </c>
      <c r="D52" s="283" t="s">
        <v>1061</v>
      </c>
      <c r="E52" s="283" t="s">
        <v>11</v>
      </c>
      <c r="F52" s="283" t="s">
        <v>9</v>
      </c>
      <c r="G52" s="275"/>
      <c r="H52" s="276"/>
      <c r="I52" s="277"/>
      <c r="J52" s="278"/>
      <c r="K52" s="274" t="s">
        <v>14</v>
      </c>
      <c r="L52" s="274" t="s">
        <v>94</v>
      </c>
      <c r="M52" s="250"/>
      <c r="N52" s="251"/>
      <c r="O52" s="251"/>
      <c r="P52" s="250"/>
      <c r="Q52"/>
    </row>
    <row r="53" spans="1:17" s="248" customFormat="1" ht="45" customHeight="1" x14ac:dyDescent="0.3">
      <c r="A53" s="327" t="s">
        <v>139</v>
      </c>
      <c r="B53" s="328" t="s">
        <v>140</v>
      </c>
      <c r="C53" s="328" t="s">
        <v>141</v>
      </c>
      <c r="D53" s="283" t="s">
        <v>1064</v>
      </c>
      <c r="E53" s="283" t="s">
        <v>11</v>
      </c>
      <c r="F53" s="283" t="s">
        <v>9</v>
      </c>
      <c r="G53" s="275"/>
      <c r="H53" s="276"/>
      <c r="I53" s="277"/>
      <c r="J53" s="278"/>
      <c r="K53" s="274"/>
      <c r="L53" s="274" t="s">
        <v>94</v>
      </c>
      <c r="M53" s="250"/>
      <c r="N53" s="251"/>
      <c r="O53" s="251"/>
      <c r="P53" s="250"/>
      <c r="Q53"/>
    </row>
    <row r="54" spans="1:17" s="248" customFormat="1" ht="45" customHeight="1" x14ac:dyDescent="0.3">
      <c r="A54" s="327" t="s">
        <v>206</v>
      </c>
      <c r="B54" s="328" t="s">
        <v>207</v>
      </c>
      <c r="C54" s="328" t="s">
        <v>208</v>
      </c>
      <c r="D54" s="283" t="s">
        <v>1061</v>
      </c>
      <c r="E54" s="283" t="s">
        <v>11</v>
      </c>
      <c r="F54" s="283" t="s">
        <v>8</v>
      </c>
      <c r="G54" s="275"/>
      <c r="H54" s="276"/>
      <c r="I54" s="277"/>
      <c r="J54" s="278"/>
      <c r="K54" s="274" t="s">
        <v>14</v>
      </c>
      <c r="L54" s="274" t="s">
        <v>94</v>
      </c>
      <c r="M54" s="250"/>
      <c r="N54" s="251"/>
      <c r="O54" s="251"/>
      <c r="P54" s="250"/>
      <c r="Q54"/>
    </row>
    <row r="55" spans="1:17" s="248" customFormat="1" ht="45" customHeight="1" x14ac:dyDescent="0.3">
      <c r="A55" s="327" t="s">
        <v>209</v>
      </c>
      <c r="B55" s="328" t="s">
        <v>210</v>
      </c>
      <c r="C55" s="328" t="s">
        <v>211</v>
      </c>
      <c r="D55" s="283" t="s">
        <v>1064</v>
      </c>
      <c r="E55" s="283" t="s">
        <v>11</v>
      </c>
      <c r="F55" s="283" t="s">
        <v>8</v>
      </c>
      <c r="G55" s="275"/>
      <c r="H55" s="276"/>
      <c r="I55" s="277"/>
      <c r="J55" s="278"/>
      <c r="K55" s="274" t="s">
        <v>14</v>
      </c>
      <c r="L55" s="274" t="s">
        <v>94</v>
      </c>
      <c r="M55" s="250"/>
      <c r="N55" s="251"/>
      <c r="O55" s="251"/>
      <c r="P55" s="250"/>
      <c r="Q55"/>
    </row>
    <row r="56" spans="1:17" s="248" customFormat="1" ht="45" customHeight="1" x14ac:dyDescent="0.3">
      <c r="A56" s="327" t="s">
        <v>212</v>
      </c>
      <c r="B56" s="328" t="s">
        <v>213</v>
      </c>
      <c r="C56" s="328" t="s">
        <v>214</v>
      </c>
      <c r="D56" s="283" t="s">
        <v>1064</v>
      </c>
      <c r="E56" s="283" t="s">
        <v>11</v>
      </c>
      <c r="F56" s="283" t="s">
        <v>9</v>
      </c>
      <c r="G56" s="275"/>
      <c r="H56" s="276"/>
      <c r="I56" s="277"/>
      <c r="J56" s="278"/>
      <c r="K56" s="274" t="s">
        <v>14</v>
      </c>
      <c r="L56" s="274" t="s">
        <v>94</v>
      </c>
      <c r="M56" s="250"/>
      <c r="N56" s="251"/>
      <c r="O56" s="251"/>
      <c r="P56" s="250"/>
      <c r="Q56"/>
    </row>
    <row r="57" spans="1:17" s="248" customFormat="1" ht="45" customHeight="1" x14ac:dyDescent="0.3">
      <c r="A57" s="327" t="s">
        <v>790</v>
      </c>
      <c r="B57" s="328" t="s">
        <v>791</v>
      </c>
      <c r="C57" s="328" t="s">
        <v>792</v>
      </c>
      <c r="D57" s="283" t="s">
        <v>1062</v>
      </c>
      <c r="E57" s="283" t="s">
        <v>11</v>
      </c>
      <c r="F57" s="283" t="s">
        <v>9</v>
      </c>
      <c r="G57" s="275"/>
      <c r="H57" s="276"/>
      <c r="I57" s="277"/>
      <c r="J57" s="278"/>
      <c r="K57" s="274" t="s">
        <v>793</v>
      </c>
      <c r="L57" s="274" t="s">
        <v>94</v>
      </c>
      <c r="M57" s="250"/>
      <c r="N57" s="251"/>
      <c r="O57" s="251"/>
      <c r="P57" s="250"/>
      <c r="Q57"/>
    </row>
    <row r="58" spans="1:17" s="248" customFormat="1" ht="45" customHeight="1" x14ac:dyDescent="0.3">
      <c r="A58" s="327" t="s">
        <v>62</v>
      </c>
      <c r="B58" s="328" t="s">
        <v>63</v>
      </c>
      <c r="C58" s="328" t="s">
        <v>64</v>
      </c>
      <c r="D58" s="283" t="s">
        <v>1062</v>
      </c>
      <c r="E58" s="283" t="s">
        <v>11</v>
      </c>
      <c r="F58" s="283" t="s">
        <v>8</v>
      </c>
      <c r="G58" s="275"/>
      <c r="H58" s="276"/>
      <c r="I58" s="277"/>
      <c r="J58" s="278"/>
      <c r="K58" s="274"/>
      <c r="L58" s="274" t="s">
        <v>65</v>
      </c>
      <c r="M58" s="250"/>
      <c r="N58" s="251"/>
      <c r="O58" s="251"/>
      <c r="P58" s="250"/>
      <c r="Q58"/>
    </row>
    <row r="59" spans="1:17" s="248" customFormat="1" ht="45" customHeight="1" x14ac:dyDescent="0.3">
      <c r="A59" s="327" t="s">
        <v>66</v>
      </c>
      <c r="B59" s="328" t="s">
        <v>67</v>
      </c>
      <c r="C59" s="328" t="s">
        <v>68</v>
      </c>
      <c r="D59" s="283" t="s">
        <v>1062</v>
      </c>
      <c r="E59" s="283" t="s">
        <v>11</v>
      </c>
      <c r="F59" s="283" t="s">
        <v>8</v>
      </c>
      <c r="G59" s="275"/>
      <c r="H59" s="276"/>
      <c r="I59" s="277"/>
      <c r="J59" s="278"/>
      <c r="K59" s="274"/>
      <c r="L59" s="274" t="s">
        <v>65</v>
      </c>
      <c r="M59" s="250"/>
      <c r="N59" s="251"/>
      <c r="O59" s="251"/>
      <c r="P59" s="250"/>
      <c r="Q59"/>
    </row>
    <row r="60" spans="1:17" s="248" customFormat="1" ht="45" customHeight="1" x14ac:dyDescent="0.3">
      <c r="A60" s="327" t="s">
        <v>69</v>
      </c>
      <c r="B60" s="328" t="s">
        <v>70</v>
      </c>
      <c r="C60" s="328" t="s">
        <v>71</v>
      </c>
      <c r="D60" s="283" t="s">
        <v>1062</v>
      </c>
      <c r="E60" s="283" t="s">
        <v>11</v>
      </c>
      <c r="F60" s="283" t="s">
        <v>8</v>
      </c>
      <c r="G60" s="275"/>
      <c r="H60" s="276"/>
      <c r="I60" s="277"/>
      <c r="J60" s="278"/>
      <c r="K60" s="274"/>
      <c r="L60" s="274" t="s">
        <v>65</v>
      </c>
      <c r="M60" s="250"/>
      <c r="N60" s="251"/>
      <c r="O60" s="251"/>
      <c r="P60" s="250"/>
      <c r="Q60"/>
    </row>
    <row r="61" spans="1:17" s="248" customFormat="1" ht="45" customHeight="1" x14ac:dyDescent="0.3">
      <c r="A61" s="327" t="s">
        <v>72</v>
      </c>
      <c r="B61" s="328" t="s">
        <v>73</v>
      </c>
      <c r="C61" s="328" t="s">
        <v>74</v>
      </c>
      <c r="D61" s="283" t="s">
        <v>1062</v>
      </c>
      <c r="E61" s="283" t="s">
        <v>11</v>
      </c>
      <c r="F61" s="283" t="s">
        <v>8</v>
      </c>
      <c r="G61" s="275"/>
      <c r="H61" s="276"/>
      <c r="I61" s="277"/>
      <c r="J61" s="278"/>
      <c r="K61" s="274"/>
      <c r="L61" s="274" t="s">
        <v>65</v>
      </c>
      <c r="M61" s="250"/>
      <c r="N61" s="251"/>
      <c r="O61" s="251"/>
      <c r="P61" s="250"/>
      <c r="Q61"/>
    </row>
    <row r="62" spans="1:17" s="248" customFormat="1" ht="45" customHeight="1" x14ac:dyDescent="0.3">
      <c r="A62" s="327" t="s">
        <v>115</v>
      </c>
      <c r="B62" s="328" t="s">
        <v>116</v>
      </c>
      <c r="C62" s="328" t="s">
        <v>117</v>
      </c>
      <c r="D62" s="283" t="s">
        <v>1062</v>
      </c>
      <c r="E62" s="283" t="s">
        <v>11</v>
      </c>
      <c r="F62" s="283" t="s">
        <v>9</v>
      </c>
      <c r="G62" s="275"/>
      <c r="H62" s="276"/>
      <c r="I62" s="277"/>
      <c r="J62" s="278"/>
      <c r="K62" s="274"/>
      <c r="L62" s="274" t="s">
        <v>65</v>
      </c>
      <c r="M62" s="250"/>
      <c r="N62" s="251"/>
      <c r="O62" s="251"/>
      <c r="P62" s="250"/>
      <c r="Q62"/>
    </row>
    <row r="63" spans="1:17" s="248" customFormat="1" ht="45" customHeight="1" x14ac:dyDescent="0.3">
      <c r="A63" s="327" t="s">
        <v>118</v>
      </c>
      <c r="B63" s="328" t="s">
        <v>116</v>
      </c>
      <c r="C63" s="328" t="s">
        <v>119</v>
      </c>
      <c r="D63" s="283" t="s">
        <v>1062</v>
      </c>
      <c r="E63" s="283" t="s">
        <v>11</v>
      </c>
      <c r="F63" s="283" t="s">
        <v>9</v>
      </c>
      <c r="G63" s="275"/>
      <c r="H63" s="276"/>
      <c r="I63" s="277"/>
      <c r="J63" s="278"/>
      <c r="K63" s="274"/>
      <c r="L63" s="274" t="s">
        <v>65</v>
      </c>
      <c r="M63" s="250"/>
      <c r="N63" s="251"/>
      <c r="O63" s="251"/>
      <c r="P63" s="250"/>
      <c r="Q63"/>
    </row>
    <row r="64" spans="1:17" s="248" customFormat="1" ht="45" customHeight="1" x14ac:dyDescent="0.3">
      <c r="A64" s="327" t="s">
        <v>120</v>
      </c>
      <c r="B64" s="328" t="s">
        <v>121</v>
      </c>
      <c r="C64" s="328" t="s">
        <v>122</v>
      </c>
      <c r="D64" s="283" t="s">
        <v>1062</v>
      </c>
      <c r="E64" s="283" t="s">
        <v>11</v>
      </c>
      <c r="F64" s="283" t="s">
        <v>9</v>
      </c>
      <c r="G64" s="275"/>
      <c r="H64" s="276"/>
      <c r="I64" s="277"/>
      <c r="J64" s="278"/>
      <c r="K64" s="274"/>
      <c r="L64" s="274" t="s">
        <v>65</v>
      </c>
      <c r="M64" s="250"/>
      <c r="N64" s="251"/>
      <c r="O64" s="251"/>
      <c r="P64" s="250"/>
      <c r="Q64"/>
    </row>
    <row r="65" spans="1:17" s="248" customFormat="1" ht="45" customHeight="1" x14ac:dyDescent="0.3">
      <c r="A65" s="327" t="s">
        <v>123</v>
      </c>
      <c r="B65" s="328" t="s">
        <v>124</v>
      </c>
      <c r="C65" s="328" t="s">
        <v>125</v>
      </c>
      <c r="D65" s="283" t="s">
        <v>1062</v>
      </c>
      <c r="E65" s="283" t="s">
        <v>11</v>
      </c>
      <c r="F65" s="283" t="s">
        <v>9</v>
      </c>
      <c r="G65" s="275"/>
      <c r="H65" s="276"/>
      <c r="I65" s="277"/>
      <c r="J65" s="278"/>
      <c r="K65" s="274"/>
      <c r="L65" s="274" t="s">
        <v>65</v>
      </c>
      <c r="M65" s="250"/>
      <c r="N65" s="251"/>
      <c r="O65" s="251"/>
      <c r="P65" s="250"/>
      <c r="Q65"/>
    </row>
    <row r="66" spans="1:17" s="248" customFormat="1" ht="45" customHeight="1" x14ac:dyDescent="0.3">
      <c r="A66" s="327" t="s">
        <v>745</v>
      </c>
      <c r="B66" s="328" t="s">
        <v>746</v>
      </c>
      <c r="C66" s="328" t="s">
        <v>747</v>
      </c>
      <c r="D66" s="283" t="s">
        <v>1061</v>
      </c>
      <c r="E66" s="283" t="s">
        <v>7</v>
      </c>
      <c r="F66" s="283" t="s">
        <v>9</v>
      </c>
      <c r="G66" s="275"/>
      <c r="H66" s="276"/>
      <c r="I66" s="277"/>
      <c r="J66" s="278"/>
      <c r="K66" s="274"/>
      <c r="L66" s="274" t="s">
        <v>65</v>
      </c>
      <c r="M66" s="250"/>
      <c r="N66" s="251"/>
      <c r="O66" s="251"/>
      <c r="P66" s="250"/>
      <c r="Q66"/>
    </row>
    <row r="67" spans="1:17" s="248" customFormat="1" ht="45" customHeight="1" x14ac:dyDescent="0.3">
      <c r="A67" s="327" t="s">
        <v>751</v>
      </c>
      <c r="B67" s="328" t="s">
        <v>752</v>
      </c>
      <c r="C67" s="328" t="s">
        <v>753</v>
      </c>
      <c r="D67" s="283" t="s">
        <v>1061</v>
      </c>
      <c r="E67" s="283" t="s">
        <v>7</v>
      </c>
      <c r="F67" s="283" t="s">
        <v>9</v>
      </c>
      <c r="G67" s="275"/>
      <c r="H67" s="276"/>
      <c r="I67" s="277"/>
      <c r="J67" s="278"/>
      <c r="K67" s="274"/>
      <c r="L67" s="274" t="s">
        <v>65</v>
      </c>
      <c r="M67" s="250"/>
      <c r="N67" s="251"/>
      <c r="O67" s="251"/>
      <c r="P67" s="250"/>
      <c r="Q67"/>
    </row>
    <row r="68" spans="1:17" s="248" customFormat="1" ht="45" customHeight="1" x14ac:dyDescent="0.3">
      <c r="A68" s="327" t="s">
        <v>755</v>
      </c>
      <c r="B68" s="328" t="s">
        <v>756</v>
      </c>
      <c r="C68" s="328" t="s">
        <v>757</v>
      </c>
      <c r="D68" s="283" t="s">
        <v>1061</v>
      </c>
      <c r="E68" s="283" t="s">
        <v>7</v>
      </c>
      <c r="F68" s="283" t="s">
        <v>9</v>
      </c>
      <c r="G68" s="275"/>
      <c r="H68" s="276"/>
      <c r="I68" s="277"/>
      <c r="J68" s="278"/>
      <c r="K68" s="274"/>
      <c r="L68" s="274" t="s">
        <v>65</v>
      </c>
      <c r="M68" s="250"/>
      <c r="N68" s="251"/>
      <c r="O68" s="251"/>
      <c r="P68" s="250"/>
      <c r="Q68"/>
    </row>
    <row r="69" spans="1:17" s="248" customFormat="1" ht="45" customHeight="1" x14ac:dyDescent="0.3">
      <c r="A69" s="327" t="s">
        <v>760</v>
      </c>
      <c r="B69" s="328" t="s">
        <v>586</v>
      </c>
      <c r="C69" s="328" t="s">
        <v>587</v>
      </c>
      <c r="D69" s="283" t="s">
        <v>1061</v>
      </c>
      <c r="E69" s="283" t="s">
        <v>7</v>
      </c>
      <c r="F69" s="283" t="s">
        <v>8</v>
      </c>
      <c r="G69" s="275"/>
      <c r="H69" s="276"/>
      <c r="I69" s="277"/>
      <c r="J69" s="278"/>
      <c r="K69" s="274"/>
      <c r="L69" s="274" t="s">
        <v>65</v>
      </c>
      <c r="M69" s="250"/>
      <c r="N69" s="251"/>
      <c r="O69" s="251"/>
      <c r="P69" s="250"/>
      <c r="Q69"/>
    </row>
    <row r="70" spans="1:17" s="248" customFormat="1" ht="45" customHeight="1" x14ac:dyDescent="0.3">
      <c r="A70" s="327" t="s">
        <v>821</v>
      </c>
      <c r="B70" s="328" t="s">
        <v>822</v>
      </c>
      <c r="C70" s="328" t="s">
        <v>823</v>
      </c>
      <c r="D70" s="283" t="s">
        <v>1064</v>
      </c>
      <c r="E70" s="283" t="s">
        <v>11</v>
      </c>
      <c r="F70" s="283" t="s">
        <v>8</v>
      </c>
      <c r="G70" s="275"/>
      <c r="H70" s="276"/>
      <c r="I70" s="277"/>
      <c r="J70" s="278"/>
      <c r="K70" s="274" t="s">
        <v>824</v>
      </c>
      <c r="L70" s="274" t="s">
        <v>65</v>
      </c>
      <c r="M70" s="250"/>
      <c r="N70" s="251"/>
      <c r="O70" s="251"/>
      <c r="P70" s="250"/>
      <c r="Q70"/>
    </row>
    <row r="71" spans="1:17" s="248" customFormat="1" ht="45" customHeight="1" x14ac:dyDescent="0.3">
      <c r="A71" s="327" t="s">
        <v>835</v>
      </c>
      <c r="B71" s="328" t="s">
        <v>836</v>
      </c>
      <c r="C71" s="328" t="s">
        <v>837</v>
      </c>
      <c r="D71" s="283" t="s">
        <v>1064</v>
      </c>
      <c r="E71" s="283" t="s">
        <v>11</v>
      </c>
      <c r="F71" s="283" t="s">
        <v>8</v>
      </c>
      <c r="G71" s="275"/>
      <c r="H71" s="276"/>
      <c r="I71" s="277"/>
      <c r="J71" s="278"/>
      <c r="K71" s="274"/>
      <c r="L71" s="274" t="s">
        <v>65</v>
      </c>
      <c r="M71" s="250"/>
      <c r="N71" s="251"/>
      <c r="O71" s="251"/>
      <c r="P71" s="250"/>
      <c r="Q71"/>
    </row>
    <row r="72" spans="1:17" s="248" customFormat="1" ht="45" customHeight="1" x14ac:dyDescent="0.3">
      <c r="A72" s="327" t="s">
        <v>298</v>
      </c>
      <c r="B72" s="328" t="s">
        <v>299</v>
      </c>
      <c r="C72" s="328" t="s">
        <v>300</v>
      </c>
      <c r="D72" s="283" t="s">
        <v>1062</v>
      </c>
      <c r="E72" s="283" t="s">
        <v>11</v>
      </c>
      <c r="F72" s="283" t="s">
        <v>8</v>
      </c>
      <c r="G72" s="275"/>
      <c r="H72" s="276"/>
      <c r="I72" s="277"/>
      <c r="J72" s="278"/>
      <c r="K72" s="274"/>
      <c r="L72" s="274" t="s">
        <v>65</v>
      </c>
      <c r="M72" s="250"/>
      <c r="N72" s="251"/>
      <c r="O72" s="251"/>
      <c r="P72" s="250"/>
      <c r="Q72"/>
    </row>
    <row r="73" spans="1:17" s="248" customFormat="1" ht="45" customHeight="1" x14ac:dyDescent="0.3">
      <c r="A73" s="327" t="s">
        <v>301</v>
      </c>
      <c r="B73" s="328" t="s">
        <v>302</v>
      </c>
      <c r="C73" s="328" t="s">
        <v>303</v>
      </c>
      <c r="D73" s="283" t="s">
        <v>1062</v>
      </c>
      <c r="E73" s="283" t="s">
        <v>11</v>
      </c>
      <c r="F73" s="283" t="s">
        <v>8</v>
      </c>
      <c r="G73" s="275"/>
      <c r="H73" s="276"/>
      <c r="I73" s="277"/>
      <c r="J73" s="278"/>
      <c r="K73" s="274"/>
      <c r="L73" s="274" t="s">
        <v>65</v>
      </c>
      <c r="M73" s="250"/>
      <c r="N73" s="251"/>
      <c r="O73" s="251"/>
      <c r="P73" s="250"/>
      <c r="Q73"/>
    </row>
    <row r="74" spans="1:17" s="248" customFormat="1" ht="45" customHeight="1" x14ac:dyDescent="0.3">
      <c r="A74" s="327" t="s">
        <v>304</v>
      </c>
      <c r="B74" s="328" t="s">
        <v>305</v>
      </c>
      <c r="C74" s="328" t="s">
        <v>306</v>
      </c>
      <c r="D74" s="283" t="s">
        <v>1062</v>
      </c>
      <c r="E74" s="283" t="s">
        <v>11</v>
      </c>
      <c r="F74" s="283" t="s">
        <v>8</v>
      </c>
      <c r="G74" s="275"/>
      <c r="H74" s="276"/>
      <c r="I74" s="277"/>
      <c r="J74" s="278"/>
      <c r="K74" s="274"/>
      <c r="L74" s="274" t="s">
        <v>65</v>
      </c>
      <c r="M74" s="250"/>
      <c r="N74" s="251"/>
      <c r="O74" s="251"/>
      <c r="P74" s="250"/>
      <c r="Q74"/>
    </row>
    <row r="75" spans="1:17" s="248" customFormat="1" ht="45" customHeight="1" x14ac:dyDescent="0.3">
      <c r="A75" s="327" t="s">
        <v>307</v>
      </c>
      <c r="B75" s="328" t="s">
        <v>308</v>
      </c>
      <c r="C75" s="328" t="s">
        <v>309</v>
      </c>
      <c r="D75" s="283" t="s">
        <v>1062</v>
      </c>
      <c r="E75" s="283" t="s">
        <v>11</v>
      </c>
      <c r="F75" s="283" t="s">
        <v>8</v>
      </c>
      <c r="G75" s="275"/>
      <c r="H75" s="276"/>
      <c r="I75" s="277"/>
      <c r="J75" s="278"/>
      <c r="K75" s="274"/>
      <c r="L75" s="274" t="s">
        <v>65</v>
      </c>
      <c r="M75" s="250"/>
      <c r="N75" s="251"/>
      <c r="O75" s="251"/>
      <c r="P75" s="250"/>
      <c r="Q75"/>
    </row>
    <row r="76" spans="1:17" s="248" customFormat="1" ht="45" customHeight="1" x14ac:dyDescent="0.3">
      <c r="A76" s="327" t="s">
        <v>30</v>
      </c>
      <c r="B76" s="328" t="s">
        <v>31</v>
      </c>
      <c r="C76" s="328" t="s">
        <v>32</v>
      </c>
      <c r="D76" s="283" t="s">
        <v>1061</v>
      </c>
      <c r="E76" s="283" t="s">
        <v>7</v>
      </c>
      <c r="F76" s="283" t="s">
        <v>8</v>
      </c>
      <c r="G76" s="275"/>
      <c r="H76" s="276"/>
      <c r="I76" s="277"/>
      <c r="J76" s="278"/>
      <c r="K76" s="274"/>
      <c r="L76" s="274" t="s">
        <v>33</v>
      </c>
      <c r="M76" s="250"/>
      <c r="N76" s="251"/>
      <c r="O76" s="251"/>
      <c r="P76" s="250"/>
      <c r="Q76"/>
    </row>
    <row r="77" spans="1:17" s="248" customFormat="1" ht="45" customHeight="1" x14ac:dyDescent="0.3">
      <c r="A77" s="327" t="s">
        <v>34</v>
      </c>
      <c r="B77" s="328" t="s">
        <v>35</v>
      </c>
      <c r="C77" s="328" t="s">
        <v>36</v>
      </c>
      <c r="D77" s="283" t="s">
        <v>1061</v>
      </c>
      <c r="E77" s="283" t="s">
        <v>7</v>
      </c>
      <c r="F77" s="283" t="s">
        <v>9</v>
      </c>
      <c r="G77" s="275"/>
      <c r="H77" s="276"/>
      <c r="I77" s="277"/>
      <c r="J77" s="278"/>
      <c r="K77" s="274"/>
      <c r="L77" s="274" t="s">
        <v>33</v>
      </c>
      <c r="M77" s="250"/>
      <c r="N77" s="251"/>
      <c r="O77" s="251"/>
      <c r="P77" s="250"/>
      <c r="Q77"/>
    </row>
    <row r="78" spans="1:17" s="248" customFormat="1" ht="45" customHeight="1" x14ac:dyDescent="0.3">
      <c r="A78" s="327" t="s">
        <v>37</v>
      </c>
      <c r="B78" s="328" t="s">
        <v>38</v>
      </c>
      <c r="C78" s="328" t="s">
        <v>39</v>
      </c>
      <c r="D78" s="283" t="s">
        <v>1061</v>
      </c>
      <c r="E78" s="283" t="s">
        <v>7</v>
      </c>
      <c r="F78" s="283" t="s">
        <v>8</v>
      </c>
      <c r="G78" s="275"/>
      <c r="H78" s="276"/>
      <c r="I78" s="277"/>
      <c r="J78" s="278"/>
      <c r="K78" s="274"/>
      <c r="L78" s="274" t="s">
        <v>33</v>
      </c>
      <c r="M78" s="250"/>
      <c r="N78" s="251"/>
      <c r="O78" s="251"/>
      <c r="P78" s="250"/>
      <c r="Q78"/>
    </row>
    <row r="79" spans="1:17" s="248" customFormat="1" ht="45" customHeight="1" x14ac:dyDescent="0.3">
      <c r="A79" s="327" t="s">
        <v>40</v>
      </c>
      <c r="B79" s="328" t="s">
        <v>41</v>
      </c>
      <c r="C79" s="328" t="s">
        <v>42</v>
      </c>
      <c r="D79" s="283" t="s">
        <v>1061</v>
      </c>
      <c r="E79" s="283" t="s">
        <v>7</v>
      </c>
      <c r="F79" s="283" t="s">
        <v>9</v>
      </c>
      <c r="G79" s="275"/>
      <c r="H79" s="276"/>
      <c r="I79" s="277"/>
      <c r="J79" s="278"/>
      <c r="K79" s="274"/>
      <c r="L79" s="274" t="s">
        <v>33</v>
      </c>
      <c r="M79" s="250"/>
      <c r="N79" s="251"/>
      <c r="O79" s="251"/>
      <c r="P79" s="250"/>
      <c r="Q79"/>
    </row>
    <row r="80" spans="1:17" s="248" customFormat="1" ht="45" customHeight="1" x14ac:dyDescent="0.3">
      <c r="A80" s="327" t="s">
        <v>43</v>
      </c>
      <c r="B80" s="328" t="s">
        <v>44</v>
      </c>
      <c r="C80" s="328" t="s">
        <v>45</v>
      </c>
      <c r="D80" s="283" t="s">
        <v>1061</v>
      </c>
      <c r="E80" s="283" t="s">
        <v>7</v>
      </c>
      <c r="F80" s="283" t="s">
        <v>8</v>
      </c>
      <c r="G80" s="275"/>
      <c r="H80" s="276"/>
      <c r="I80" s="277"/>
      <c r="J80" s="278"/>
      <c r="K80" s="274"/>
      <c r="L80" s="274" t="s">
        <v>33</v>
      </c>
      <c r="M80" s="250"/>
      <c r="N80" s="251"/>
      <c r="O80" s="251"/>
      <c r="P80" s="250"/>
      <c r="Q80"/>
    </row>
    <row r="81" spans="1:17" s="248" customFormat="1" ht="45" customHeight="1" x14ac:dyDescent="0.3">
      <c r="A81" s="327" t="s">
        <v>46</v>
      </c>
      <c r="B81" s="328" t="s">
        <v>44</v>
      </c>
      <c r="C81" s="328" t="s">
        <v>47</v>
      </c>
      <c r="D81" s="283" t="s">
        <v>1061</v>
      </c>
      <c r="E81" s="283" t="s">
        <v>7</v>
      </c>
      <c r="F81" s="283" t="s">
        <v>9</v>
      </c>
      <c r="G81" s="275"/>
      <c r="H81" s="276"/>
      <c r="I81" s="277"/>
      <c r="J81" s="278"/>
      <c r="K81" s="274"/>
      <c r="L81" s="274" t="s">
        <v>33</v>
      </c>
      <c r="M81" s="250"/>
      <c r="N81" s="251"/>
      <c r="O81" s="251"/>
      <c r="P81" s="250"/>
      <c r="Q81"/>
    </row>
    <row r="82" spans="1:17" s="248" customFormat="1" ht="45" customHeight="1" x14ac:dyDescent="0.3">
      <c r="A82" s="327" t="s">
        <v>48</v>
      </c>
      <c r="B82" s="328" t="s">
        <v>49</v>
      </c>
      <c r="C82" s="328" t="s">
        <v>50</v>
      </c>
      <c r="D82" s="283" t="s">
        <v>1061</v>
      </c>
      <c r="E82" s="283" t="s">
        <v>7</v>
      </c>
      <c r="F82" s="283" t="s">
        <v>8</v>
      </c>
      <c r="G82" s="275"/>
      <c r="H82" s="276"/>
      <c r="I82" s="277"/>
      <c r="J82" s="278"/>
      <c r="K82" s="274"/>
      <c r="L82" s="274" t="s">
        <v>33</v>
      </c>
      <c r="M82" s="250"/>
      <c r="N82" s="251"/>
      <c r="O82" s="251"/>
      <c r="P82" s="250"/>
      <c r="Q82"/>
    </row>
    <row r="83" spans="1:17" s="248" customFormat="1" ht="45" customHeight="1" x14ac:dyDescent="0.3">
      <c r="A83" s="327" t="s">
        <v>51</v>
      </c>
      <c r="B83" s="328" t="s">
        <v>49</v>
      </c>
      <c r="C83" s="328" t="s">
        <v>52</v>
      </c>
      <c r="D83" s="283" t="s">
        <v>1061</v>
      </c>
      <c r="E83" s="283" t="s">
        <v>7</v>
      </c>
      <c r="F83" s="283" t="s">
        <v>9</v>
      </c>
      <c r="G83" s="275"/>
      <c r="H83" s="276"/>
      <c r="I83" s="277"/>
      <c r="J83" s="278"/>
      <c r="K83" s="274"/>
      <c r="L83" s="274" t="s">
        <v>33</v>
      </c>
      <c r="M83" s="250"/>
      <c r="N83" s="251"/>
      <c r="O83" s="251"/>
      <c r="P83" s="250"/>
      <c r="Q83"/>
    </row>
    <row r="84" spans="1:17" s="248" customFormat="1" ht="45" customHeight="1" x14ac:dyDescent="0.3">
      <c r="A84" s="327" t="s">
        <v>75</v>
      </c>
      <c r="B84" s="328" t="s">
        <v>76</v>
      </c>
      <c r="C84" s="328" t="s">
        <v>77</v>
      </c>
      <c r="D84" s="283" t="s">
        <v>1062</v>
      </c>
      <c r="E84" s="283" t="s">
        <v>7</v>
      </c>
      <c r="F84" s="283" t="s">
        <v>9</v>
      </c>
      <c r="G84" s="275"/>
      <c r="H84" s="276"/>
      <c r="I84" s="277"/>
      <c r="J84" s="278"/>
      <c r="K84" s="274"/>
      <c r="L84" s="274" t="s">
        <v>33</v>
      </c>
      <c r="M84" s="250"/>
      <c r="N84" s="251"/>
      <c r="O84" s="251"/>
      <c r="P84" s="250"/>
      <c r="Q84"/>
    </row>
    <row r="85" spans="1:17" s="248" customFormat="1" ht="45" customHeight="1" x14ac:dyDescent="0.3">
      <c r="A85" s="327" t="s">
        <v>182</v>
      </c>
      <c r="B85" s="328" t="s">
        <v>183</v>
      </c>
      <c r="C85" s="328" t="s">
        <v>184</v>
      </c>
      <c r="D85" s="283" t="s">
        <v>1061</v>
      </c>
      <c r="E85" s="283" t="s">
        <v>7</v>
      </c>
      <c r="F85" s="283" t="s">
        <v>8</v>
      </c>
      <c r="G85" s="275"/>
      <c r="H85" s="276"/>
      <c r="I85" s="277"/>
      <c r="J85" s="278"/>
      <c r="K85" s="274"/>
      <c r="L85" s="274" t="s">
        <v>33</v>
      </c>
      <c r="M85" s="250"/>
      <c r="N85" s="251"/>
      <c r="O85" s="251"/>
      <c r="P85" s="250"/>
      <c r="Q85"/>
    </row>
    <row r="86" spans="1:17" s="248" customFormat="1" ht="45" customHeight="1" x14ac:dyDescent="0.3">
      <c r="A86" s="327" t="s">
        <v>185</v>
      </c>
      <c r="B86" s="328" t="s">
        <v>186</v>
      </c>
      <c r="C86" s="328" t="s">
        <v>187</v>
      </c>
      <c r="D86" s="283" t="s">
        <v>1061</v>
      </c>
      <c r="E86" s="283" t="s">
        <v>7</v>
      </c>
      <c r="F86" s="283" t="s">
        <v>9</v>
      </c>
      <c r="G86" s="275"/>
      <c r="H86" s="276"/>
      <c r="I86" s="277"/>
      <c r="J86" s="278"/>
      <c r="K86" s="274" t="s">
        <v>12</v>
      </c>
      <c r="L86" s="274" t="s">
        <v>33</v>
      </c>
      <c r="M86" s="250"/>
      <c r="N86" s="251"/>
      <c r="O86" s="251"/>
      <c r="P86" s="250"/>
      <c r="Q86"/>
    </row>
    <row r="87" spans="1:17" s="248" customFormat="1" ht="45" customHeight="1" x14ac:dyDescent="0.3">
      <c r="A87" s="327" t="s">
        <v>188</v>
      </c>
      <c r="B87" s="328" t="s">
        <v>189</v>
      </c>
      <c r="C87" s="328" t="s">
        <v>190</v>
      </c>
      <c r="D87" s="283" t="s">
        <v>1061</v>
      </c>
      <c r="E87" s="283" t="s">
        <v>7</v>
      </c>
      <c r="F87" s="283" t="s">
        <v>8</v>
      </c>
      <c r="G87" s="275"/>
      <c r="H87" s="276"/>
      <c r="I87" s="277"/>
      <c r="J87" s="278"/>
      <c r="K87" s="274" t="s">
        <v>12</v>
      </c>
      <c r="L87" s="274" t="s">
        <v>33</v>
      </c>
      <c r="M87" s="250"/>
      <c r="N87" s="251"/>
      <c r="O87" s="251"/>
      <c r="P87" s="250"/>
      <c r="Q87"/>
    </row>
    <row r="88" spans="1:17" s="248" customFormat="1" ht="45" customHeight="1" x14ac:dyDescent="0.3">
      <c r="A88" s="327" t="s">
        <v>191</v>
      </c>
      <c r="B88" s="328" t="s">
        <v>192</v>
      </c>
      <c r="C88" s="328" t="s">
        <v>193</v>
      </c>
      <c r="D88" s="283" t="s">
        <v>1061</v>
      </c>
      <c r="E88" s="283" t="s">
        <v>7</v>
      </c>
      <c r="F88" s="283" t="s">
        <v>9</v>
      </c>
      <c r="G88" s="275"/>
      <c r="H88" s="276"/>
      <c r="I88" s="277"/>
      <c r="J88" s="278"/>
      <c r="K88" s="274" t="s">
        <v>12</v>
      </c>
      <c r="L88" s="274" t="s">
        <v>33</v>
      </c>
      <c r="M88" s="250"/>
      <c r="N88" s="251"/>
      <c r="O88" s="251"/>
      <c r="P88" s="250"/>
      <c r="Q88"/>
    </row>
    <row r="89" spans="1:17" s="248" customFormat="1" ht="45" customHeight="1" x14ac:dyDescent="0.3">
      <c r="A89" s="327" t="s">
        <v>533</v>
      </c>
      <c r="B89" s="328" t="s">
        <v>534</v>
      </c>
      <c r="C89" s="328" t="s">
        <v>535</v>
      </c>
      <c r="D89" s="283" t="s">
        <v>1061</v>
      </c>
      <c r="E89" s="283" t="s">
        <v>7</v>
      </c>
      <c r="F89" s="283" t="s">
        <v>8</v>
      </c>
      <c r="G89" s="275"/>
      <c r="H89" s="276"/>
      <c r="I89" s="277"/>
      <c r="J89" s="278"/>
      <c r="K89" s="274"/>
      <c r="L89" s="274" t="s">
        <v>33</v>
      </c>
      <c r="M89" s="250"/>
      <c r="N89" s="251"/>
      <c r="O89" s="251"/>
      <c r="P89" s="250"/>
      <c r="Q89"/>
    </row>
    <row r="90" spans="1:17" s="248" customFormat="1" ht="45" customHeight="1" x14ac:dyDescent="0.3">
      <c r="A90" s="327" t="s">
        <v>536</v>
      </c>
      <c r="B90" s="328" t="s">
        <v>537</v>
      </c>
      <c r="C90" s="328" t="s">
        <v>535</v>
      </c>
      <c r="D90" s="283" t="s">
        <v>1061</v>
      </c>
      <c r="E90" s="283" t="s">
        <v>7</v>
      </c>
      <c r="F90" s="283" t="s">
        <v>8</v>
      </c>
      <c r="G90" s="275"/>
      <c r="H90" s="276"/>
      <c r="I90" s="277"/>
      <c r="J90" s="278"/>
      <c r="K90" s="274"/>
      <c r="L90" s="274" t="s">
        <v>33</v>
      </c>
      <c r="M90" s="250"/>
      <c r="N90" s="251"/>
      <c r="O90" s="251"/>
      <c r="P90" s="250"/>
      <c r="Q90"/>
    </row>
    <row r="91" spans="1:17" s="248" customFormat="1" ht="45" customHeight="1" x14ac:dyDescent="0.3">
      <c r="A91" s="327" t="s">
        <v>538</v>
      </c>
      <c r="B91" s="328" t="s">
        <v>537</v>
      </c>
      <c r="C91" s="328" t="s">
        <v>539</v>
      </c>
      <c r="D91" s="283" t="s">
        <v>1061</v>
      </c>
      <c r="E91" s="283" t="s">
        <v>7</v>
      </c>
      <c r="F91" s="283" t="s">
        <v>8</v>
      </c>
      <c r="G91" s="275"/>
      <c r="H91" s="276"/>
      <c r="I91" s="277"/>
      <c r="J91" s="278"/>
      <c r="K91" s="274"/>
      <c r="L91" s="274" t="s">
        <v>33</v>
      </c>
      <c r="M91" s="250"/>
      <c r="N91" s="251"/>
      <c r="O91" s="251"/>
      <c r="P91" s="250"/>
      <c r="Q91"/>
    </row>
    <row r="92" spans="1:17" s="248" customFormat="1" ht="45" customHeight="1" x14ac:dyDescent="0.3">
      <c r="A92" s="327" t="s">
        <v>540</v>
      </c>
      <c r="B92" s="328" t="s">
        <v>534</v>
      </c>
      <c r="C92" s="328" t="s">
        <v>539</v>
      </c>
      <c r="D92" s="283" t="s">
        <v>1061</v>
      </c>
      <c r="E92" s="283" t="s">
        <v>7</v>
      </c>
      <c r="F92" s="283" t="s">
        <v>8</v>
      </c>
      <c r="G92" s="275"/>
      <c r="H92" s="276"/>
      <c r="I92" s="277"/>
      <c r="J92" s="278"/>
      <c r="K92" s="274"/>
      <c r="L92" s="274" t="s">
        <v>33</v>
      </c>
      <c r="M92" s="250"/>
      <c r="N92" s="251"/>
      <c r="O92" s="251"/>
      <c r="P92" s="250"/>
      <c r="Q92"/>
    </row>
    <row r="93" spans="1:17" s="248" customFormat="1" ht="45" customHeight="1" x14ac:dyDescent="0.3">
      <c r="A93" s="327" t="s">
        <v>843</v>
      </c>
      <c r="B93" s="328" t="s">
        <v>844</v>
      </c>
      <c r="C93" s="328" t="s">
        <v>845</v>
      </c>
      <c r="D93" s="283" t="s">
        <v>1064</v>
      </c>
      <c r="E93" s="283" t="s">
        <v>11</v>
      </c>
      <c r="F93" s="283" t="s">
        <v>8</v>
      </c>
      <c r="G93" s="275"/>
      <c r="H93" s="276"/>
      <c r="I93" s="277"/>
      <c r="J93" s="278"/>
      <c r="K93" s="274"/>
      <c r="L93" s="274" t="s">
        <v>33</v>
      </c>
      <c r="M93" s="250"/>
      <c r="N93" s="251"/>
      <c r="O93" s="251"/>
      <c r="P93" s="250"/>
      <c r="Q93"/>
    </row>
    <row r="94" spans="1:17" s="248" customFormat="1" ht="45" customHeight="1" x14ac:dyDescent="0.3">
      <c r="A94" s="327" t="s">
        <v>435</v>
      </c>
      <c r="B94" s="328" t="s">
        <v>436</v>
      </c>
      <c r="C94" s="328" t="s">
        <v>437</v>
      </c>
      <c r="D94" s="283" t="s">
        <v>1061</v>
      </c>
      <c r="E94" s="283" t="s">
        <v>7</v>
      </c>
      <c r="F94" s="283" t="s">
        <v>8</v>
      </c>
      <c r="G94" s="275"/>
      <c r="H94" s="276"/>
      <c r="I94" s="277"/>
      <c r="J94" s="278"/>
      <c r="K94" s="274" t="s">
        <v>438</v>
      </c>
      <c r="L94" s="274" t="s">
        <v>33</v>
      </c>
      <c r="M94" s="250"/>
      <c r="N94" s="251"/>
      <c r="O94" s="251"/>
      <c r="P94" s="250"/>
      <c r="Q94"/>
    </row>
    <row r="95" spans="1:17" s="248" customFormat="1" ht="45" customHeight="1" x14ac:dyDescent="0.3">
      <c r="A95" s="327" t="s">
        <v>439</v>
      </c>
      <c r="B95" s="328" t="s">
        <v>440</v>
      </c>
      <c r="C95" s="328" t="s">
        <v>441</v>
      </c>
      <c r="D95" s="283" t="s">
        <v>1061</v>
      </c>
      <c r="E95" s="283" t="s">
        <v>7</v>
      </c>
      <c r="F95" s="283" t="s">
        <v>8</v>
      </c>
      <c r="G95" s="275"/>
      <c r="H95" s="276"/>
      <c r="I95" s="277"/>
      <c r="J95" s="278"/>
      <c r="K95" s="274" t="s">
        <v>438</v>
      </c>
      <c r="L95" s="274" t="s">
        <v>33</v>
      </c>
      <c r="M95" s="250"/>
      <c r="N95" s="251"/>
      <c r="O95" s="251"/>
      <c r="P95" s="250"/>
      <c r="Q95"/>
    </row>
    <row r="96" spans="1:17" s="248" customFormat="1" ht="45" customHeight="1" x14ac:dyDescent="0.3">
      <c r="A96" s="327" t="s">
        <v>442</v>
      </c>
      <c r="B96" s="328" t="s">
        <v>443</v>
      </c>
      <c r="C96" s="328" t="s">
        <v>437</v>
      </c>
      <c r="D96" s="283" t="s">
        <v>1061</v>
      </c>
      <c r="E96" s="283" t="s">
        <v>7</v>
      </c>
      <c r="F96" s="283" t="s">
        <v>8</v>
      </c>
      <c r="G96" s="275"/>
      <c r="H96" s="276"/>
      <c r="I96" s="277"/>
      <c r="J96" s="278"/>
      <c r="K96" s="274" t="s">
        <v>438</v>
      </c>
      <c r="L96" s="274" t="s">
        <v>33</v>
      </c>
      <c r="M96" s="250"/>
      <c r="N96" s="251"/>
      <c r="O96" s="251"/>
      <c r="P96" s="250"/>
      <c r="Q96"/>
    </row>
    <row r="97" spans="1:17" s="248" customFormat="1" ht="45" customHeight="1" x14ac:dyDescent="0.3">
      <c r="A97" s="327" t="s">
        <v>444</v>
      </c>
      <c r="B97" s="328" t="s">
        <v>445</v>
      </c>
      <c r="C97" s="328" t="s">
        <v>446</v>
      </c>
      <c r="D97" s="283" t="s">
        <v>1061</v>
      </c>
      <c r="E97" s="283" t="s">
        <v>7</v>
      </c>
      <c r="F97" s="283" t="s">
        <v>8</v>
      </c>
      <c r="G97" s="275"/>
      <c r="H97" s="276"/>
      <c r="I97" s="277"/>
      <c r="J97" s="278"/>
      <c r="K97" s="274" t="s">
        <v>438</v>
      </c>
      <c r="L97" s="274" t="s">
        <v>33</v>
      </c>
      <c r="M97" s="250"/>
      <c r="N97" s="251"/>
      <c r="O97" s="251"/>
      <c r="P97" s="250"/>
      <c r="Q97"/>
    </row>
    <row r="98" spans="1:17" s="248" customFormat="1" ht="45" customHeight="1" x14ac:dyDescent="0.3">
      <c r="A98" s="327" t="s">
        <v>597</v>
      </c>
      <c r="B98" s="328" t="s">
        <v>598</v>
      </c>
      <c r="C98" s="328" t="s">
        <v>599</v>
      </c>
      <c r="D98" s="283" t="s">
        <v>1061</v>
      </c>
      <c r="E98" s="283" t="s">
        <v>7</v>
      </c>
      <c r="F98" s="283" t="s">
        <v>8</v>
      </c>
      <c r="G98" s="275"/>
      <c r="H98" s="276"/>
      <c r="I98" s="277"/>
      <c r="J98" s="278"/>
      <c r="K98" s="274"/>
      <c r="L98" s="274" t="s">
        <v>33</v>
      </c>
      <c r="M98" s="250"/>
      <c r="N98" s="251"/>
      <c r="O98" s="251"/>
      <c r="P98" s="250"/>
      <c r="Q98"/>
    </row>
    <row r="99" spans="1:17" s="248" customFormat="1" ht="45" customHeight="1" x14ac:dyDescent="0.3">
      <c r="A99" s="327" t="s">
        <v>600</v>
      </c>
      <c r="B99" s="328" t="s">
        <v>601</v>
      </c>
      <c r="C99" s="328" t="s">
        <v>602</v>
      </c>
      <c r="D99" s="283" t="s">
        <v>1061</v>
      </c>
      <c r="E99" s="283" t="s">
        <v>7</v>
      </c>
      <c r="F99" s="283" t="s">
        <v>8</v>
      </c>
      <c r="G99" s="275"/>
      <c r="H99" s="276"/>
      <c r="I99" s="277"/>
      <c r="J99" s="278"/>
      <c r="K99" s="274"/>
      <c r="L99" s="274" t="s">
        <v>33</v>
      </c>
      <c r="M99" s="250"/>
      <c r="N99" s="251"/>
      <c r="O99" s="251"/>
      <c r="P99" s="250"/>
      <c r="Q99"/>
    </row>
    <row r="100" spans="1:17" s="248" customFormat="1" ht="45" customHeight="1" x14ac:dyDescent="0.3">
      <c r="A100" s="327" t="s">
        <v>603</v>
      </c>
      <c r="B100" s="328" t="s">
        <v>604</v>
      </c>
      <c r="C100" s="328" t="s">
        <v>605</v>
      </c>
      <c r="D100" s="283" t="s">
        <v>1061</v>
      </c>
      <c r="E100" s="283" t="s">
        <v>7</v>
      </c>
      <c r="F100" s="283" t="s">
        <v>8</v>
      </c>
      <c r="G100" s="275"/>
      <c r="H100" s="276"/>
      <c r="I100" s="277"/>
      <c r="J100" s="278"/>
      <c r="K100" s="274"/>
      <c r="L100" s="274" t="s">
        <v>33</v>
      </c>
      <c r="M100" s="250"/>
      <c r="N100" s="251"/>
      <c r="O100" s="251"/>
      <c r="P100" s="250"/>
      <c r="Q100"/>
    </row>
    <row r="101" spans="1:17" s="248" customFormat="1" ht="45" customHeight="1" x14ac:dyDescent="0.3">
      <c r="A101" s="327" t="s">
        <v>606</v>
      </c>
      <c r="B101" s="328" t="s">
        <v>607</v>
      </c>
      <c r="C101" s="328" t="s">
        <v>608</v>
      </c>
      <c r="D101" s="283" t="s">
        <v>1061</v>
      </c>
      <c r="E101" s="283" t="s">
        <v>7</v>
      </c>
      <c r="F101" s="283" t="s">
        <v>8</v>
      </c>
      <c r="G101" s="275"/>
      <c r="H101" s="276"/>
      <c r="I101" s="277"/>
      <c r="J101" s="278"/>
      <c r="K101" s="274"/>
      <c r="L101" s="274" t="s">
        <v>33</v>
      </c>
      <c r="M101" s="250"/>
      <c r="N101" s="251"/>
      <c r="O101" s="251"/>
      <c r="P101" s="250"/>
      <c r="Q101"/>
    </row>
    <row r="102" spans="1:17" s="248" customFormat="1" ht="45" customHeight="1" x14ac:dyDescent="0.3">
      <c r="A102" s="326" t="s">
        <v>395</v>
      </c>
      <c r="B102" s="326" t="s">
        <v>396</v>
      </c>
      <c r="C102" s="326" t="s">
        <v>397</v>
      </c>
      <c r="D102" s="326" t="s">
        <v>1061</v>
      </c>
      <c r="E102" s="326" t="s">
        <v>7</v>
      </c>
      <c r="F102" s="326" t="s">
        <v>8</v>
      </c>
      <c r="G102" s="316"/>
      <c r="H102" s="316"/>
      <c r="I102" s="316"/>
      <c r="J102" s="9"/>
      <c r="K102" s="9"/>
      <c r="L102" s="9" t="s">
        <v>33</v>
      </c>
      <c r="M102" s="250"/>
      <c r="N102" s="251"/>
      <c r="O102" s="251"/>
      <c r="P102" s="250"/>
      <c r="Q102"/>
    </row>
    <row r="103" spans="1:17" s="248" customFormat="1" ht="45" customHeight="1" x14ac:dyDescent="0.3">
      <c r="A103" s="326" t="s">
        <v>398</v>
      </c>
      <c r="B103" s="326" t="s">
        <v>399</v>
      </c>
      <c r="C103" s="326" t="s">
        <v>400</v>
      </c>
      <c r="D103" s="326" t="s">
        <v>1061</v>
      </c>
      <c r="E103" s="326" t="s">
        <v>7</v>
      </c>
      <c r="F103" s="326" t="s">
        <v>8</v>
      </c>
      <c r="G103" s="316"/>
      <c r="H103" s="316"/>
      <c r="I103" s="316"/>
      <c r="J103" s="9"/>
      <c r="K103" s="9"/>
      <c r="L103" s="9" t="s">
        <v>33</v>
      </c>
      <c r="M103" s="250"/>
      <c r="N103" s="251"/>
      <c r="O103" s="251"/>
      <c r="P103" s="250"/>
      <c r="Q103"/>
    </row>
    <row r="104" spans="1:17" s="248" customFormat="1" ht="45" customHeight="1" x14ac:dyDescent="0.3">
      <c r="A104" s="326" t="s">
        <v>401</v>
      </c>
      <c r="B104" s="326" t="s">
        <v>402</v>
      </c>
      <c r="C104" s="326" t="s">
        <v>403</v>
      </c>
      <c r="D104" s="326" t="s">
        <v>1061</v>
      </c>
      <c r="E104" s="326" t="s">
        <v>7</v>
      </c>
      <c r="F104" s="326" t="s">
        <v>8</v>
      </c>
      <c r="G104" s="316"/>
      <c r="H104" s="316"/>
      <c r="I104" s="316"/>
      <c r="J104" s="9"/>
      <c r="K104" s="9"/>
      <c r="L104" s="9" t="s">
        <v>33</v>
      </c>
      <c r="M104" s="250"/>
      <c r="N104" s="251"/>
      <c r="O104" s="251"/>
      <c r="P104" s="250"/>
      <c r="Q104"/>
    </row>
    <row r="105" spans="1:17" s="248" customFormat="1" ht="45" customHeight="1" x14ac:dyDescent="0.3">
      <c r="A105" s="326" t="s">
        <v>404</v>
      </c>
      <c r="B105" s="326" t="s">
        <v>405</v>
      </c>
      <c r="C105" s="326" t="s">
        <v>406</v>
      </c>
      <c r="D105" s="326" t="s">
        <v>1061</v>
      </c>
      <c r="E105" s="326" t="s">
        <v>7</v>
      </c>
      <c r="F105" s="326" t="s">
        <v>8</v>
      </c>
      <c r="G105" s="316"/>
      <c r="H105" s="316"/>
      <c r="I105" s="316"/>
      <c r="J105" s="9"/>
      <c r="K105" s="9"/>
      <c r="L105" s="9" t="s">
        <v>33</v>
      </c>
      <c r="M105" s="250"/>
      <c r="N105" s="251"/>
      <c r="O105" s="251"/>
      <c r="P105" s="250"/>
      <c r="Q105"/>
    </row>
    <row r="106" spans="1:17" s="248" customFormat="1" ht="45" customHeight="1" x14ac:dyDescent="0.3">
      <c r="A106" s="326" t="s">
        <v>407</v>
      </c>
      <c r="B106" s="326" t="s">
        <v>408</v>
      </c>
      <c r="C106" s="326" t="s">
        <v>409</v>
      </c>
      <c r="D106" s="326" t="s">
        <v>1061</v>
      </c>
      <c r="E106" s="326" t="s">
        <v>7</v>
      </c>
      <c r="F106" s="326" t="s">
        <v>9</v>
      </c>
      <c r="G106" s="316"/>
      <c r="H106" s="316"/>
      <c r="I106" s="316"/>
      <c r="J106" s="9"/>
      <c r="K106" s="9"/>
      <c r="L106" s="9" t="s">
        <v>33</v>
      </c>
      <c r="M106" s="250"/>
      <c r="N106" s="251"/>
      <c r="O106" s="251"/>
      <c r="P106" s="250"/>
      <c r="Q106"/>
    </row>
    <row r="107" spans="1:17" s="248" customFormat="1" ht="45" customHeight="1" x14ac:dyDescent="0.3">
      <c r="A107" s="326" t="s">
        <v>410</v>
      </c>
      <c r="B107" s="326" t="s">
        <v>411</v>
      </c>
      <c r="C107" s="326" t="s">
        <v>412</v>
      </c>
      <c r="D107" s="326" t="s">
        <v>1061</v>
      </c>
      <c r="E107" s="326" t="s">
        <v>7</v>
      </c>
      <c r="F107" s="326" t="s">
        <v>8</v>
      </c>
      <c r="G107" s="316"/>
      <c r="H107" s="316"/>
      <c r="I107" s="316"/>
      <c r="J107" s="9"/>
      <c r="K107" s="9"/>
      <c r="L107" s="9" t="s">
        <v>33</v>
      </c>
      <c r="M107" s="250"/>
      <c r="N107" s="251"/>
      <c r="O107" s="251"/>
      <c r="P107" s="250"/>
      <c r="Q107"/>
    </row>
    <row r="108" spans="1:17" s="248" customFormat="1" ht="45" customHeight="1" x14ac:dyDescent="0.3">
      <c r="A108" s="326" t="s">
        <v>413</v>
      </c>
      <c r="B108" s="326" t="s">
        <v>396</v>
      </c>
      <c r="C108" s="326" t="s">
        <v>414</v>
      </c>
      <c r="D108" s="326" t="s">
        <v>1061</v>
      </c>
      <c r="E108" s="326" t="s">
        <v>7</v>
      </c>
      <c r="F108" s="326" t="s">
        <v>9</v>
      </c>
      <c r="G108" s="316"/>
      <c r="H108" s="316"/>
      <c r="I108" s="316"/>
      <c r="J108" s="9"/>
      <c r="K108" s="9"/>
      <c r="L108" s="9" t="s">
        <v>33</v>
      </c>
      <c r="M108" s="250"/>
      <c r="N108" s="251"/>
      <c r="O108" s="251"/>
      <c r="P108" s="250"/>
      <c r="Q108"/>
    </row>
    <row r="109" spans="1:17" s="248" customFormat="1" ht="45" customHeight="1" x14ac:dyDescent="0.3">
      <c r="A109" s="327" t="s">
        <v>24</v>
      </c>
      <c r="B109" s="328" t="s">
        <v>25</v>
      </c>
      <c r="C109" s="328" t="s">
        <v>26</v>
      </c>
      <c r="D109" s="283" t="s">
        <v>1061</v>
      </c>
      <c r="E109" s="283" t="s">
        <v>11</v>
      </c>
      <c r="F109" s="283" t="s">
        <v>9</v>
      </c>
      <c r="G109" s="275"/>
      <c r="H109" s="276"/>
      <c r="I109" s="277"/>
      <c r="J109" s="278"/>
      <c r="K109" s="274" t="s">
        <v>13</v>
      </c>
      <c r="L109" s="274" t="s">
        <v>27</v>
      </c>
      <c r="M109" s="250"/>
      <c r="N109" s="251"/>
      <c r="O109" s="251"/>
      <c r="P109" s="250"/>
      <c r="Q109"/>
    </row>
    <row r="110" spans="1:17" s="248" customFormat="1" ht="45" customHeight="1" x14ac:dyDescent="0.3">
      <c r="A110" s="327" t="s">
        <v>561</v>
      </c>
      <c r="B110" s="328" t="s">
        <v>28</v>
      </c>
      <c r="C110" s="328" t="s">
        <v>29</v>
      </c>
      <c r="D110" s="283" t="s">
        <v>1061</v>
      </c>
      <c r="E110" s="283" t="s">
        <v>7</v>
      </c>
      <c r="F110" s="283" t="s">
        <v>8</v>
      </c>
      <c r="G110" s="275"/>
      <c r="H110" s="276"/>
      <c r="I110" s="277"/>
      <c r="J110" s="278"/>
      <c r="K110" s="274" t="s">
        <v>13</v>
      </c>
      <c r="L110" s="274" t="s">
        <v>27</v>
      </c>
      <c r="M110" s="250"/>
      <c r="N110" s="251"/>
      <c r="O110" s="251"/>
      <c r="P110" s="250"/>
      <c r="Q110"/>
    </row>
    <row r="111" spans="1:17" s="248" customFormat="1" ht="45" customHeight="1" x14ac:dyDescent="0.3">
      <c r="A111" s="327" t="s">
        <v>53</v>
      </c>
      <c r="B111" s="328" t="s">
        <v>54</v>
      </c>
      <c r="C111" s="328" t="s">
        <v>55</v>
      </c>
      <c r="D111" s="283" t="s">
        <v>1061</v>
      </c>
      <c r="E111" s="283" t="s">
        <v>11</v>
      </c>
      <c r="F111" s="283" t="s">
        <v>9</v>
      </c>
      <c r="G111" s="275"/>
      <c r="H111" s="276"/>
      <c r="I111" s="277"/>
      <c r="J111" s="278"/>
      <c r="K111" s="274" t="s">
        <v>10</v>
      </c>
      <c r="L111" s="274" t="s">
        <v>27</v>
      </c>
      <c r="M111" s="250"/>
      <c r="N111" s="251"/>
      <c r="O111" s="251"/>
      <c r="P111" s="250"/>
      <c r="Q111"/>
    </row>
    <row r="112" spans="1:17" s="248" customFormat="1" ht="45" customHeight="1" x14ac:dyDescent="0.3">
      <c r="A112" s="327" t="s">
        <v>56</v>
      </c>
      <c r="B112" s="328" t="s">
        <v>57</v>
      </c>
      <c r="C112" s="328" t="s">
        <v>58</v>
      </c>
      <c r="D112" s="283" t="s">
        <v>1062</v>
      </c>
      <c r="E112" s="283" t="s">
        <v>11</v>
      </c>
      <c r="F112" s="283" t="s">
        <v>9</v>
      </c>
      <c r="G112" s="275"/>
      <c r="H112" s="276"/>
      <c r="I112" s="277"/>
      <c r="J112" s="278"/>
      <c r="K112" s="274" t="s">
        <v>10</v>
      </c>
      <c r="L112" s="274" t="s">
        <v>27</v>
      </c>
      <c r="M112" s="250"/>
      <c r="N112" s="251"/>
      <c r="O112" s="251"/>
      <c r="P112" s="250"/>
      <c r="Q112"/>
    </row>
    <row r="113" spans="1:17" s="248" customFormat="1" ht="45" customHeight="1" x14ac:dyDescent="0.3">
      <c r="A113" s="327" t="s">
        <v>59</v>
      </c>
      <c r="B113" s="328" t="s">
        <v>60</v>
      </c>
      <c r="C113" s="328" t="s">
        <v>61</v>
      </c>
      <c r="D113" s="283" t="s">
        <v>1063</v>
      </c>
      <c r="E113" s="283" t="s">
        <v>11</v>
      </c>
      <c r="F113" s="283" t="s">
        <v>8</v>
      </c>
      <c r="G113" s="275"/>
      <c r="H113" s="276"/>
      <c r="I113" s="277"/>
      <c r="J113" s="278"/>
      <c r="K113" s="274"/>
      <c r="L113" s="274" t="s">
        <v>27</v>
      </c>
      <c r="M113" s="250"/>
      <c r="N113" s="251"/>
      <c r="O113" s="251"/>
      <c r="P113" s="250"/>
      <c r="Q113"/>
    </row>
    <row r="114" spans="1:17" s="248" customFormat="1" ht="45" customHeight="1" x14ac:dyDescent="0.3">
      <c r="A114" s="327" t="s">
        <v>907</v>
      </c>
      <c r="B114" s="328" t="s">
        <v>908</v>
      </c>
      <c r="C114" s="328" t="s">
        <v>909</v>
      </c>
      <c r="D114" s="283" t="s">
        <v>1061</v>
      </c>
      <c r="E114" s="283" t="s">
        <v>7</v>
      </c>
      <c r="F114" s="283" t="s">
        <v>9</v>
      </c>
      <c r="G114" s="275"/>
      <c r="H114" s="276"/>
      <c r="I114" s="277"/>
      <c r="J114" s="278"/>
      <c r="K114" s="274"/>
      <c r="L114" s="274" t="s">
        <v>27</v>
      </c>
      <c r="M114" s="250"/>
      <c r="N114" s="251"/>
      <c r="O114" s="251"/>
      <c r="P114" s="250"/>
      <c r="Q114"/>
    </row>
    <row r="115" spans="1:17" s="248" customFormat="1" ht="45" customHeight="1" x14ac:dyDescent="0.3">
      <c r="A115" s="327" t="s">
        <v>912</v>
      </c>
      <c r="B115" s="328" t="s">
        <v>913</v>
      </c>
      <c r="C115" s="328" t="s">
        <v>914</v>
      </c>
      <c r="D115" s="283" t="s">
        <v>1061</v>
      </c>
      <c r="E115" s="283" t="s">
        <v>7</v>
      </c>
      <c r="F115" s="283" t="s">
        <v>9</v>
      </c>
      <c r="G115" s="275"/>
      <c r="H115" s="276"/>
      <c r="I115" s="277"/>
      <c r="J115" s="278"/>
      <c r="K115" s="274"/>
      <c r="L115" s="274" t="s">
        <v>27</v>
      </c>
      <c r="M115" s="250"/>
      <c r="N115" s="251"/>
      <c r="O115" s="251"/>
      <c r="P115" s="250"/>
      <c r="Q115"/>
    </row>
    <row r="116" spans="1:17" s="248" customFormat="1" ht="45" customHeight="1" x14ac:dyDescent="0.3">
      <c r="A116" s="327" t="s">
        <v>916</v>
      </c>
      <c r="B116" s="328" t="s">
        <v>917</v>
      </c>
      <c r="C116" s="328" t="s">
        <v>918</v>
      </c>
      <c r="D116" s="283" t="s">
        <v>1061</v>
      </c>
      <c r="E116" s="283"/>
      <c r="F116" s="283" t="s">
        <v>9</v>
      </c>
      <c r="G116" s="275"/>
      <c r="H116" s="276"/>
      <c r="I116" s="277"/>
      <c r="J116" s="278"/>
      <c r="K116" s="274"/>
      <c r="L116" s="274" t="s">
        <v>27</v>
      </c>
      <c r="M116" s="250"/>
      <c r="N116" s="251"/>
      <c r="O116" s="251"/>
      <c r="P116" s="250"/>
      <c r="Q116"/>
    </row>
    <row r="117" spans="1:17" s="248" customFormat="1" ht="45" customHeight="1" x14ac:dyDescent="0.3">
      <c r="A117" s="327" t="s">
        <v>920</v>
      </c>
      <c r="B117" s="328" t="s">
        <v>921</v>
      </c>
      <c r="C117" s="328" t="s">
        <v>922</v>
      </c>
      <c r="D117" s="283" t="s">
        <v>1061</v>
      </c>
      <c r="E117" s="283" t="s">
        <v>7</v>
      </c>
      <c r="F117" s="283" t="s">
        <v>9</v>
      </c>
      <c r="G117" s="275"/>
      <c r="H117" s="276"/>
      <c r="I117" s="277"/>
      <c r="J117" s="278"/>
      <c r="K117" s="274"/>
      <c r="L117" s="274" t="s">
        <v>27</v>
      </c>
      <c r="M117" s="250"/>
      <c r="N117" s="251"/>
      <c r="O117" s="251"/>
      <c r="P117" s="250"/>
      <c r="Q117"/>
    </row>
    <row r="118" spans="1:17" s="248" customFormat="1" ht="45" customHeight="1" x14ac:dyDescent="0.3">
      <c r="A118" s="327" t="s">
        <v>924</v>
      </c>
      <c r="B118" s="328" t="s">
        <v>925</v>
      </c>
      <c r="C118" s="328" t="s">
        <v>926</v>
      </c>
      <c r="D118" s="283" t="s">
        <v>1061</v>
      </c>
      <c r="E118" s="283" t="s">
        <v>7</v>
      </c>
      <c r="F118" s="283" t="s">
        <v>9</v>
      </c>
      <c r="G118" s="275"/>
      <c r="H118" s="276"/>
      <c r="I118" s="277"/>
      <c r="J118" s="278"/>
      <c r="K118" s="274"/>
      <c r="L118" s="274" t="s">
        <v>27</v>
      </c>
      <c r="M118" s="250"/>
      <c r="N118" s="251"/>
      <c r="O118" s="251"/>
      <c r="P118" s="250"/>
      <c r="Q118"/>
    </row>
    <row r="119" spans="1:17" s="248" customFormat="1" ht="45" customHeight="1" x14ac:dyDescent="0.3">
      <c r="A119" s="327" t="s">
        <v>928</v>
      </c>
      <c r="B119" s="328" t="s">
        <v>929</v>
      </c>
      <c r="C119" s="328" t="s">
        <v>930</v>
      </c>
      <c r="D119" s="283" t="s">
        <v>1061</v>
      </c>
      <c r="E119" s="283" t="s">
        <v>7</v>
      </c>
      <c r="F119" s="283" t="s">
        <v>9</v>
      </c>
      <c r="G119" s="275"/>
      <c r="H119" s="276"/>
      <c r="I119" s="277"/>
      <c r="J119" s="278"/>
      <c r="K119" s="274"/>
      <c r="L119" s="274" t="s">
        <v>27</v>
      </c>
      <c r="M119" s="250"/>
      <c r="N119" s="251"/>
      <c r="O119" s="251"/>
      <c r="P119" s="250"/>
      <c r="Q119"/>
    </row>
    <row r="120" spans="1:17" s="248" customFormat="1" ht="45" customHeight="1" x14ac:dyDescent="0.3">
      <c r="A120" s="327" t="s">
        <v>932</v>
      </c>
      <c r="B120" s="328" t="s">
        <v>933</v>
      </c>
      <c r="C120" s="328" t="s">
        <v>934</v>
      </c>
      <c r="D120" s="283" t="s">
        <v>1061</v>
      </c>
      <c r="E120" s="283" t="s">
        <v>7</v>
      </c>
      <c r="F120" s="283" t="s">
        <v>9</v>
      </c>
      <c r="G120" s="275"/>
      <c r="H120" s="276"/>
      <c r="I120" s="277"/>
      <c r="J120" s="278"/>
      <c r="K120" s="274"/>
      <c r="L120" s="274" t="s">
        <v>27</v>
      </c>
      <c r="M120" s="250"/>
      <c r="N120" s="251"/>
      <c r="O120" s="251"/>
      <c r="P120" s="250"/>
      <c r="Q120"/>
    </row>
    <row r="121" spans="1:17" s="248" customFormat="1" ht="45" customHeight="1" x14ac:dyDescent="0.3">
      <c r="A121" s="327" t="s">
        <v>936</v>
      </c>
      <c r="B121" s="328" t="s">
        <v>937</v>
      </c>
      <c r="C121" s="328" t="s">
        <v>938</v>
      </c>
      <c r="D121" s="283" t="s">
        <v>1061</v>
      </c>
      <c r="E121" s="283" t="s">
        <v>7</v>
      </c>
      <c r="F121" s="283" t="s">
        <v>9</v>
      </c>
      <c r="G121" s="275"/>
      <c r="H121" s="276"/>
      <c r="I121" s="277"/>
      <c r="J121" s="278"/>
      <c r="K121" s="274"/>
      <c r="L121" s="274" t="s">
        <v>27</v>
      </c>
      <c r="M121" s="250"/>
      <c r="N121" s="251"/>
      <c r="O121" s="251"/>
      <c r="P121" s="250"/>
      <c r="Q121"/>
    </row>
    <row r="122" spans="1:17" s="248" customFormat="1" ht="45" customHeight="1" x14ac:dyDescent="0.3">
      <c r="A122" s="327" t="s">
        <v>126</v>
      </c>
      <c r="B122" s="328" t="s">
        <v>127</v>
      </c>
      <c r="C122" s="328" t="s">
        <v>128</v>
      </c>
      <c r="D122" s="283" t="s">
        <v>1062</v>
      </c>
      <c r="E122" s="283" t="s">
        <v>11</v>
      </c>
      <c r="F122" s="283" t="s">
        <v>9</v>
      </c>
      <c r="G122" s="275"/>
      <c r="H122" s="276"/>
      <c r="I122" s="277"/>
      <c r="J122" s="278"/>
      <c r="K122" s="274"/>
      <c r="L122" s="274" t="s">
        <v>129</v>
      </c>
      <c r="M122" s="250"/>
      <c r="N122" s="251"/>
      <c r="O122" s="251"/>
      <c r="P122" s="250"/>
      <c r="Q122"/>
    </row>
    <row r="123" spans="1:17" s="248" customFormat="1" ht="45" customHeight="1" x14ac:dyDescent="0.3">
      <c r="A123" s="327" t="s">
        <v>130</v>
      </c>
      <c r="B123" s="328" t="s">
        <v>131</v>
      </c>
      <c r="C123" s="328" t="s">
        <v>132</v>
      </c>
      <c r="D123" s="283" t="s">
        <v>1062</v>
      </c>
      <c r="E123" s="283" t="s">
        <v>11</v>
      </c>
      <c r="F123" s="283" t="s">
        <v>9</v>
      </c>
      <c r="G123" s="275"/>
      <c r="H123" s="276"/>
      <c r="I123" s="277"/>
      <c r="J123" s="278"/>
      <c r="K123" s="274"/>
      <c r="L123" s="274" t="s">
        <v>129</v>
      </c>
      <c r="M123" s="250"/>
      <c r="N123" s="251"/>
      <c r="O123" s="251"/>
      <c r="P123" s="250"/>
      <c r="Q123"/>
    </row>
    <row r="124" spans="1:17" s="248" customFormat="1" ht="45" customHeight="1" x14ac:dyDescent="0.3">
      <c r="A124" s="327" t="s">
        <v>133</v>
      </c>
      <c r="B124" s="328" t="s">
        <v>134</v>
      </c>
      <c r="C124" s="328" t="s">
        <v>135</v>
      </c>
      <c r="D124" s="283" t="s">
        <v>1062</v>
      </c>
      <c r="E124" s="283" t="s">
        <v>11</v>
      </c>
      <c r="F124" s="283" t="s">
        <v>9</v>
      </c>
      <c r="G124" s="275"/>
      <c r="H124" s="276"/>
      <c r="I124" s="277"/>
      <c r="J124" s="278"/>
      <c r="K124" s="274"/>
      <c r="L124" s="274" t="s">
        <v>129</v>
      </c>
      <c r="M124" s="250"/>
      <c r="N124" s="251"/>
      <c r="O124" s="251"/>
      <c r="P124" s="250"/>
      <c r="Q124"/>
    </row>
    <row r="125" spans="1:17" s="248" customFormat="1" ht="45" customHeight="1" x14ac:dyDescent="0.3">
      <c r="A125" s="327" t="s">
        <v>136</v>
      </c>
      <c r="B125" s="328" t="s">
        <v>137</v>
      </c>
      <c r="C125" s="328" t="s">
        <v>138</v>
      </c>
      <c r="D125" s="283" t="s">
        <v>1062</v>
      </c>
      <c r="E125" s="283" t="s">
        <v>11</v>
      </c>
      <c r="F125" s="283" t="s">
        <v>9</v>
      </c>
      <c r="G125" s="275"/>
      <c r="H125" s="276"/>
      <c r="I125" s="277"/>
      <c r="J125" s="278"/>
      <c r="K125" s="274"/>
      <c r="L125" s="274" t="s">
        <v>129</v>
      </c>
      <c r="M125" s="250"/>
      <c r="N125" s="251"/>
      <c r="O125" s="251"/>
      <c r="P125" s="250"/>
      <c r="Q125"/>
    </row>
    <row r="126" spans="1:17" s="248" customFormat="1" ht="45" customHeight="1" x14ac:dyDescent="0.3">
      <c r="A126" s="327" t="s">
        <v>286</v>
      </c>
      <c r="B126" s="328" t="s">
        <v>287</v>
      </c>
      <c r="C126" s="328" t="s">
        <v>288</v>
      </c>
      <c r="D126" s="283" t="s">
        <v>1061</v>
      </c>
      <c r="E126" s="283" t="s">
        <v>7</v>
      </c>
      <c r="F126" s="283" t="s">
        <v>8</v>
      </c>
      <c r="G126" s="275"/>
      <c r="H126" s="276"/>
      <c r="I126" s="277"/>
      <c r="J126" s="278"/>
      <c r="K126" s="274"/>
      <c r="L126" s="274" t="s">
        <v>129</v>
      </c>
      <c r="M126" s="250"/>
      <c r="N126" s="251"/>
      <c r="O126" s="251"/>
      <c r="P126" s="250"/>
      <c r="Q126"/>
    </row>
    <row r="127" spans="1:17" s="248" customFormat="1" ht="45" customHeight="1" x14ac:dyDescent="0.3">
      <c r="A127" s="327" t="s">
        <v>289</v>
      </c>
      <c r="B127" s="328" t="s">
        <v>290</v>
      </c>
      <c r="C127" s="328" t="s">
        <v>291</v>
      </c>
      <c r="D127" s="283" t="s">
        <v>1061</v>
      </c>
      <c r="E127" s="283" t="s">
        <v>7</v>
      </c>
      <c r="F127" s="283" t="s">
        <v>8</v>
      </c>
      <c r="G127" s="275"/>
      <c r="H127" s="276"/>
      <c r="I127" s="277"/>
      <c r="J127" s="278"/>
      <c r="K127" s="274"/>
      <c r="L127" s="274" t="s">
        <v>129</v>
      </c>
      <c r="M127" s="250"/>
      <c r="N127" s="251"/>
      <c r="O127" s="251"/>
      <c r="P127" s="250"/>
      <c r="Q127"/>
    </row>
    <row r="128" spans="1:17" s="248" customFormat="1" ht="45" customHeight="1" x14ac:dyDescent="0.3">
      <c r="A128" s="327" t="s">
        <v>292</v>
      </c>
      <c r="B128" s="328" t="s">
        <v>293</v>
      </c>
      <c r="C128" s="328" t="s">
        <v>294</v>
      </c>
      <c r="D128" s="283" t="s">
        <v>1061</v>
      </c>
      <c r="E128" s="283" t="s">
        <v>7</v>
      </c>
      <c r="F128" s="283" t="s">
        <v>8</v>
      </c>
      <c r="G128" s="275"/>
      <c r="H128" s="276"/>
      <c r="I128" s="277"/>
      <c r="J128" s="278"/>
      <c r="K128" s="274"/>
      <c r="L128" s="274" t="s">
        <v>129</v>
      </c>
      <c r="M128" s="250"/>
      <c r="N128" s="251"/>
      <c r="O128" s="251"/>
      <c r="P128" s="250"/>
      <c r="Q128"/>
    </row>
    <row r="129" spans="1:17" s="248" customFormat="1" ht="45" customHeight="1" x14ac:dyDescent="0.3">
      <c r="A129" s="327" t="s">
        <v>295</v>
      </c>
      <c r="B129" s="328" t="s">
        <v>296</v>
      </c>
      <c r="C129" s="328" t="s">
        <v>297</v>
      </c>
      <c r="D129" s="283" t="s">
        <v>1061</v>
      </c>
      <c r="E129" s="283" t="s">
        <v>7</v>
      </c>
      <c r="F129" s="283" t="s">
        <v>8</v>
      </c>
      <c r="G129" s="275"/>
      <c r="H129" s="276"/>
      <c r="I129" s="277"/>
      <c r="J129" s="278"/>
      <c r="K129" s="274"/>
      <c r="L129" s="274" t="s">
        <v>129</v>
      </c>
      <c r="M129" s="250"/>
      <c r="N129" s="251"/>
      <c r="O129" s="251"/>
      <c r="P129" s="250"/>
      <c r="Q129"/>
    </row>
    <row r="130" spans="1:17" s="248" customFormat="1" ht="45" customHeight="1" x14ac:dyDescent="0.3">
      <c r="A130" s="327" t="s">
        <v>322</v>
      </c>
      <c r="B130" s="328" t="s">
        <v>323</v>
      </c>
      <c r="C130" s="328" t="s">
        <v>324</v>
      </c>
      <c r="D130" s="283" t="s">
        <v>1062</v>
      </c>
      <c r="E130" s="283" t="s">
        <v>7</v>
      </c>
      <c r="F130" s="283" t="s">
        <v>8</v>
      </c>
      <c r="G130" s="275"/>
      <c r="H130" s="276"/>
      <c r="I130" s="277"/>
      <c r="J130" s="278"/>
      <c r="K130" s="274"/>
      <c r="L130" s="274" t="s">
        <v>129</v>
      </c>
      <c r="M130" s="250"/>
      <c r="N130" s="251"/>
      <c r="O130" s="251"/>
      <c r="P130" s="250"/>
      <c r="Q130"/>
    </row>
    <row r="131" spans="1:17" s="248" customFormat="1" ht="45" customHeight="1" x14ac:dyDescent="0.3">
      <c r="A131" s="327" t="s">
        <v>325</v>
      </c>
      <c r="B131" s="328" t="s">
        <v>326</v>
      </c>
      <c r="C131" s="328" t="s">
        <v>327</v>
      </c>
      <c r="D131" s="283" t="s">
        <v>1062</v>
      </c>
      <c r="E131" s="283" t="s">
        <v>7</v>
      </c>
      <c r="F131" s="283" t="s">
        <v>8</v>
      </c>
      <c r="G131" s="275"/>
      <c r="H131" s="276"/>
      <c r="I131" s="277"/>
      <c r="J131" s="278"/>
      <c r="K131" s="274"/>
      <c r="L131" s="274" t="s">
        <v>129</v>
      </c>
      <c r="M131" s="250"/>
      <c r="N131" s="251"/>
      <c r="O131" s="251"/>
      <c r="P131" s="250"/>
      <c r="Q131"/>
    </row>
    <row r="132" spans="1:17" s="248" customFormat="1" ht="45" customHeight="1" x14ac:dyDescent="0.3">
      <c r="A132" s="327" t="s">
        <v>328</v>
      </c>
      <c r="B132" s="328" t="s">
        <v>329</v>
      </c>
      <c r="C132" s="328" t="s">
        <v>330</v>
      </c>
      <c r="D132" s="283" t="s">
        <v>1062</v>
      </c>
      <c r="E132" s="283" t="s">
        <v>7</v>
      </c>
      <c r="F132" s="283" t="s">
        <v>8</v>
      </c>
      <c r="G132" s="275"/>
      <c r="H132" s="276"/>
      <c r="I132" s="277"/>
      <c r="J132" s="278"/>
      <c r="K132" s="274"/>
      <c r="L132" s="274" t="s">
        <v>129</v>
      </c>
      <c r="M132" s="250"/>
      <c r="N132" s="251"/>
      <c r="O132" s="251"/>
      <c r="P132" s="250"/>
      <c r="Q132"/>
    </row>
    <row r="133" spans="1:17" s="248" customFormat="1" ht="45" customHeight="1" x14ac:dyDescent="0.3">
      <c r="A133" s="327" t="s">
        <v>331</v>
      </c>
      <c r="B133" s="328" t="s">
        <v>332</v>
      </c>
      <c r="C133" s="328" t="s">
        <v>333</v>
      </c>
      <c r="D133" s="283" t="s">
        <v>1062</v>
      </c>
      <c r="E133" s="283" t="s">
        <v>7</v>
      </c>
      <c r="F133" s="283" t="s">
        <v>8</v>
      </c>
      <c r="G133" s="275"/>
      <c r="H133" s="276"/>
      <c r="I133" s="277"/>
      <c r="J133" s="278"/>
      <c r="K133" s="274"/>
      <c r="L133" s="274" t="s">
        <v>129</v>
      </c>
      <c r="M133" s="250"/>
      <c r="N133" s="251"/>
      <c r="O133" s="251"/>
      <c r="P133" s="250"/>
      <c r="Q133"/>
    </row>
    <row r="134" spans="1:17" s="248" customFormat="1" ht="45" customHeight="1" x14ac:dyDescent="0.3">
      <c r="A134" s="327" t="s">
        <v>155</v>
      </c>
      <c r="B134" s="328" t="s">
        <v>156</v>
      </c>
      <c r="C134" s="328" t="s">
        <v>157</v>
      </c>
      <c r="D134" s="283" t="s">
        <v>1062</v>
      </c>
      <c r="E134" s="283" t="s">
        <v>11</v>
      </c>
      <c r="F134" s="283" t="s">
        <v>8</v>
      </c>
      <c r="G134" s="275"/>
      <c r="H134" s="276"/>
      <c r="I134" s="277"/>
      <c r="J134" s="278"/>
      <c r="K134" s="274"/>
      <c r="L134" s="274" t="s">
        <v>145</v>
      </c>
      <c r="M134" s="250"/>
      <c r="N134" s="251"/>
      <c r="O134" s="251"/>
      <c r="P134" s="250"/>
      <c r="Q134"/>
    </row>
    <row r="135" spans="1:17" s="248" customFormat="1" ht="45" customHeight="1" x14ac:dyDescent="0.3">
      <c r="A135" s="327" t="s">
        <v>158</v>
      </c>
      <c r="B135" s="328" t="s">
        <v>159</v>
      </c>
      <c r="C135" s="328" t="s">
        <v>160</v>
      </c>
      <c r="D135" s="283" t="s">
        <v>1062</v>
      </c>
      <c r="E135" s="283" t="s">
        <v>11</v>
      </c>
      <c r="F135" s="283" t="s">
        <v>8</v>
      </c>
      <c r="G135" s="275"/>
      <c r="H135" s="276"/>
      <c r="I135" s="277"/>
      <c r="J135" s="278"/>
      <c r="K135" s="274"/>
      <c r="L135" s="274" t="s">
        <v>145</v>
      </c>
      <c r="M135" s="250"/>
      <c r="N135" s="251"/>
      <c r="O135" s="251"/>
      <c r="P135" s="250"/>
      <c r="Q135"/>
    </row>
    <row r="136" spans="1:17" s="248" customFormat="1" ht="45" customHeight="1" x14ac:dyDescent="0.3">
      <c r="A136" s="327" t="s">
        <v>161</v>
      </c>
      <c r="B136" s="328" t="s">
        <v>162</v>
      </c>
      <c r="C136" s="328" t="s">
        <v>163</v>
      </c>
      <c r="D136" s="283" t="s">
        <v>1062</v>
      </c>
      <c r="E136" s="283" t="s">
        <v>11</v>
      </c>
      <c r="F136" s="283" t="s">
        <v>8</v>
      </c>
      <c r="G136" s="275"/>
      <c r="H136" s="276"/>
      <c r="I136" s="277"/>
      <c r="J136" s="278"/>
      <c r="K136" s="274"/>
      <c r="L136" s="274" t="s">
        <v>145</v>
      </c>
      <c r="M136" s="250"/>
      <c r="N136" s="251"/>
      <c r="O136" s="251"/>
      <c r="P136" s="250"/>
      <c r="Q136"/>
    </row>
    <row r="137" spans="1:17" s="248" customFormat="1" ht="45" customHeight="1" x14ac:dyDescent="0.3">
      <c r="A137" s="327" t="s">
        <v>164</v>
      </c>
      <c r="B137" s="328" t="s">
        <v>165</v>
      </c>
      <c r="C137" s="328" t="s">
        <v>166</v>
      </c>
      <c r="D137" s="283" t="s">
        <v>1062</v>
      </c>
      <c r="E137" s="283" t="s">
        <v>11</v>
      </c>
      <c r="F137" s="283" t="s">
        <v>8</v>
      </c>
      <c r="G137" s="275"/>
      <c r="H137" s="276"/>
      <c r="I137" s="277"/>
      <c r="J137" s="278"/>
      <c r="K137" s="274"/>
      <c r="L137" s="274" t="s">
        <v>145</v>
      </c>
      <c r="M137" s="250"/>
      <c r="N137" s="251"/>
      <c r="O137" s="251"/>
      <c r="P137" s="250"/>
      <c r="Q137"/>
    </row>
    <row r="138" spans="1:17" s="248" customFormat="1" ht="45" customHeight="1" x14ac:dyDescent="0.3">
      <c r="A138" s="327" t="s">
        <v>142</v>
      </c>
      <c r="B138" s="328" t="s">
        <v>143</v>
      </c>
      <c r="C138" s="328" t="s">
        <v>144</v>
      </c>
      <c r="D138" s="283" t="s">
        <v>1061</v>
      </c>
      <c r="E138" s="283" t="s">
        <v>11</v>
      </c>
      <c r="F138" s="283" t="s">
        <v>8</v>
      </c>
      <c r="G138" s="275"/>
      <c r="H138" s="276"/>
      <c r="I138" s="277"/>
      <c r="J138" s="278"/>
      <c r="K138" s="274"/>
      <c r="L138" s="274" t="s">
        <v>145</v>
      </c>
      <c r="M138" s="250"/>
      <c r="N138" s="251"/>
      <c r="O138" s="251"/>
      <c r="P138" s="250"/>
      <c r="Q138"/>
    </row>
    <row r="139" spans="1:17" s="248" customFormat="1" ht="45" customHeight="1" x14ac:dyDescent="0.3">
      <c r="A139" s="327" t="s">
        <v>146</v>
      </c>
      <c r="B139" s="328" t="s">
        <v>147</v>
      </c>
      <c r="C139" s="328" t="s">
        <v>148</v>
      </c>
      <c r="D139" s="283" t="s">
        <v>1062</v>
      </c>
      <c r="E139" s="283" t="s">
        <v>11</v>
      </c>
      <c r="F139" s="283" t="s">
        <v>8</v>
      </c>
      <c r="G139" s="275"/>
      <c r="H139" s="276"/>
      <c r="I139" s="277"/>
      <c r="J139" s="278"/>
      <c r="K139" s="274"/>
      <c r="L139" s="274" t="s">
        <v>145</v>
      </c>
      <c r="M139" s="250"/>
      <c r="N139" s="251"/>
      <c r="O139" s="251"/>
      <c r="P139" s="250"/>
      <c r="Q139"/>
    </row>
    <row r="140" spans="1:17" s="248" customFormat="1" ht="45" customHeight="1" x14ac:dyDescent="0.3">
      <c r="A140" s="327" t="s">
        <v>149</v>
      </c>
      <c r="B140" s="328" t="s">
        <v>150</v>
      </c>
      <c r="C140" s="328" t="s">
        <v>151</v>
      </c>
      <c r="D140" s="283" t="s">
        <v>1062</v>
      </c>
      <c r="E140" s="283" t="s">
        <v>11</v>
      </c>
      <c r="F140" s="283" t="s">
        <v>8</v>
      </c>
      <c r="G140" s="275"/>
      <c r="H140" s="276"/>
      <c r="I140" s="277"/>
      <c r="J140" s="278"/>
      <c r="K140" s="274"/>
      <c r="L140" s="274" t="s">
        <v>145</v>
      </c>
      <c r="M140" s="250"/>
      <c r="N140" s="251"/>
      <c r="O140" s="251"/>
      <c r="P140" s="250"/>
      <c r="Q140"/>
    </row>
    <row r="141" spans="1:17" s="248" customFormat="1" ht="45" customHeight="1" x14ac:dyDescent="0.3">
      <c r="A141" s="327" t="s">
        <v>152</v>
      </c>
      <c r="B141" s="328" t="s">
        <v>153</v>
      </c>
      <c r="C141" s="328" t="s">
        <v>154</v>
      </c>
      <c r="D141" s="283" t="s">
        <v>1062</v>
      </c>
      <c r="E141" s="283" t="s">
        <v>11</v>
      </c>
      <c r="F141" s="283" t="s">
        <v>8</v>
      </c>
      <c r="G141" s="275"/>
      <c r="H141" s="276"/>
      <c r="I141" s="277"/>
      <c r="J141" s="278"/>
      <c r="K141" s="274"/>
      <c r="L141" s="274" t="s">
        <v>145</v>
      </c>
      <c r="M141" s="250"/>
      <c r="N141" s="251"/>
      <c r="O141" s="251"/>
      <c r="P141" s="250"/>
      <c r="Q141"/>
    </row>
    <row r="142" spans="1:17" s="248" customFormat="1" ht="45" customHeight="1" x14ac:dyDescent="0.3">
      <c r="A142" s="327" t="s">
        <v>167</v>
      </c>
      <c r="B142" s="328" t="s">
        <v>168</v>
      </c>
      <c r="C142" s="328" t="s">
        <v>169</v>
      </c>
      <c r="D142" s="283" t="s">
        <v>1062</v>
      </c>
      <c r="E142" s="283" t="s">
        <v>7</v>
      </c>
      <c r="F142" s="283" t="s">
        <v>8</v>
      </c>
      <c r="G142" s="275"/>
      <c r="H142" s="276"/>
      <c r="I142" s="277"/>
      <c r="J142" s="278"/>
      <c r="K142" s="274"/>
      <c r="L142" s="274" t="s">
        <v>145</v>
      </c>
      <c r="M142" s="250"/>
      <c r="N142" s="251"/>
      <c r="O142" s="251"/>
      <c r="P142" s="250"/>
      <c r="Q142"/>
    </row>
    <row r="143" spans="1:17" s="248" customFormat="1" ht="45" customHeight="1" x14ac:dyDescent="0.3">
      <c r="A143" s="327" t="s">
        <v>170</v>
      </c>
      <c r="B143" s="328" t="s">
        <v>171</v>
      </c>
      <c r="C143" s="328" t="s">
        <v>172</v>
      </c>
      <c r="D143" s="283" t="s">
        <v>1062</v>
      </c>
      <c r="E143" s="283" t="s">
        <v>7</v>
      </c>
      <c r="F143" s="283" t="s">
        <v>8</v>
      </c>
      <c r="G143" s="275"/>
      <c r="H143" s="276"/>
      <c r="I143" s="277"/>
      <c r="J143" s="278"/>
      <c r="K143" s="274"/>
      <c r="L143" s="274" t="s">
        <v>145</v>
      </c>
      <c r="M143" s="250"/>
      <c r="N143" s="251"/>
      <c r="O143" s="251"/>
      <c r="P143" s="250"/>
      <c r="Q143"/>
    </row>
    <row r="144" spans="1:17" s="248" customFormat="1" ht="45" customHeight="1" x14ac:dyDescent="0.3">
      <c r="A144" s="327" t="s">
        <v>173</v>
      </c>
      <c r="B144" s="328" t="s">
        <v>174</v>
      </c>
      <c r="C144" s="328" t="s">
        <v>175</v>
      </c>
      <c r="D144" s="283" t="s">
        <v>1062</v>
      </c>
      <c r="E144" s="283" t="s">
        <v>7</v>
      </c>
      <c r="F144" s="283" t="s">
        <v>8</v>
      </c>
      <c r="G144" s="275"/>
      <c r="H144" s="276"/>
      <c r="I144" s="277"/>
      <c r="J144" s="278"/>
      <c r="K144" s="274"/>
      <c r="L144" s="274" t="s">
        <v>145</v>
      </c>
      <c r="M144" s="250"/>
      <c r="N144" s="251"/>
      <c r="O144" s="251"/>
      <c r="P144" s="250"/>
      <c r="Q144"/>
    </row>
    <row r="145" spans="1:17" s="248" customFormat="1" ht="45" customHeight="1" x14ac:dyDescent="0.3">
      <c r="A145" s="329" t="s">
        <v>176</v>
      </c>
      <c r="B145" s="330" t="s">
        <v>177</v>
      </c>
      <c r="C145" s="330" t="s">
        <v>178</v>
      </c>
      <c r="D145" s="279" t="s">
        <v>1062</v>
      </c>
      <c r="E145" s="279" t="s">
        <v>7</v>
      </c>
      <c r="F145" s="279" t="s">
        <v>8</v>
      </c>
      <c r="G145" s="319"/>
      <c r="H145" s="320"/>
      <c r="I145" s="322"/>
      <c r="J145" s="323"/>
      <c r="K145" s="315"/>
      <c r="L145" s="324" t="s">
        <v>145</v>
      </c>
      <c r="M145" s="250"/>
      <c r="N145" s="251"/>
      <c r="O145" s="251"/>
      <c r="P145" s="250"/>
      <c r="Q145"/>
    </row>
    <row r="146" spans="1:17" s="248" customFormat="1" ht="45" customHeight="1" x14ac:dyDescent="0.3">
      <c r="A146" s="329" t="s">
        <v>826</v>
      </c>
      <c r="B146" s="330" t="s">
        <v>827</v>
      </c>
      <c r="C146" s="330" t="s">
        <v>828</v>
      </c>
      <c r="D146" s="279" t="s">
        <v>1064</v>
      </c>
      <c r="E146" s="279" t="s">
        <v>11</v>
      </c>
      <c r="F146" s="279" t="s">
        <v>8</v>
      </c>
      <c r="G146" s="317"/>
      <c r="H146" s="282"/>
      <c r="I146" s="321"/>
      <c r="J146" s="323"/>
      <c r="K146" s="315" t="s">
        <v>824</v>
      </c>
      <c r="L146" s="315" t="s">
        <v>145</v>
      </c>
      <c r="M146" s="250"/>
      <c r="N146" s="251"/>
      <c r="O146" s="251"/>
      <c r="P146" s="250"/>
      <c r="Q146"/>
    </row>
    <row r="147" spans="1:17" s="248" customFormat="1" ht="45" customHeight="1" x14ac:dyDescent="0.3">
      <c r="A147" s="331" t="s">
        <v>568</v>
      </c>
      <c r="B147" s="330" t="s">
        <v>569</v>
      </c>
      <c r="C147" s="330" t="s">
        <v>570</v>
      </c>
      <c r="D147" s="279" t="s">
        <v>1062</v>
      </c>
      <c r="E147" s="279" t="s">
        <v>11</v>
      </c>
      <c r="F147" s="279" t="s">
        <v>8</v>
      </c>
      <c r="G147" s="317"/>
      <c r="H147" s="282"/>
      <c r="I147" s="321"/>
      <c r="J147" s="323"/>
      <c r="K147" s="315"/>
      <c r="L147" s="315" t="s">
        <v>145</v>
      </c>
    </row>
    <row r="148" spans="1:17" s="248" customFormat="1" ht="45" customHeight="1" x14ac:dyDescent="0.3">
      <c r="A148" s="331" t="s">
        <v>571</v>
      </c>
      <c r="B148" s="330" t="s">
        <v>572</v>
      </c>
      <c r="C148" s="330" t="s">
        <v>573</v>
      </c>
      <c r="D148" s="279" t="s">
        <v>1062</v>
      </c>
      <c r="E148" s="279" t="s">
        <v>11</v>
      </c>
      <c r="F148" s="279" t="s">
        <v>8</v>
      </c>
      <c r="G148" s="317"/>
      <c r="H148" s="282"/>
      <c r="I148" s="321"/>
      <c r="J148" s="323"/>
      <c r="K148" s="315"/>
      <c r="L148" s="315" t="s">
        <v>145</v>
      </c>
    </row>
    <row r="149" spans="1:17" s="248" customFormat="1" ht="45" customHeight="1" x14ac:dyDescent="0.3">
      <c r="A149" s="331" t="s">
        <v>334</v>
      </c>
      <c r="B149" s="330" t="s">
        <v>335</v>
      </c>
      <c r="C149" s="330" t="s">
        <v>336</v>
      </c>
      <c r="D149" s="279" t="s">
        <v>1062</v>
      </c>
      <c r="E149" s="279" t="s">
        <v>11</v>
      </c>
      <c r="F149" s="279" t="s">
        <v>8</v>
      </c>
      <c r="G149" s="317"/>
      <c r="H149" s="282"/>
      <c r="I149" s="321"/>
      <c r="J149" s="323"/>
      <c r="K149" s="315"/>
      <c r="L149" s="315" t="s">
        <v>145</v>
      </c>
    </row>
    <row r="150" spans="1:17" s="248" customFormat="1" ht="45" customHeight="1" x14ac:dyDescent="0.3">
      <c r="A150" s="331" t="s">
        <v>337</v>
      </c>
      <c r="B150" s="330" t="s">
        <v>338</v>
      </c>
      <c r="C150" s="330" t="s">
        <v>339</v>
      </c>
      <c r="D150" s="279" t="s">
        <v>1062</v>
      </c>
      <c r="E150" s="279" t="s">
        <v>11</v>
      </c>
      <c r="F150" s="279" t="s">
        <v>8</v>
      </c>
      <c r="G150" s="317"/>
      <c r="H150" s="282"/>
      <c r="I150" s="321"/>
      <c r="J150" s="323"/>
      <c r="K150" s="315"/>
      <c r="L150" s="315" t="s">
        <v>145</v>
      </c>
    </row>
    <row r="151" spans="1:17" s="248" customFormat="1" ht="45" customHeight="1" x14ac:dyDescent="0.3">
      <c r="A151" s="331" t="s">
        <v>340</v>
      </c>
      <c r="B151" s="330" t="s">
        <v>341</v>
      </c>
      <c r="C151" s="330" t="s">
        <v>342</v>
      </c>
      <c r="D151" s="279" t="s">
        <v>1062</v>
      </c>
      <c r="E151" s="279" t="s">
        <v>11</v>
      </c>
      <c r="F151" s="279" t="s">
        <v>8</v>
      </c>
      <c r="G151" s="317"/>
      <c r="H151" s="282"/>
      <c r="I151" s="321"/>
      <c r="J151" s="323"/>
      <c r="K151" s="315"/>
      <c r="L151" s="315" t="s">
        <v>145</v>
      </c>
    </row>
    <row r="152" spans="1:17" ht="45" customHeight="1" x14ac:dyDescent="0.3">
      <c r="A152" s="329" t="s">
        <v>343</v>
      </c>
      <c r="B152" s="330" t="s">
        <v>344</v>
      </c>
      <c r="C152" s="330" t="s">
        <v>345</v>
      </c>
      <c r="D152" s="279" t="s">
        <v>1062</v>
      </c>
      <c r="E152" s="279" t="s">
        <v>11</v>
      </c>
      <c r="F152" s="279" t="s">
        <v>8</v>
      </c>
      <c r="G152" s="317"/>
      <c r="H152" s="282"/>
      <c r="I152" s="321"/>
      <c r="J152" s="323"/>
      <c r="K152" s="315"/>
      <c r="L152" s="315" t="s">
        <v>145</v>
      </c>
    </row>
    <row r="153" spans="1:17" ht="45" customHeight="1" x14ac:dyDescent="0.3">
      <c r="A153" s="329" t="s">
        <v>78</v>
      </c>
      <c r="B153" s="330" t="s">
        <v>79</v>
      </c>
      <c r="C153" s="330" t="s">
        <v>80</v>
      </c>
      <c r="D153" s="279" t="s">
        <v>1062</v>
      </c>
      <c r="E153" s="279" t="s">
        <v>7</v>
      </c>
      <c r="F153" s="279" t="s">
        <v>8</v>
      </c>
      <c r="G153" s="317"/>
      <c r="H153" s="282"/>
      <c r="I153" s="321"/>
      <c r="J153" s="323"/>
      <c r="K153" s="315"/>
      <c r="L153" s="315" t="s">
        <v>81</v>
      </c>
    </row>
    <row r="154" spans="1:17" ht="45" customHeight="1" x14ac:dyDescent="0.3">
      <c r="A154" s="329" t="s">
        <v>82</v>
      </c>
      <c r="B154" s="330" t="s">
        <v>83</v>
      </c>
      <c r="C154" s="330" t="s">
        <v>84</v>
      </c>
      <c r="D154" s="279" t="s">
        <v>1062</v>
      </c>
      <c r="E154" s="279" t="s">
        <v>7</v>
      </c>
      <c r="F154" s="279" t="s">
        <v>8</v>
      </c>
      <c r="G154" s="317"/>
      <c r="H154" s="282"/>
      <c r="I154" s="321"/>
      <c r="J154" s="323"/>
      <c r="K154" s="315"/>
      <c r="L154" s="315" t="s">
        <v>81</v>
      </c>
    </row>
    <row r="155" spans="1:17" ht="45" customHeight="1" x14ac:dyDescent="0.3">
      <c r="A155" s="329" t="s">
        <v>85</v>
      </c>
      <c r="B155" s="330" t="s">
        <v>86</v>
      </c>
      <c r="C155" s="330" t="s">
        <v>87</v>
      </c>
      <c r="D155" s="279" t="s">
        <v>1062</v>
      </c>
      <c r="E155" s="279" t="s">
        <v>7</v>
      </c>
      <c r="F155" s="279" t="s">
        <v>8</v>
      </c>
      <c r="G155" s="317"/>
      <c r="H155" s="282"/>
      <c r="I155" s="321"/>
      <c r="J155" s="323"/>
      <c r="K155" s="315"/>
      <c r="L155" s="315" t="s">
        <v>81</v>
      </c>
    </row>
    <row r="156" spans="1:17" ht="45" customHeight="1" x14ac:dyDescent="0.3">
      <c r="A156" s="329" t="s">
        <v>88</v>
      </c>
      <c r="B156" s="330" t="s">
        <v>89</v>
      </c>
      <c r="C156" s="330" t="s">
        <v>90</v>
      </c>
      <c r="D156" s="279" t="s">
        <v>1061</v>
      </c>
      <c r="E156" s="279" t="s">
        <v>7</v>
      </c>
      <c r="F156" s="279" t="s">
        <v>8</v>
      </c>
      <c r="G156" s="317"/>
      <c r="H156" s="282"/>
      <c r="I156" s="321"/>
      <c r="J156" s="323"/>
      <c r="K156" s="315"/>
      <c r="L156" s="315" t="s">
        <v>81</v>
      </c>
    </row>
    <row r="157" spans="1:17" ht="45" customHeight="1" x14ac:dyDescent="0.3">
      <c r="A157" s="329" t="s">
        <v>179</v>
      </c>
      <c r="B157" s="330" t="s">
        <v>180</v>
      </c>
      <c r="C157" s="330" t="s">
        <v>181</v>
      </c>
      <c r="D157" s="279" t="s">
        <v>1062</v>
      </c>
      <c r="E157" s="279" t="s">
        <v>11</v>
      </c>
      <c r="F157" s="279" t="s">
        <v>8</v>
      </c>
      <c r="G157" s="317"/>
      <c r="H157" s="282"/>
      <c r="I157" s="321"/>
      <c r="J157" s="323"/>
      <c r="K157" s="315"/>
      <c r="L157" s="315" t="s">
        <v>81</v>
      </c>
    </row>
    <row r="158" spans="1:17" ht="45" customHeight="1" x14ac:dyDescent="0.3">
      <c r="A158" s="329" t="s">
        <v>239</v>
      </c>
      <c r="B158" s="330" t="s">
        <v>860</v>
      </c>
      <c r="C158" s="330" t="s">
        <v>861</v>
      </c>
      <c r="D158" s="279" t="s">
        <v>1062</v>
      </c>
      <c r="E158" s="279" t="s">
        <v>11</v>
      </c>
      <c r="F158" s="279" t="s">
        <v>8</v>
      </c>
      <c r="G158" s="317"/>
      <c r="H158" s="282"/>
      <c r="I158" s="321"/>
      <c r="J158" s="323"/>
      <c r="K158" s="315"/>
      <c r="L158" s="315" t="s">
        <v>81</v>
      </c>
    </row>
    <row r="159" spans="1:17" ht="45" customHeight="1" x14ac:dyDescent="0.3">
      <c r="A159" s="329" t="s">
        <v>310</v>
      </c>
      <c r="B159" s="330" t="s">
        <v>311</v>
      </c>
      <c r="C159" s="330" t="s">
        <v>312</v>
      </c>
      <c r="D159" s="279" t="s">
        <v>1061</v>
      </c>
      <c r="E159" s="279" t="s">
        <v>7</v>
      </c>
      <c r="F159" s="279" t="s">
        <v>8</v>
      </c>
      <c r="G159" s="317"/>
      <c r="H159" s="282"/>
      <c r="I159" s="321"/>
      <c r="J159" s="323"/>
      <c r="K159" s="315"/>
      <c r="L159" s="315" t="s">
        <v>81</v>
      </c>
    </row>
    <row r="160" spans="1:17" ht="45" customHeight="1" x14ac:dyDescent="0.3">
      <c r="A160" s="329" t="s">
        <v>313</v>
      </c>
      <c r="B160" s="330" t="s">
        <v>314</v>
      </c>
      <c r="C160" s="330" t="s">
        <v>315</v>
      </c>
      <c r="D160" s="279" t="s">
        <v>1061</v>
      </c>
      <c r="E160" s="279" t="s">
        <v>7</v>
      </c>
      <c r="F160" s="279" t="s">
        <v>8</v>
      </c>
      <c r="G160" s="317"/>
      <c r="H160" s="282"/>
      <c r="I160" s="321"/>
      <c r="J160" s="323"/>
      <c r="K160" s="315"/>
      <c r="L160" s="315" t="s">
        <v>81</v>
      </c>
    </row>
    <row r="161" spans="1:12" ht="45" customHeight="1" x14ac:dyDescent="0.3">
      <c r="A161" s="329" t="s">
        <v>316</v>
      </c>
      <c r="B161" s="330" t="s">
        <v>317</v>
      </c>
      <c r="C161" s="330" t="s">
        <v>318</v>
      </c>
      <c r="D161" s="279" t="s">
        <v>1061</v>
      </c>
      <c r="E161" s="279" t="s">
        <v>7</v>
      </c>
      <c r="F161" s="279" t="s">
        <v>8</v>
      </c>
      <c r="G161" s="317"/>
      <c r="H161" s="282"/>
      <c r="I161" s="321"/>
      <c r="J161" s="323"/>
      <c r="K161" s="315"/>
      <c r="L161" s="315" t="s">
        <v>81</v>
      </c>
    </row>
    <row r="162" spans="1:12" ht="45" customHeight="1" x14ac:dyDescent="0.3">
      <c r="A162" s="329" t="s">
        <v>319</v>
      </c>
      <c r="B162" s="330" t="s">
        <v>320</v>
      </c>
      <c r="C162" s="330" t="s">
        <v>321</v>
      </c>
      <c r="D162" s="279" t="s">
        <v>1061</v>
      </c>
      <c r="E162" s="279" t="s">
        <v>7</v>
      </c>
      <c r="F162" s="279" t="s">
        <v>9</v>
      </c>
      <c r="G162" s="317"/>
      <c r="H162" s="282"/>
      <c r="I162" s="321"/>
      <c r="J162" s="323"/>
      <c r="K162" s="315"/>
      <c r="L162" s="315" t="s">
        <v>81</v>
      </c>
    </row>
    <row r="163" spans="1:12" ht="45" customHeight="1" x14ac:dyDescent="0.3">
      <c r="A163" s="280" t="s">
        <v>609</v>
      </c>
      <c r="B163" s="281" t="s">
        <v>380</v>
      </c>
      <c r="C163" s="281" t="s">
        <v>381</v>
      </c>
      <c r="D163" s="280" t="s">
        <v>1062</v>
      </c>
      <c r="E163" s="280" t="s">
        <v>11</v>
      </c>
      <c r="F163" s="280" t="s">
        <v>9</v>
      </c>
      <c r="G163" s="282"/>
      <c r="H163" s="282"/>
      <c r="I163" s="282"/>
      <c r="J163" s="280"/>
      <c r="K163" s="280"/>
      <c r="L163" s="325" t="s">
        <v>382</v>
      </c>
    </row>
    <row r="164" spans="1:12" ht="45" customHeight="1" x14ac:dyDescent="0.3">
      <c r="A164" s="280" t="s">
        <v>386</v>
      </c>
      <c r="B164" s="281" t="s">
        <v>387</v>
      </c>
      <c r="C164" s="281" t="s">
        <v>388</v>
      </c>
      <c r="D164" s="280" t="s">
        <v>1062</v>
      </c>
      <c r="E164" s="280" t="s">
        <v>11</v>
      </c>
      <c r="F164" s="280" t="s">
        <v>9</v>
      </c>
      <c r="G164" s="282"/>
      <c r="H164" s="282"/>
      <c r="I164" s="282"/>
      <c r="J164" s="280"/>
      <c r="K164" s="280"/>
      <c r="L164" s="325" t="s">
        <v>382</v>
      </c>
    </row>
  </sheetData>
  <sortState xmlns:xlrd2="http://schemas.microsoft.com/office/spreadsheetml/2017/richdata2" ref="A3:L164">
    <sortCondition ref="L3:L164"/>
    <sortCondition ref="A3:A164"/>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130FF-D366-42C5-8FFD-D8481A3C3254}">
  <dimension ref="A1:G21"/>
  <sheetViews>
    <sheetView workbookViewId="0">
      <selection activeCell="G2" sqref="G2"/>
    </sheetView>
  </sheetViews>
  <sheetFormatPr defaultRowHeight="14.4" x14ac:dyDescent="0.3"/>
  <cols>
    <col min="1" max="1" width="92.44140625" customWidth="1"/>
    <col min="2" max="2" width="3.109375" customWidth="1"/>
  </cols>
  <sheetData>
    <row r="1" spans="1:7" ht="20.100000000000001" customHeight="1" x14ac:dyDescent="0.3">
      <c r="A1" s="14" t="s">
        <v>19</v>
      </c>
      <c r="G1" t="s">
        <v>1069</v>
      </c>
    </row>
    <row r="2" spans="1:7" ht="20.100000000000001" customHeight="1" x14ac:dyDescent="0.3">
      <c r="A2" s="258" t="s">
        <v>560</v>
      </c>
    </row>
    <row r="3" spans="1:7" ht="20.100000000000001" customHeight="1" x14ac:dyDescent="0.3">
      <c r="A3" s="258" t="s">
        <v>1066</v>
      </c>
    </row>
    <row r="4" spans="1:7" ht="20.100000000000001" customHeight="1" x14ac:dyDescent="0.3">
      <c r="A4" s="258" t="s">
        <v>553</v>
      </c>
    </row>
    <row r="5" spans="1:7" ht="20.100000000000001" customHeight="1" x14ac:dyDescent="0.3">
      <c r="A5" s="14" t="s">
        <v>20</v>
      </c>
    </row>
    <row r="6" spans="1:7" ht="20.100000000000001" customHeight="1" x14ac:dyDescent="0.3">
      <c r="A6" s="14" t="s">
        <v>549</v>
      </c>
    </row>
    <row r="7" spans="1:7" ht="39" customHeight="1" x14ac:dyDescent="0.3">
      <c r="A7" s="14" t="s">
        <v>23</v>
      </c>
    </row>
    <row r="8" spans="1:7" ht="36" customHeight="1" x14ac:dyDescent="0.3">
      <c r="A8" s="14" t="s">
        <v>1067</v>
      </c>
    </row>
    <row r="9" spans="1:7" ht="20.25" customHeight="1" x14ac:dyDescent="0.3">
      <c r="A9" s="14" t="s">
        <v>1068</v>
      </c>
    </row>
    <row r="10" spans="1:7" ht="60.75" customHeight="1" x14ac:dyDescent="0.3">
      <c r="A10" s="14" t="s">
        <v>543</v>
      </c>
    </row>
    <row r="11" spans="1:7" ht="61.5" customHeight="1" x14ac:dyDescent="0.3">
      <c r="A11" s="14" t="s">
        <v>22</v>
      </c>
    </row>
    <row r="12" spans="1:7" ht="45" customHeight="1" x14ac:dyDescent="0.3">
      <c r="A12" s="14" t="s">
        <v>554</v>
      </c>
    </row>
    <row r="13" spans="1:7" ht="29.25" customHeight="1" x14ac:dyDescent="0.3">
      <c r="A13" s="14" t="s">
        <v>21</v>
      </c>
    </row>
    <row r="14" spans="1:7" ht="31.5" customHeight="1" x14ac:dyDescent="0.3">
      <c r="A14" s="16" t="s">
        <v>427</v>
      </c>
    </row>
    <row r="15" spans="1:7" ht="28.8" x14ac:dyDescent="0.3">
      <c r="A15" s="14" t="s">
        <v>428</v>
      </c>
    </row>
    <row r="16" spans="1:7" ht="45" customHeight="1" x14ac:dyDescent="0.3">
      <c r="A16" s="258" t="s">
        <v>555</v>
      </c>
    </row>
    <row r="17" spans="1:5" ht="84.75" customHeight="1" x14ac:dyDescent="0.3">
      <c r="A17" s="14" t="s">
        <v>429</v>
      </c>
    </row>
    <row r="18" spans="1:5" ht="24.75" customHeight="1" x14ac:dyDescent="0.3">
      <c r="A18" s="17" t="s">
        <v>430</v>
      </c>
      <c r="D18" t="s">
        <v>556</v>
      </c>
      <c r="E18" t="s">
        <v>557</v>
      </c>
    </row>
    <row r="19" spans="1:5" x14ac:dyDescent="0.3">
      <c r="A19" s="14" t="s">
        <v>423</v>
      </c>
      <c r="D19">
        <f>25/6076</f>
        <v>4.1145490454246219E-3</v>
      </c>
      <c r="E19">
        <v>25</v>
      </c>
    </row>
    <row r="20" spans="1:5" x14ac:dyDescent="0.3">
      <c r="A20" s="14" t="s">
        <v>424</v>
      </c>
      <c r="D20">
        <f>50/6076</f>
        <v>8.2290980908492437E-3</v>
      </c>
      <c r="E20">
        <v>50</v>
      </c>
    </row>
    <row r="21" spans="1:5" x14ac:dyDescent="0.3">
      <c r="A21" s="14" t="s">
        <v>425</v>
      </c>
      <c r="D21">
        <f>500/6076</f>
        <v>8.2290980908492434E-2</v>
      </c>
      <c r="E21">
        <v>500</v>
      </c>
    </row>
  </sheetData>
  <printOptions horizontalCentered="1" verticalCentered="1"/>
  <pageMargins left="0.7" right="0.2" top="0.2" bottom="0.2"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98429-63C2-4378-9385-72AEEACA13FA}">
  <dimension ref="A1:A9"/>
  <sheetViews>
    <sheetView topLeftCell="A3" workbookViewId="0">
      <selection activeCell="A9" sqref="A9"/>
    </sheetView>
  </sheetViews>
  <sheetFormatPr defaultRowHeight="14.4" x14ac:dyDescent="0.3"/>
  <cols>
    <col min="1" max="1" width="111" customWidth="1"/>
  </cols>
  <sheetData>
    <row r="1" spans="1:1" x14ac:dyDescent="0.3">
      <c r="A1" t="s">
        <v>431</v>
      </c>
    </row>
    <row r="2" spans="1:1" ht="27" customHeight="1" x14ac:dyDescent="0.3">
      <c r="A2" t="s">
        <v>432</v>
      </c>
    </row>
    <row r="3" spans="1:1" ht="26.25" customHeight="1" x14ac:dyDescent="0.3">
      <c r="A3" s="4" t="s">
        <v>546</v>
      </c>
    </row>
    <row r="4" spans="1:1" ht="25.5" customHeight="1" x14ac:dyDescent="0.3">
      <c r="A4" s="253" t="s">
        <v>547</v>
      </c>
    </row>
    <row r="5" spans="1:1" ht="25.5" customHeight="1" x14ac:dyDescent="0.3">
      <c r="A5" s="254" t="s">
        <v>548</v>
      </c>
    </row>
    <row r="6" spans="1:1" ht="25.5" customHeight="1" x14ac:dyDescent="0.3">
      <c r="A6" s="255" t="s">
        <v>551</v>
      </c>
    </row>
    <row r="7" spans="1:1" ht="25.5" customHeight="1" x14ac:dyDescent="0.3">
      <c r="A7" s="256" t="s">
        <v>550</v>
      </c>
    </row>
    <row r="8" spans="1:1" ht="30" customHeight="1" x14ac:dyDescent="0.3">
      <c r="A8" s="4" t="s">
        <v>552</v>
      </c>
    </row>
    <row r="9" spans="1:1" ht="21" x14ac:dyDescent="0.4">
      <c r="A9" s="311" t="s">
        <v>558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066C-F31F-49D9-A45D-E21B8C337827}">
  <dimension ref="A1:Z170"/>
  <sheetViews>
    <sheetView workbookViewId="0">
      <selection activeCell="S144" sqref="S144:T144"/>
    </sheetView>
  </sheetViews>
  <sheetFormatPr defaultRowHeight="14.4" x14ac:dyDescent="0.3"/>
  <cols>
    <col min="2" max="2" width="10.44140625" customWidth="1"/>
    <col min="3" max="3" width="14.88671875" customWidth="1"/>
    <col min="5" max="5" width="10.6640625" customWidth="1"/>
    <col min="10" max="10" width="12" customWidth="1"/>
    <col min="11" max="21" width="0" hidden="1" customWidth="1"/>
  </cols>
  <sheetData>
    <row r="1" spans="1:26" ht="37.799999999999997" thickTop="1" thickBot="1" x14ac:dyDescent="0.35">
      <c r="B1" s="444" t="s">
        <v>541</v>
      </c>
      <c r="C1" s="445"/>
      <c r="D1" s="445"/>
      <c r="E1" s="445"/>
      <c r="F1" s="445"/>
      <c r="G1" s="445"/>
      <c r="H1" s="445"/>
      <c r="I1" s="445"/>
      <c r="J1" s="445"/>
      <c r="K1" s="246"/>
      <c r="L1" s="418" t="s">
        <v>447</v>
      </c>
      <c r="M1" s="419"/>
      <c r="N1" s="419"/>
      <c r="O1" s="419"/>
      <c r="P1" s="419"/>
      <c r="Q1" s="419"/>
      <c r="R1" s="419"/>
      <c r="S1" s="420"/>
      <c r="T1" s="23"/>
      <c r="U1" s="23"/>
      <c r="V1" s="24"/>
      <c r="W1" s="25"/>
      <c r="X1" s="25"/>
      <c r="Y1" s="25"/>
      <c r="Z1" s="23"/>
    </row>
    <row r="2" spans="1:26" ht="15.6" thickTop="1" thickBot="1" x14ac:dyDescent="0.35">
      <c r="B2" s="26" t="s">
        <v>448</v>
      </c>
      <c r="C2" s="27" t="s">
        <v>449</v>
      </c>
      <c r="D2" s="27" t="s">
        <v>450</v>
      </c>
      <c r="E2" s="28" t="s">
        <v>451</v>
      </c>
      <c r="F2" s="421"/>
      <c r="G2" s="422"/>
      <c r="H2" s="27" t="s">
        <v>452</v>
      </c>
      <c r="I2" s="27" t="s">
        <v>453</v>
      </c>
      <c r="J2" s="29" t="s">
        <v>454</v>
      </c>
      <c r="K2" s="30" t="s">
        <v>455</v>
      </c>
      <c r="L2" s="31"/>
      <c r="M2" s="31"/>
      <c r="N2" s="31"/>
      <c r="O2" s="31"/>
      <c r="P2" s="31"/>
      <c r="Q2" s="31"/>
      <c r="R2" s="31"/>
      <c r="S2" s="31"/>
      <c r="T2" s="32"/>
      <c r="U2" s="23"/>
      <c r="V2" s="24"/>
      <c r="W2" s="25"/>
      <c r="X2" s="25"/>
      <c r="Y2" s="25"/>
      <c r="Z2" s="23"/>
    </row>
    <row r="3" spans="1:26" ht="21.6" thickBot="1" x14ac:dyDescent="0.35">
      <c r="A3" s="33"/>
      <c r="B3" s="34">
        <v>2</v>
      </c>
      <c r="C3" s="35">
        <f>IF(B3=0,0,IF(B3=1,25,IF(B3=2,50,IF(B3=3,500,0))))</f>
        <v>50</v>
      </c>
      <c r="D3" s="36">
        <v>8</v>
      </c>
      <c r="E3" s="36">
        <v>0</v>
      </c>
      <c r="F3" s="423"/>
      <c r="G3" s="422"/>
      <c r="H3" s="36">
        <v>0</v>
      </c>
      <c r="I3" s="36">
        <v>0</v>
      </c>
      <c r="J3" s="36">
        <v>0</v>
      </c>
      <c r="K3" s="37">
        <f>IF(J3&lt;0,"",(J3+I3-H3))</f>
        <v>0</v>
      </c>
      <c r="L3" s="31"/>
      <c r="M3" s="31"/>
      <c r="N3" s="31"/>
      <c r="O3" s="38" t="s">
        <v>456</v>
      </c>
      <c r="P3" s="31"/>
      <c r="Q3" s="31"/>
      <c r="R3" s="31"/>
      <c r="S3" s="31"/>
      <c r="T3" s="32"/>
      <c r="U3" s="23"/>
      <c r="V3" s="24"/>
      <c r="W3" s="25"/>
      <c r="X3" s="25"/>
      <c r="Y3" s="25"/>
      <c r="Z3" s="23"/>
    </row>
    <row r="4" spans="1:26" ht="15" thickBot="1" x14ac:dyDescent="0.35">
      <c r="A4" s="33"/>
      <c r="B4" s="39"/>
      <c r="C4" s="40"/>
      <c r="D4" s="40"/>
      <c r="E4" s="40"/>
      <c r="F4" s="40"/>
      <c r="G4" s="40"/>
      <c r="H4" s="40"/>
      <c r="I4" s="40"/>
      <c r="J4" s="40"/>
      <c r="K4" s="41"/>
      <c r="L4" s="31"/>
      <c r="M4" s="31"/>
      <c r="N4" s="31"/>
      <c r="O4" s="31"/>
      <c r="P4" s="31"/>
      <c r="Q4" s="31"/>
      <c r="R4" s="31"/>
      <c r="S4" s="31"/>
      <c r="T4" s="32"/>
      <c r="U4" s="23"/>
      <c r="V4" s="24"/>
      <c r="W4" s="25"/>
      <c r="X4" s="25"/>
      <c r="Y4" s="25"/>
      <c r="Z4" s="23"/>
    </row>
    <row r="5" spans="1:26" ht="15" thickBot="1" x14ac:dyDescent="0.35">
      <c r="A5" s="33"/>
      <c r="B5" s="42"/>
      <c r="C5" s="43"/>
      <c r="D5" s="44" t="s">
        <v>457</v>
      </c>
      <c r="E5" s="45"/>
      <c r="F5" s="46"/>
      <c r="G5" s="43"/>
      <c r="H5" s="44" t="s">
        <v>458</v>
      </c>
      <c r="I5" s="45"/>
      <c r="J5" s="47" t="s">
        <v>455</v>
      </c>
      <c r="K5" s="424" t="s">
        <v>456</v>
      </c>
      <c r="L5" s="31"/>
      <c r="M5" s="31"/>
      <c r="N5" s="31"/>
      <c r="O5" s="31"/>
      <c r="P5" s="31"/>
      <c r="Q5" s="31"/>
      <c r="R5" s="31"/>
      <c r="S5" s="31"/>
      <c r="T5" s="32"/>
      <c r="U5" s="23"/>
      <c r="V5" s="24"/>
      <c r="W5" s="25"/>
      <c r="X5" s="25"/>
      <c r="Y5" s="25"/>
      <c r="Z5" s="23"/>
    </row>
    <row r="6" spans="1:26" ht="15.6" thickTop="1" thickBot="1" x14ac:dyDescent="0.35">
      <c r="A6" s="33"/>
      <c r="B6" s="42"/>
      <c r="C6" s="48" t="s">
        <v>459</v>
      </c>
      <c r="D6" s="48" t="s">
        <v>460</v>
      </c>
      <c r="E6" s="48" t="s">
        <v>461</v>
      </c>
      <c r="F6" s="49"/>
      <c r="G6" s="48" t="s">
        <v>459</v>
      </c>
      <c r="H6" s="48" t="s">
        <v>460</v>
      </c>
      <c r="I6" s="48" t="s">
        <v>461</v>
      </c>
      <c r="J6" s="426">
        <f>K3</f>
        <v>0</v>
      </c>
      <c r="K6" s="425"/>
      <c r="L6" s="31"/>
      <c r="M6" s="31"/>
      <c r="N6" s="31" t="s">
        <v>462</v>
      </c>
      <c r="O6" s="50" t="s">
        <v>463</v>
      </c>
      <c r="P6" s="31"/>
      <c r="Q6" s="31"/>
      <c r="R6" s="31"/>
      <c r="S6" s="31"/>
      <c r="T6" s="32"/>
      <c r="U6" s="23"/>
      <c r="V6" s="24"/>
      <c r="W6" s="25"/>
      <c r="X6" s="25"/>
      <c r="Y6" s="25"/>
      <c r="Z6" s="23"/>
    </row>
    <row r="7" spans="1:26" ht="19.2" thickTop="1" thickBot="1" x14ac:dyDescent="0.4">
      <c r="A7" s="33"/>
      <c r="B7" s="51" t="s">
        <v>464</v>
      </c>
      <c r="C7" s="52">
        <v>41</v>
      </c>
      <c r="D7" s="53">
        <v>40</v>
      </c>
      <c r="E7" s="54">
        <v>0</v>
      </c>
      <c r="F7" s="55" t="s">
        <v>465</v>
      </c>
      <c r="G7" s="53">
        <v>41</v>
      </c>
      <c r="H7" s="53">
        <v>40</v>
      </c>
      <c r="I7" s="56">
        <v>0.5</v>
      </c>
      <c r="J7" s="427"/>
      <c r="K7" s="57">
        <v>0</v>
      </c>
      <c r="L7" s="31"/>
      <c r="M7" s="58" t="s">
        <v>466</v>
      </c>
      <c r="N7" s="59">
        <f>N8-N10</f>
        <v>0</v>
      </c>
      <c r="O7" s="60">
        <f>SQRT(N7)</f>
        <v>0</v>
      </c>
      <c r="P7" s="31" t="s">
        <v>467</v>
      </c>
      <c r="Q7" s="31"/>
      <c r="R7" s="31"/>
      <c r="S7" s="31"/>
      <c r="T7" s="32"/>
      <c r="U7" s="23"/>
      <c r="V7" s="24"/>
      <c r="W7" s="25"/>
      <c r="X7" s="25"/>
      <c r="Y7" s="25"/>
      <c r="Z7" s="23"/>
    </row>
    <row r="8" spans="1:26" ht="16.8" thickTop="1" thickBot="1" x14ac:dyDescent="0.35">
      <c r="A8" s="33"/>
      <c r="B8" s="61" t="s">
        <v>468</v>
      </c>
      <c r="C8" s="62">
        <v>70</v>
      </c>
      <c r="D8" s="53">
        <v>10</v>
      </c>
      <c r="E8" s="54">
        <v>0</v>
      </c>
      <c r="F8" s="55" t="s">
        <v>468</v>
      </c>
      <c r="G8" s="63">
        <v>70</v>
      </c>
      <c r="H8" s="53">
        <v>10</v>
      </c>
      <c r="I8" s="54">
        <v>0</v>
      </c>
      <c r="J8" s="64" t="s">
        <v>469</v>
      </c>
      <c r="K8" s="65" t="s">
        <v>456</v>
      </c>
      <c r="L8" s="66"/>
      <c r="M8" s="67" t="s">
        <v>470</v>
      </c>
      <c r="N8" s="68">
        <f>N14*N14</f>
        <v>0</v>
      </c>
      <c r="O8" s="60">
        <f>IF(I15=0,SQRT(N8),I15)</f>
        <v>0</v>
      </c>
      <c r="P8" s="31" t="s">
        <v>471</v>
      </c>
      <c r="Q8" s="31"/>
      <c r="R8" s="31"/>
      <c r="S8" s="31"/>
      <c r="T8" s="32"/>
      <c r="U8" s="23"/>
      <c r="V8" s="24"/>
      <c r="W8" s="25"/>
      <c r="X8" s="25"/>
      <c r="Y8" s="25"/>
      <c r="Z8" s="23"/>
    </row>
    <row r="9" spans="1:26" ht="19.2" thickTop="1" thickBot="1" x14ac:dyDescent="0.4">
      <c r="A9" s="33"/>
      <c r="B9" s="51"/>
      <c r="C9" s="69"/>
      <c r="D9" s="70"/>
      <c r="E9" s="70">
        <v>35.22</v>
      </c>
      <c r="F9" s="71"/>
      <c r="G9" s="72"/>
      <c r="H9" s="72"/>
      <c r="I9" s="72"/>
      <c r="J9" s="72"/>
      <c r="K9" s="73"/>
      <c r="L9" s="31"/>
      <c r="M9" s="67"/>
      <c r="N9" s="74"/>
      <c r="O9" s="60"/>
      <c r="P9" s="31"/>
      <c r="Q9" s="31"/>
      <c r="R9" s="31"/>
      <c r="S9" s="31"/>
      <c r="T9" s="32"/>
      <c r="U9" s="23"/>
      <c r="V9" s="24"/>
      <c r="W9" s="25"/>
      <c r="X9" s="25"/>
      <c r="Y9" s="25"/>
      <c r="Z9" s="23"/>
    </row>
    <row r="10" spans="1:26" ht="22.2" thickTop="1" thickBot="1" x14ac:dyDescent="0.35">
      <c r="A10" s="33"/>
      <c r="B10" s="75" t="s">
        <v>472</v>
      </c>
      <c r="C10" s="428" t="str">
        <f>IF(B3=0,"",IF(C3&gt;F14,"PATON POSITION IS ON STA",""))</f>
        <v>PATON POSITION IS ON STA</v>
      </c>
      <c r="D10" s="429"/>
      <c r="E10" s="429"/>
      <c r="F10" s="430"/>
      <c r="G10" s="431" t="str">
        <f>IF(D3&gt;20,"Caution! EPE is more than 20","")</f>
        <v/>
      </c>
      <c r="H10" s="432"/>
      <c r="I10" s="432"/>
      <c r="J10" s="433"/>
      <c r="K10" s="76">
        <v>0</v>
      </c>
      <c r="L10" s="31"/>
      <c r="M10" s="77" t="s">
        <v>473</v>
      </c>
      <c r="N10" s="78">
        <f>(N13)*(N13)</f>
        <v>0</v>
      </c>
      <c r="O10" s="60">
        <f>SQRT(N10)</f>
        <v>0</v>
      </c>
      <c r="P10" s="31" t="s">
        <v>474</v>
      </c>
      <c r="Q10" s="31"/>
      <c r="R10" s="31"/>
      <c r="S10" s="31"/>
      <c r="T10" s="32"/>
      <c r="U10" s="23"/>
      <c r="V10" s="24"/>
      <c r="W10" s="25"/>
      <c r="X10" s="25"/>
      <c r="Y10" s="25"/>
      <c r="Z10" s="23"/>
    </row>
    <row r="11" spans="1:26" ht="22.2" thickTop="1" thickBot="1" x14ac:dyDescent="0.35">
      <c r="A11" s="33"/>
      <c r="B11" s="79" t="s">
        <v>475</v>
      </c>
      <c r="C11" s="434" t="str">
        <f>IF(C3=0,"",IF(F14&gt;C3,"THIS PATON IS OFF STATION",""))</f>
        <v/>
      </c>
      <c r="D11" s="435"/>
      <c r="E11" s="435"/>
      <c r="F11" s="436"/>
      <c r="G11" s="437" t="str">
        <f>IF(B3=0,"AID TYPE IS NOT DEFINED",IF(B3=1,"LATERAL FIXED DAYBEACON",IF(B3=2,"FLOATING LATERAL  BUOY",IF(B3=3,"REGULATORY AID",""))))</f>
        <v>FLOATING LATERAL  BUOY</v>
      </c>
      <c r="H11" s="438"/>
      <c r="I11" s="438"/>
      <c r="J11" s="439"/>
      <c r="K11" s="80">
        <v>1.3</v>
      </c>
      <c r="L11" s="31"/>
      <c r="M11" s="81"/>
      <c r="N11" s="81"/>
      <c r="O11" s="82"/>
      <c r="P11" s="31"/>
      <c r="Q11" s="31"/>
      <c r="R11" s="31"/>
      <c r="S11" s="31"/>
      <c r="T11" s="32"/>
      <c r="U11" s="23"/>
      <c r="V11" s="24"/>
      <c r="W11" s="25"/>
      <c r="X11" s="25"/>
      <c r="Y11" s="25"/>
      <c r="Z11" s="23"/>
    </row>
    <row r="12" spans="1:26" ht="15.6" thickTop="1" thickBot="1" x14ac:dyDescent="0.35">
      <c r="A12" s="33"/>
      <c r="B12" s="42"/>
      <c r="C12" s="83"/>
      <c r="D12" s="83"/>
      <c r="E12" s="83"/>
      <c r="F12" s="83"/>
      <c r="G12" s="83"/>
      <c r="H12" s="83"/>
      <c r="I12" s="83"/>
      <c r="J12" s="440" t="s">
        <v>456</v>
      </c>
      <c r="K12" s="441">
        <v>1.2</v>
      </c>
      <c r="L12" s="31"/>
      <c r="M12" s="31"/>
      <c r="N12" s="31"/>
      <c r="O12" s="31"/>
      <c r="P12" s="31"/>
      <c r="Q12" s="31"/>
      <c r="R12" s="31">
        <v>77</v>
      </c>
      <c r="S12" s="31">
        <v>9.18</v>
      </c>
      <c r="T12" s="32"/>
      <c r="U12" s="23"/>
      <c r="V12" s="24"/>
      <c r="W12" s="25"/>
      <c r="X12" s="25"/>
      <c r="Y12" s="25"/>
      <c r="Z12" s="23"/>
    </row>
    <row r="13" spans="1:26" ht="24.6" thickTop="1" thickBot="1" x14ac:dyDescent="0.5">
      <c r="A13" s="33"/>
      <c r="B13" s="442" t="s">
        <v>476</v>
      </c>
      <c r="C13" s="443"/>
      <c r="D13" s="443"/>
      <c r="E13" s="443"/>
      <c r="F13" s="443"/>
      <c r="G13" s="443"/>
      <c r="H13" s="84"/>
      <c r="I13" s="83"/>
      <c r="J13" s="440"/>
      <c r="K13" s="441"/>
      <c r="L13" s="31"/>
      <c r="M13" s="85" t="s">
        <v>477</v>
      </c>
      <c r="N13" s="86">
        <f>((K3+H3))</f>
        <v>0</v>
      </c>
      <c r="O13" s="415" t="s">
        <v>478</v>
      </c>
      <c r="P13" s="416"/>
      <c r="Q13" s="417"/>
      <c r="R13" s="31"/>
      <c r="S13" s="31"/>
      <c r="T13" s="32"/>
      <c r="U13" s="23"/>
      <c r="V13" s="24"/>
      <c r="W13" s="25" t="s">
        <v>479</v>
      </c>
      <c r="X13" s="25"/>
      <c r="Y13" s="25"/>
      <c r="Z13" s="23"/>
    </row>
    <row r="14" spans="1:26" ht="25.2" thickTop="1" thickBot="1" x14ac:dyDescent="0.5">
      <c r="A14" s="33" t="s">
        <v>456</v>
      </c>
      <c r="B14" s="87" t="s">
        <v>480</v>
      </c>
      <c r="C14" s="88">
        <f>SQRT(D47*D47+D46*D46)</f>
        <v>8.3333333334678628E-3</v>
      </c>
      <c r="D14" s="89" t="s">
        <v>481</v>
      </c>
      <c r="E14" s="90" t="s">
        <v>482</v>
      </c>
      <c r="F14" s="91">
        <f>IF(C7&lt;=1,0,C15-((D3+E3)))</f>
        <v>42.634333334150746</v>
      </c>
      <c r="G14" s="89" t="s">
        <v>483</v>
      </c>
      <c r="H14" s="409" t="s">
        <v>484</v>
      </c>
      <c r="I14" s="410"/>
      <c r="J14" s="411"/>
      <c r="K14" s="92">
        <f>(K3+K7)*K12</f>
        <v>0</v>
      </c>
      <c r="L14" s="31"/>
      <c r="M14" s="93" t="s">
        <v>485</v>
      </c>
      <c r="N14" s="94">
        <f>((K3+K7)*K11)</f>
        <v>0</v>
      </c>
      <c r="O14" s="370" t="s">
        <v>486</v>
      </c>
      <c r="P14" s="371"/>
      <c r="Q14" s="372"/>
      <c r="R14" s="31"/>
      <c r="S14" s="31">
        <v>32</v>
      </c>
      <c r="T14" s="32">
        <v>4.92</v>
      </c>
      <c r="U14" s="23"/>
      <c r="V14" s="24"/>
      <c r="W14" s="25"/>
      <c r="X14" s="25"/>
      <c r="Y14" s="25"/>
      <c r="Z14" s="23"/>
    </row>
    <row r="15" spans="1:26" ht="22.2" thickTop="1" thickBot="1" x14ac:dyDescent="0.35">
      <c r="A15" s="33"/>
      <c r="B15" s="95" t="s">
        <v>480</v>
      </c>
      <c r="C15" s="91">
        <f>C14*6076.12</f>
        <v>50.634333334150746</v>
      </c>
      <c r="D15" s="89" t="s">
        <v>483</v>
      </c>
      <c r="E15" s="96" t="s">
        <v>487</v>
      </c>
      <c r="F15" s="97">
        <f>IF(C7=0,"000",C54)</f>
        <v>360</v>
      </c>
      <c r="G15" s="98" t="b">
        <v>1</v>
      </c>
      <c r="H15" s="412" t="s">
        <v>488</v>
      </c>
      <c r="I15" s="413"/>
      <c r="J15" s="414"/>
      <c r="K15" s="99">
        <v>0</v>
      </c>
      <c r="L15" s="31"/>
      <c r="M15" s="100" t="s">
        <v>489</v>
      </c>
      <c r="N15" s="101"/>
      <c r="O15" s="373"/>
      <c r="P15" s="374"/>
      <c r="Q15" s="375"/>
      <c r="R15" s="31"/>
      <c r="S15" s="31"/>
      <c r="T15" s="32"/>
      <c r="U15" s="23"/>
      <c r="V15" s="24"/>
      <c r="W15" s="25"/>
      <c r="X15" s="25"/>
      <c r="Y15" s="25"/>
      <c r="Z15" s="23"/>
    </row>
    <row r="16" spans="1:26" ht="6" customHeight="1" thickTop="1" x14ac:dyDescent="0.3">
      <c r="A16" s="33"/>
      <c r="B16" s="42"/>
      <c r="C16" s="83"/>
      <c r="D16" s="83"/>
      <c r="E16" s="83"/>
      <c r="F16" s="83"/>
      <c r="G16" s="83"/>
      <c r="H16" s="249"/>
      <c r="I16" s="249"/>
      <c r="J16" s="249"/>
      <c r="K16" s="102"/>
      <c r="L16" s="31"/>
      <c r="M16" s="31"/>
      <c r="N16" s="31"/>
      <c r="O16" s="31"/>
      <c r="P16" s="31"/>
      <c r="Q16" s="31"/>
      <c r="R16" s="31"/>
      <c r="S16" s="31"/>
      <c r="T16" s="32"/>
      <c r="U16" s="23"/>
      <c r="V16" s="24"/>
      <c r="W16" s="25"/>
      <c r="X16" s="25"/>
      <c r="Y16" s="25"/>
      <c r="Z16" s="23"/>
    </row>
    <row r="17" spans="1:26" ht="6" customHeight="1" thickBot="1" x14ac:dyDescent="0.35">
      <c r="A17" s="33"/>
      <c r="B17" s="103"/>
      <c r="C17" s="104"/>
      <c r="D17" s="104"/>
      <c r="E17" s="104"/>
      <c r="F17" s="104"/>
      <c r="G17" s="104"/>
      <c r="H17" s="104"/>
      <c r="I17" s="104"/>
      <c r="J17" s="104"/>
      <c r="K17" s="105"/>
      <c r="L17" s="31"/>
      <c r="M17" s="31"/>
      <c r="N17" s="31"/>
      <c r="O17" s="31"/>
      <c r="P17" s="31"/>
      <c r="Q17" s="31"/>
      <c r="R17" s="31"/>
      <c r="S17" s="31"/>
      <c r="T17" s="32"/>
      <c r="U17" s="23"/>
      <c r="V17" s="24"/>
      <c r="W17" s="25"/>
      <c r="X17" s="25"/>
      <c r="Y17" s="25"/>
      <c r="Z17" s="23"/>
    </row>
    <row r="18" spans="1:26" ht="21.6" thickTop="1" x14ac:dyDescent="0.35">
      <c r="A18" s="33"/>
      <c r="B18" s="106" t="s">
        <v>456</v>
      </c>
      <c r="C18" s="107" t="s">
        <v>490</v>
      </c>
      <c r="D18" s="108"/>
      <c r="E18" s="109"/>
      <c r="F18" s="110"/>
      <c r="G18" s="111"/>
      <c r="H18" s="112"/>
      <c r="I18" s="113"/>
      <c r="J18" s="114"/>
      <c r="K18" s="115"/>
      <c r="L18" s="31"/>
      <c r="M18" s="31"/>
      <c r="N18" s="31"/>
      <c r="O18" s="31"/>
      <c r="P18" s="31"/>
      <c r="Q18" s="31"/>
      <c r="R18" s="31"/>
      <c r="S18" s="31"/>
      <c r="T18" s="32"/>
      <c r="U18" s="23"/>
      <c r="V18" s="24" t="s">
        <v>491</v>
      </c>
      <c r="W18" s="25"/>
      <c r="X18" s="25"/>
      <c r="Y18" s="25"/>
      <c r="Z18" s="23"/>
    </row>
    <row r="19" spans="1:26" ht="16.2" thickBot="1" x14ac:dyDescent="0.35">
      <c r="A19" s="33"/>
      <c r="B19" s="116"/>
      <c r="C19" s="117"/>
      <c r="D19" s="118"/>
      <c r="E19" s="119" t="s">
        <v>492</v>
      </c>
      <c r="F19" s="120"/>
      <c r="G19" s="121" t="s">
        <v>493</v>
      </c>
      <c r="H19" s="122"/>
      <c r="I19" s="123"/>
      <c r="J19" s="124"/>
      <c r="K19" s="115"/>
      <c r="L19" s="31"/>
      <c r="M19" s="31"/>
      <c r="N19" s="31"/>
      <c r="O19" s="31"/>
      <c r="P19" s="31"/>
      <c r="Q19" s="31"/>
      <c r="R19" s="31"/>
      <c r="S19" s="31"/>
      <c r="T19" s="32"/>
      <c r="U19" s="23"/>
      <c r="V19" s="24"/>
      <c r="W19" s="25"/>
      <c r="X19" s="25"/>
      <c r="Y19" s="25"/>
      <c r="Z19" s="23"/>
    </row>
    <row r="20" spans="1:26" ht="16.8" thickTop="1" thickBot="1" x14ac:dyDescent="0.35">
      <c r="A20" s="33"/>
      <c r="B20" s="42"/>
      <c r="C20" s="117"/>
      <c r="D20" s="118"/>
      <c r="E20" s="125">
        <v>0</v>
      </c>
      <c r="F20" s="89" t="s">
        <v>481</v>
      </c>
      <c r="G20" s="126">
        <f>IF(E20=0,0,E20*6076.12)</f>
        <v>0</v>
      </c>
      <c r="H20" s="89" t="s">
        <v>483</v>
      </c>
      <c r="I20" s="123"/>
      <c r="J20" s="124"/>
      <c r="K20" s="115"/>
      <c r="L20" s="31"/>
      <c r="M20" s="31"/>
      <c r="N20" s="31"/>
      <c r="O20" s="31"/>
      <c r="P20" s="31"/>
      <c r="Q20" s="31"/>
      <c r="R20" s="31"/>
      <c r="S20" s="31"/>
      <c r="T20" s="32"/>
      <c r="U20" s="23"/>
      <c r="V20" s="24"/>
      <c r="W20" s="25"/>
      <c r="X20" s="25"/>
      <c r="Y20" s="25"/>
      <c r="Z20" s="23"/>
    </row>
    <row r="21" spans="1:26" ht="15" thickBot="1" x14ac:dyDescent="0.35">
      <c r="A21" s="33"/>
      <c r="B21" s="127"/>
      <c r="C21" s="398" t="s">
        <v>494</v>
      </c>
      <c r="D21" s="398"/>
      <c r="E21" s="398"/>
      <c r="F21" s="398"/>
      <c r="G21" s="398"/>
      <c r="H21" s="398"/>
      <c r="I21" s="398"/>
      <c r="J21" s="399"/>
      <c r="K21" s="115"/>
      <c r="L21" s="31"/>
      <c r="M21" s="31"/>
      <c r="N21" s="31"/>
      <c r="O21" s="31"/>
      <c r="P21" s="31"/>
      <c r="Q21" s="31"/>
      <c r="R21" s="31"/>
      <c r="S21" s="31"/>
      <c r="T21" s="32"/>
      <c r="U21" s="23"/>
      <c r="V21" s="24"/>
      <c r="W21" s="25"/>
      <c r="X21" s="25"/>
      <c r="Y21" s="25"/>
      <c r="Z21" s="23"/>
    </row>
    <row r="22" spans="1:26" ht="21.6" thickTop="1" x14ac:dyDescent="0.3">
      <c r="A22" s="33"/>
      <c r="B22" s="128"/>
      <c r="C22" s="129" t="s">
        <v>495</v>
      </c>
      <c r="D22" s="130"/>
      <c r="E22" s="131"/>
      <c r="F22" s="132"/>
      <c r="G22" s="133"/>
      <c r="H22" s="134"/>
      <c r="I22" s="135"/>
      <c r="J22" s="136"/>
      <c r="K22" s="115"/>
      <c r="L22" s="31"/>
      <c r="M22" s="31"/>
      <c r="N22" s="31"/>
      <c r="O22" s="31"/>
      <c r="P22" s="31"/>
      <c r="Q22" s="31"/>
      <c r="R22" s="31"/>
      <c r="S22" s="31"/>
      <c r="T22" s="32"/>
      <c r="U22" s="23"/>
      <c r="V22" s="24"/>
      <c r="W22" s="25"/>
      <c r="X22" s="25"/>
      <c r="Y22" s="25"/>
      <c r="Z22" s="23"/>
    </row>
    <row r="23" spans="1:26" ht="16.2" thickBot="1" x14ac:dyDescent="0.35">
      <c r="A23" s="33"/>
      <c r="B23" s="42"/>
      <c r="C23" s="117"/>
      <c r="D23" s="120"/>
      <c r="E23" s="119" t="s">
        <v>496</v>
      </c>
      <c r="F23" s="120"/>
      <c r="G23" s="121" t="s">
        <v>493</v>
      </c>
      <c r="H23" s="137"/>
      <c r="I23" s="123"/>
      <c r="J23" s="124"/>
      <c r="K23" s="115"/>
      <c r="L23" s="31"/>
      <c r="M23" s="31"/>
      <c r="N23" s="31"/>
      <c r="O23" s="31"/>
      <c r="P23" s="31"/>
      <c r="Q23" s="31"/>
      <c r="R23" s="31"/>
      <c r="S23" s="31"/>
      <c r="T23" s="32"/>
      <c r="U23" s="23"/>
      <c r="V23" s="24"/>
      <c r="W23" s="25"/>
      <c r="X23" s="25"/>
      <c r="Y23" s="25"/>
      <c r="Z23" s="23"/>
    </row>
    <row r="24" spans="1:26" ht="16.8" thickTop="1" thickBot="1" x14ac:dyDescent="0.35">
      <c r="A24" s="33"/>
      <c r="B24" s="42"/>
      <c r="C24" s="117"/>
      <c r="D24" s="118"/>
      <c r="E24" s="36">
        <v>132</v>
      </c>
      <c r="F24" s="89" t="s">
        <v>497</v>
      </c>
      <c r="G24" s="138">
        <f>IF(E24=0,0,E24*3.28)</f>
        <v>432.96</v>
      </c>
      <c r="H24" s="89" t="s">
        <v>483</v>
      </c>
      <c r="I24" s="123"/>
      <c r="J24" s="124"/>
      <c r="K24" s="115"/>
      <c r="L24" s="31"/>
      <c r="M24" s="31"/>
      <c r="N24" s="31"/>
      <c r="O24" s="31"/>
      <c r="P24" s="31"/>
      <c r="Q24" s="31"/>
      <c r="R24" s="31"/>
      <c r="S24" s="31"/>
      <c r="T24" s="32"/>
      <c r="U24" s="23"/>
      <c r="V24" s="24"/>
      <c r="W24" s="25"/>
      <c r="X24" s="25"/>
      <c r="Y24" s="25"/>
      <c r="Z24" s="23"/>
    </row>
    <row r="25" spans="1:26" ht="15" thickBot="1" x14ac:dyDescent="0.35">
      <c r="A25" s="33"/>
      <c r="B25" s="127"/>
      <c r="C25" s="398" t="s">
        <v>498</v>
      </c>
      <c r="D25" s="398"/>
      <c r="E25" s="398"/>
      <c r="F25" s="398"/>
      <c r="G25" s="398"/>
      <c r="H25" s="398"/>
      <c r="I25" s="398"/>
      <c r="J25" s="399"/>
      <c r="K25" s="115"/>
      <c r="L25" s="31"/>
      <c r="M25" s="31"/>
      <c r="N25" s="31"/>
      <c r="O25" s="31"/>
      <c r="P25" s="31"/>
      <c r="Q25" s="31"/>
      <c r="R25" s="31"/>
      <c r="S25" s="31"/>
      <c r="T25" s="32"/>
      <c r="U25" s="23"/>
      <c r="V25" s="24"/>
      <c r="W25" s="25"/>
      <c r="X25" s="25"/>
      <c r="Y25" s="25"/>
      <c r="Z25" s="23"/>
    </row>
    <row r="26" spans="1:26" ht="21.6" thickTop="1" x14ac:dyDescent="0.3">
      <c r="A26" s="33"/>
      <c r="B26" s="128"/>
      <c r="C26" s="129" t="s">
        <v>499</v>
      </c>
      <c r="D26" s="139"/>
      <c r="E26" s="140"/>
      <c r="F26" s="141"/>
      <c r="G26" s="142"/>
      <c r="H26" s="143"/>
      <c r="I26" s="144"/>
      <c r="J26" s="145"/>
      <c r="K26" s="115"/>
      <c r="L26" s="31"/>
      <c r="M26" s="31"/>
      <c r="N26" s="31"/>
      <c r="O26" s="31"/>
      <c r="P26" s="31"/>
      <c r="Q26" s="31"/>
      <c r="R26" s="31"/>
      <c r="S26" s="31"/>
      <c r="T26" s="32"/>
      <c r="U26" s="23"/>
      <c r="V26" s="24"/>
      <c r="W26" s="25"/>
      <c r="X26" s="25"/>
      <c r="Y26" s="25"/>
      <c r="Z26" s="23"/>
    </row>
    <row r="27" spans="1:26" ht="15.6" thickBot="1" x14ac:dyDescent="0.35">
      <c r="A27" s="33"/>
      <c r="B27" s="42"/>
      <c r="C27" s="146"/>
      <c r="D27" s="147"/>
      <c r="E27" s="119" t="s">
        <v>500</v>
      </c>
      <c r="F27" s="148"/>
      <c r="G27" s="121" t="s">
        <v>496</v>
      </c>
      <c r="H27" s="149"/>
      <c r="I27" s="150"/>
      <c r="J27" s="151"/>
      <c r="K27" s="115"/>
      <c r="L27" s="31"/>
      <c r="M27" s="31"/>
      <c r="N27" s="31"/>
      <c r="O27" s="31"/>
      <c r="P27" s="31"/>
      <c r="Q27" s="31"/>
      <c r="R27" s="31"/>
      <c r="S27" s="31"/>
      <c r="T27" s="32"/>
      <c r="U27" s="23"/>
      <c r="V27" s="24"/>
      <c r="W27" s="25"/>
      <c r="X27" s="25"/>
      <c r="Y27" s="25"/>
      <c r="Z27" s="23"/>
    </row>
    <row r="28" spans="1:26" ht="16.8" thickTop="1" thickBot="1" x14ac:dyDescent="0.35">
      <c r="A28" s="33"/>
      <c r="B28" s="42"/>
      <c r="C28" s="146"/>
      <c r="D28" s="152"/>
      <c r="E28" s="36">
        <v>0</v>
      </c>
      <c r="F28" s="89" t="s">
        <v>483</v>
      </c>
      <c r="G28" s="138">
        <f>IF(E28=0,0,E28/3.28)</f>
        <v>0</v>
      </c>
      <c r="H28" s="89" t="s">
        <v>497</v>
      </c>
      <c r="I28" s="150"/>
      <c r="J28" s="151"/>
      <c r="K28" s="115"/>
      <c r="L28" s="31"/>
      <c r="M28" s="31"/>
      <c r="N28" s="31"/>
      <c r="O28" s="31"/>
      <c r="P28" s="31"/>
      <c r="Q28" s="31"/>
      <c r="R28" s="31"/>
      <c r="S28" s="31"/>
      <c r="T28" s="32"/>
      <c r="U28" s="23"/>
      <c r="V28" s="24"/>
      <c r="W28" s="25"/>
      <c r="X28" s="25"/>
      <c r="Y28" s="25"/>
      <c r="Z28" s="23"/>
    </row>
    <row r="29" spans="1:26" ht="15" thickBot="1" x14ac:dyDescent="0.35">
      <c r="A29" s="33"/>
      <c r="B29" s="127"/>
      <c r="C29" s="398" t="s">
        <v>501</v>
      </c>
      <c r="D29" s="398"/>
      <c r="E29" s="398"/>
      <c r="F29" s="398"/>
      <c r="G29" s="398"/>
      <c r="H29" s="398"/>
      <c r="I29" s="398"/>
      <c r="J29" s="399"/>
      <c r="K29" s="115"/>
      <c r="L29" s="31"/>
      <c r="M29" s="31"/>
      <c r="N29" s="31"/>
      <c r="O29" s="31"/>
      <c r="P29" s="31"/>
      <c r="Q29" s="31"/>
      <c r="R29" s="31"/>
      <c r="S29" s="31"/>
      <c r="T29" s="32"/>
      <c r="U29" s="23"/>
      <c r="V29" s="24"/>
      <c r="W29" s="25"/>
      <c r="X29" s="25"/>
      <c r="Y29" s="25"/>
      <c r="Z29" s="23"/>
    </row>
    <row r="30" spans="1:26" ht="21.6" thickTop="1" x14ac:dyDescent="0.3">
      <c r="A30" s="33"/>
      <c r="B30" s="128"/>
      <c r="C30" s="129" t="s">
        <v>502</v>
      </c>
      <c r="D30" s="153"/>
      <c r="E30" s="154"/>
      <c r="F30" s="141"/>
      <c r="G30" s="155"/>
      <c r="H30" s="156"/>
      <c r="I30" s="144"/>
      <c r="J30" s="157"/>
      <c r="K30" s="158"/>
      <c r="L30" s="31"/>
      <c r="M30" s="31"/>
      <c r="N30" s="31"/>
      <c r="O30" s="31"/>
      <c r="P30" s="31"/>
      <c r="Q30" s="31"/>
      <c r="R30" s="31"/>
      <c r="S30" s="31"/>
      <c r="T30" s="32"/>
      <c r="U30" s="23"/>
      <c r="V30" s="24"/>
      <c r="W30" s="25"/>
      <c r="X30" s="25"/>
      <c r="Y30" s="25"/>
      <c r="Z30" s="23"/>
    </row>
    <row r="31" spans="1:26" ht="15.6" thickBot="1" x14ac:dyDescent="0.35">
      <c r="A31" s="33"/>
      <c r="B31" s="42"/>
      <c r="C31" s="400" t="s">
        <v>503</v>
      </c>
      <c r="D31" s="401"/>
      <c r="E31" s="401"/>
      <c r="F31" s="401"/>
      <c r="G31" s="159" t="s">
        <v>504</v>
      </c>
      <c r="H31" s="160"/>
      <c r="I31" s="150"/>
      <c r="J31" s="161"/>
      <c r="K31" s="158"/>
      <c r="L31" s="31"/>
      <c r="M31" s="31"/>
      <c r="N31" s="31"/>
      <c r="O31" s="31"/>
      <c r="P31" s="31"/>
      <c r="Q31" s="31"/>
      <c r="R31" s="31"/>
      <c r="S31" s="31"/>
      <c r="T31" s="32"/>
      <c r="U31" s="23"/>
      <c r="V31" s="24"/>
      <c r="W31" s="25"/>
      <c r="X31" s="25"/>
      <c r="Y31" s="25"/>
      <c r="Z31" s="23"/>
    </row>
    <row r="32" spans="1:26" ht="19.2" thickBot="1" x14ac:dyDescent="0.35">
      <c r="A32" s="33"/>
      <c r="B32" s="42"/>
      <c r="C32" s="162"/>
      <c r="D32" s="163">
        <v>0</v>
      </c>
      <c r="E32" s="89" t="s">
        <v>483</v>
      </c>
      <c r="F32" s="164"/>
      <c r="G32" s="165">
        <f>IF(D32=0,0, (D32*12)/D35)</f>
        <v>0</v>
      </c>
      <c r="H32" s="160"/>
      <c r="I32" s="150"/>
      <c r="J32" s="161"/>
      <c r="K32" s="158"/>
      <c r="L32" s="31"/>
      <c r="M32" s="31"/>
      <c r="N32" s="31"/>
      <c r="O32" s="31"/>
      <c r="P32" s="31"/>
      <c r="Q32" s="31"/>
      <c r="R32" s="31"/>
      <c r="S32" s="31"/>
      <c r="T32" s="32"/>
      <c r="U32" s="23"/>
      <c r="V32" s="24"/>
      <c r="W32" s="25"/>
      <c r="X32" s="25"/>
      <c r="Y32" s="25"/>
      <c r="Z32" s="23"/>
    </row>
    <row r="33" spans="1:26" ht="15" x14ac:dyDescent="0.3">
      <c r="A33" s="33"/>
      <c r="B33" s="42"/>
      <c r="C33" s="162"/>
      <c r="D33" s="166" t="s">
        <v>505</v>
      </c>
      <c r="E33" s="167"/>
      <c r="F33" s="168" t="s">
        <v>506</v>
      </c>
      <c r="G33" s="169"/>
      <c r="H33" s="160"/>
      <c r="I33" s="150"/>
      <c r="J33" s="161"/>
      <c r="K33" s="158"/>
      <c r="L33" s="31"/>
      <c r="M33" s="31"/>
      <c r="N33" s="31"/>
      <c r="O33" s="31"/>
      <c r="P33" s="31"/>
      <c r="Q33" s="31"/>
      <c r="R33" s="31"/>
      <c r="S33" s="31"/>
      <c r="T33" s="32"/>
      <c r="U33" s="23"/>
      <c r="V33" s="24"/>
      <c r="W33" s="25"/>
      <c r="X33" s="25"/>
      <c r="Y33" s="25"/>
      <c r="Z33" s="23"/>
    </row>
    <row r="34" spans="1:26" ht="18" thickBot="1" x14ac:dyDescent="0.35">
      <c r="A34" s="33"/>
      <c r="B34" s="42"/>
      <c r="C34" s="170" t="s">
        <v>456</v>
      </c>
      <c r="D34" s="171" t="str">
        <f>IF(B34=0," ",IF(D32&lt;0.03,"NOT CHARTABLE","CHARTABLE"))</f>
        <v xml:space="preserve"> </v>
      </c>
      <c r="E34" s="172"/>
      <c r="F34" s="173" t="s">
        <v>456</v>
      </c>
      <c r="G34" s="174"/>
      <c r="H34" s="160"/>
      <c r="I34" s="150"/>
      <c r="J34" s="161"/>
      <c r="K34" s="158"/>
      <c r="L34" s="31"/>
      <c r="M34" s="31"/>
      <c r="N34" s="31"/>
      <c r="O34" s="31"/>
      <c r="P34" s="31"/>
      <c r="Q34" s="31"/>
      <c r="R34" s="31"/>
      <c r="S34" s="31"/>
      <c r="T34" s="32"/>
      <c r="U34" s="23"/>
      <c r="V34" s="24"/>
      <c r="W34" s="25"/>
      <c r="X34" s="25"/>
      <c r="Y34" s="25"/>
      <c r="Z34" s="23"/>
    </row>
    <row r="35" spans="1:26" ht="18.600000000000001" thickBot="1" x14ac:dyDescent="0.35">
      <c r="A35" s="33"/>
      <c r="B35" s="42"/>
      <c r="C35" s="170" t="s">
        <v>507</v>
      </c>
      <c r="D35" s="175">
        <v>0</v>
      </c>
      <c r="E35" s="89" t="s">
        <v>508</v>
      </c>
      <c r="F35" s="402" t="str">
        <f>IF(D35=0," ",IF(G32&lt;0.03,"THE OBJECT IS NOT CHARTABLE","THE OBJECT IS CHARTABLE"))</f>
        <v xml:space="preserve"> </v>
      </c>
      <c r="G35" s="403"/>
      <c r="H35" s="403"/>
      <c r="I35" s="404"/>
      <c r="J35" s="161"/>
      <c r="K35" s="158"/>
      <c r="L35" s="31"/>
      <c r="M35" s="31"/>
      <c r="N35" s="31"/>
      <c r="O35" s="31"/>
      <c r="P35" s="31"/>
      <c r="Q35" s="31"/>
      <c r="R35" s="31"/>
      <c r="S35" s="31"/>
      <c r="T35" s="32"/>
      <c r="U35" s="23"/>
      <c r="V35" s="24"/>
      <c r="W35" s="25"/>
      <c r="X35" s="25"/>
      <c r="Y35" s="25"/>
      <c r="Z35" s="23"/>
    </row>
    <row r="36" spans="1:26" ht="18" x14ac:dyDescent="0.3">
      <c r="A36" s="33"/>
      <c r="B36" s="42"/>
      <c r="C36" s="176" t="s">
        <v>456</v>
      </c>
      <c r="D36" s="177"/>
      <c r="E36" s="178"/>
      <c r="F36" s="179"/>
      <c r="G36" s="180"/>
      <c r="H36" s="181"/>
      <c r="I36" s="182"/>
      <c r="J36" s="161"/>
      <c r="K36" s="158"/>
      <c r="L36" s="31"/>
      <c r="M36" s="31"/>
      <c r="N36" s="31"/>
      <c r="O36" s="31"/>
      <c r="P36" s="31"/>
      <c r="Q36" s="31"/>
      <c r="R36" s="31"/>
      <c r="S36" s="31"/>
      <c r="T36" s="32"/>
      <c r="U36" s="23"/>
      <c r="V36" s="24"/>
      <c r="W36" s="25"/>
      <c r="X36" s="25"/>
      <c r="Y36" s="25"/>
      <c r="Z36" s="23"/>
    </row>
    <row r="37" spans="1:26" x14ac:dyDescent="0.3">
      <c r="A37" s="33"/>
      <c r="B37" s="42"/>
      <c r="C37" s="405" t="s">
        <v>509</v>
      </c>
      <c r="D37" s="405"/>
      <c r="E37" s="405"/>
      <c r="F37" s="405"/>
      <c r="G37" s="405"/>
      <c r="H37" s="405"/>
      <c r="I37" s="405"/>
      <c r="J37" s="406"/>
      <c r="K37" s="158"/>
      <c r="L37" s="31"/>
      <c r="M37" s="31"/>
      <c r="N37" s="31"/>
      <c r="O37" s="31"/>
      <c r="P37" s="31"/>
      <c r="Q37" s="31"/>
      <c r="R37" s="31"/>
      <c r="S37" s="31"/>
      <c r="T37" s="32"/>
      <c r="U37" s="23"/>
      <c r="V37" s="24"/>
      <c r="W37" s="25"/>
      <c r="X37" s="25"/>
      <c r="Y37" s="25"/>
      <c r="Z37" s="23"/>
    </row>
    <row r="38" spans="1:26" x14ac:dyDescent="0.3">
      <c r="A38" s="33"/>
      <c r="B38" s="42"/>
      <c r="C38" s="405"/>
      <c r="D38" s="405"/>
      <c r="E38" s="405"/>
      <c r="F38" s="405"/>
      <c r="G38" s="405"/>
      <c r="H38" s="405"/>
      <c r="I38" s="405"/>
      <c r="J38" s="406"/>
      <c r="K38" s="183"/>
      <c r="L38" s="31"/>
      <c r="M38" s="31"/>
      <c r="N38" s="31"/>
      <c r="O38" s="31"/>
      <c r="P38" s="31"/>
      <c r="Q38" s="31"/>
      <c r="R38" s="31"/>
      <c r="S38" s="31"/>
      <c r="T38" s="32"/>
      <c r="U38" s="23"/>
      <c r="V38" s="24"/>
      <c r="W38" s="25"/>
      <c r="X38" s="25"/>
      <c r="Y38" s="25"/>
      <c r="Z38" s="23"/>
    </row>
    <row r="39" spans="1:26" ht="15" thickBot="1" x14ac:dyDescent="0.35">
      <c r="A39" s="33"/>
      <c r="B39" s="127"/>
      <c r="C39" s="407"/>
      <c r="D39" s="407"/>
      <c r="E39" s="407"/>
      <c r="F39" s="407"/>
      <c r="G39" s="407"/>
      <c r="H39" s="407"/>
      <c r="I39" s="407"/>
      <c r="J39" s="408"/>
      <c r="K39" s="184"/>
      <c r="L39" s="31"/>
      <c r="M39" s="31"/>
      <c r="N39" s="31"/>
      <c r="O39" s="31"/>
      <c r="P39" s="31"/>
      <c r="Q39" s="31"/>
      <c r="R39" s="31"/>
      <c r="S39" s="31"/>
      <c r="T39" s="32"/>
      <c r="U39" s="23"/>
      <c r="V39" s="24"/>
      <c r="W39" s="25"/>
      <c r="X39" s="25"/>
      <c r="Y39" s="25"/>
      <c r="Z39" s="23"/>
    </row>
    <row r="40" spans="1:26" ht="15.6" hidden="1" thickTop="1" thickBot="1" x14ac:dyDescent="0.35">
      <c r="A40" s="185"/>
      <c r="B40" s="128"/>
      <c r="C40" s="186"/>
      <c r="D40" s="187"/>
      <c r="E40" s="187"/>
      <c r="F40" s="187"/>
      <c r="G40" s="187"/>
      <c r="H40" s="187"/>
      <c r="I40" s="187"/>
      <c r="J40" s="187"/>
      <c r="K40" s="184"/>
      <c r="L40" s="31"/>
      <c r="M40" s="31"/>
      <c r="N40" s="31"/>
      <c r="O40" s="31"/>
      <c r="P40" s="31"/>
      <c r="Q40" s="31"/>
      <c r="R40" s="31"/>
      <c r="S40" s="31"/>
      <c r="T40" s="32"/>
      <c r="U40" s="23"/>
      <c r="V40" s="24"/>
      <c r="W40" s="25"/>
      <c r="X40" s="25"/>
      <c r="Y40" s="25"/>
      <c r="Z40" s="23"/>
    </row>
    <row r="41" spans="1:26" ht="15.6" hidden="1" thickTop="1" thickBot="1" x14ac:dyDescent="0.35">
      <c r="A41" s="185"/>
      <c r="B41" s="188"/>
      <c r="C41" s="189" t="s">
        <v>510</v>
      </c>
      <c r="D41" s="189" t="s">
        <v>511</v>
      </c>
      <c r="E41" s="190"/>
      <c r="F41" s="190"/>
      <c r="G41" s="190" t="s">
        <v>512</v>
      </c>
      <c r="H41" s="189"/>
      <c r="I41" s="190">
        <v>41.644529166666665</v>
      </c>
      <c r="J41" s="190">
        <v>41.625384444444443</v>
      </c>
      <c r="K41" s="184"/>
      <c r="L41" s="31"/>
      <c r="M41" s="31"/>
      <c r="N41" s="31"/>
      <c r="O41" s="31"/>
      <c r="P41" s="31"/>
      <c r="Q41" s="31"/>
      <c r="R41" s="31"/>
      <c r="S41" s="31"/>
      <c r="T41" s="32"/>
      <c r="U41" s="23"/>
      <c r="V41" s="24"/>
      <c r="W41" s="25"/>
      <c r="X41" s="25"/>
      <c r="Y41" s="25"/>
      <c r="Z41" s="23"/>
    </row>
    <row r="42" spans="1:26" ht="15" hidden="1" thickTop="1" x14ac:dyDescent="0.3">
      <c r="A42" s="185"/>
      <c r="B42" s="191"/>
      <c r="C42" s="192">
        <f>C7+D7/60+E7/60/60</f>
        <v>41.666666666666664</v>
      </c>
      <c r="D42" s="193">
        <f>G7+H7/60+I7/60/60</f>
        <v>41.666805555555555</v>
      </c>
      <c r="E42" s="72"/>
      <c r="F42" s="71" t="s">
        <v>513</v>
      </c>
      <c r="G42" s="193">
        <f>D42-C42</f>
        <v>1.3888888889113105E-4</v>
      </c>
      <c r="H42" s="193"/>
      <c r="I42" s="72">
        <v>71.370781944444431</v>
      </c>
      <c r="J42" s="72">
        <v>71.392271944444445</v>
      </c>
      <c r="K42" s="184"/>
      <c r="L42" s="31"/>
      <c r="M42" s="31"/>
      <c r="N42" s="31"/>
      <c r="O42" s="31"/>
      <c r="P42" s="31"/>
      <c r="Q42" s="31"/>
      <c r="R42" s="31"/>
      <c r="S42" s="31"/>
      <c r="T42" s="32"/>
      <c r="U42" s="23"/>
      <c r="V42" s="24"/>
      <c r="W42" s="25"/>
      <c r="X42" s="25"/>
      <c r="Y42" s="25"/>
      <c r="Z42" s="23"/>
    </row>
    <row r="43" spans="1:26" ht="15" hidden="1" thickBot="1" x14ac:dyDescent="0.35">
      <c r="A43" s="185"/>
      <c r="B43" s="188"/>
      <c r="C43" s="193">
        <f>C8+D8/60+E8/60/60</f>
        <v>70.166666666666671</v>
      </c>
      <c r="D43" s="193">
        <f>G8+H8/60+I8/60/60</f>
        <v>70.166666666666671</v>
      </c>
      <c r="E43" s="72"/>
      <c r="F43" s="71" t="s">
        <v>514</v>
      </c>
      <c r="G43" s="193">
        <f>C43-D43</f>
        <v>0</v>
      </c>
      <c r="H43" s="193"/>
      <c r="I43" s="72"/>
      <c r="J43" s="72"/>
      <c r="K43" s="184"/>
      <c r="L43" s="31"/>
      <c r="M43" s="31"/>
      <c r="N43" s="31"/>
      <c r="O43" s="31"/>
      <c r="P43" s="31"/>
      <c r="Q43" s="31"/>
      <c r="R43" s="31"/>
      <c r="S43" s="31"/>
      <c r="T43" s="32"/>
      <c r="U43" s="23"/>
      <c r="V43" s="24"/>
      <c r="W43" s="25"/>
      <c r="X43" s="25"/>
      <c r="Y43" s="25"/>
      <c r="Z43" s="23"/>
    </row>
    <row r="44" spans="1:26" ht="15" hidden="1" thickTop="1" x14ac:dyDescent="0.3">
      <c r="A44" s="185"/>
      <c r="B44" s="191"/>
      <c r="C44" s="72"/>
      <c r="D44" s="72"/>
      <c r="E44" s="72"/>
      <c r="F44" s="72"/>
      <c r="G44" s="72"/>
      <c r="H44" s="72"/>
      <c r="I44" s="72"/>
      <c r="J44" s="72"/>
      <c r="K44" s="184"/>
      <c r="L44" s="31"/>
      <c r="M44" s="31"/>
      <c r="N44" s="31"/>
      <c r="O44" s="31"/>
      <c r="P44" s="31"/>
      <c r="Q44" s="31"/>
      <c r="R44" s="31"/>
      <c r="S44" s="31"/>
      <c r="T44" s="32"/>
      <c r="U44" s="23"/>
      <c r="V44" s="24"/>
      <c r="W44" s="25"/>
      <c r="X44" s="25"/>
      <c r="Y44" s="25"/>
      <c r="Z44" s="23"/>
    </row>
    <row r="45" spans="1:26" ht="15" hidden="1" thickBot="1" x14ac:dyDescent="0.35">
      <c r="A45" s="185"/>
      <c r="B45" s="188"/>
      <c r="C45" s="72" t="s">
        <v>515</v>
      </c>
      <c r="D45" s="72"/>
      <c r="E45" s="72"/>
      <c r="F45" s="72"/>
      <c r="G45" s="72"/>
      <c r="H45" s="72"/>
      <c r="I45" s="72"/>
      <c r="J45" s="72"/>
      <c r="K45" s="184"/>
      <c r="L45" s="31"/>
      <c r="M45" s="31"/>
      <c r="N45" s="31"/>
      <c r="O45" s="31"/>
      <c r="P45" s="31"/>
      <c r="Q45" s="31"/>
      <c r="R45" s="31"/>
      <c r="S45" s="31"/>
      <c r="T45" s="32"/>
      <c r="U45" s="23"/>
      <c r="V45" s="24"/>
      <c r="W45" s="25"/>
      <c r="X45" s="25"/>
      <c r="Y45" s="25"/>
      <c r="Z45" s="23"/>
    </row>
    <row r="46" spans="1:26" ht="15" hidden="1" thickTop="1" x14ac:dyDescent="0.3">
      <c r="A46" s="185"/>
      <c r="B46" s="191"/>
      <c r="C46" s="72"/>
      <c r="D46" s="193">
        <f>G43*60*COS((C42+D42)/2*PI()/180)</f>
        <v>0</v>
      </c>
      <c r="E46" s="194">
        <f>D46*6076.1</f>
        <v>0</v>
      </c>
      <c r="F46" s="72"/>
      <c r="G46" s="72"/>
      <c r="H46" s="72"/>
      <c r="I46" s="72"/>
      <c r="J46" s="72"/>
      <c r="K46" s="184"/>
      <c r="L46" s="31"/>
      <c r="M46" s="31"/>
      <c r="N46" s="31"/>
      <c r="O46" s="31"/>
      <c r="P46" s="31"/>
      <c r="Q46" s="31"/>
      <c r="R46" s="31"/>
      <c r="S46" s="31"/>
      <c r="T46" s="32"/>
      <c r="U46" s="23"/>
      <c r="V46" s="24"/>
      <c r="W46" s="25"/>
      <c r="X46" s="25"/>
      <c r="Y46" s="25"/>
      <c r="Z46" s="23"/>
    </row>
    <row r="47" spans="1:26" ht="15" hidden="1" thickBot="1" x14ac:dyDescent="0.35">
      <c r="A47" s="185"/>
      <c r="B47" s="188"/>
      <c r="C47" s="72"/>
      <c r="D47" s="193">
        <f>G42*60</f>
        <v>8.3333333334678628E-3</v>
      </c>
      <c r="E47" s="194">
        <f>D47*6076.1</f>
        <v>50.634166667484081</v>
      </c>
      <c r="F47" s="72"/>
      <c r="G47" s="72"/>
      <c r="H47" s="72"/>
      <c r="I47" s="72"/>
      <c r="J47" s="72"/>
      <c r="K47" s="184"/>
      <c r="L47" s="31"/>
      <c r="M47" s="31"/>
      <c r="N47" s="31"/>
      <c r="O47" s="31"/>
      <c r="P47" s="31"/>
      <c r="Q47" s="31"/>
      <c r="R47" s="31"/>
      <c r="S47" s="31"/>
      <c r="T47" s="32"/>
      <c r="U47" s="23"/>
      <c r="V47" s="24"/>
      <c r="W47" s="25"/>
      <c r="X47" s="25"/>
      <c r="Y47" s="25"/>
      <c r="Z47" s="23"/>
    </row>
    <row r="48" spans="1:26" ht="15" hidden="1" thickTop="1" x14ac:dyDescent="0.3">
      <c r="A48" s="185"/>
      <c r="B48" s="191"/>
      <c r="C48" s="72"/>
      <c r="D48" s="195" t="s">
        <v>481</v>
      </c>
      <c r="E48" s="195" t="s">
        <v>516</v>
      </c>
      <c r="F48" s="72"/>
      <c r="G48" s="72"/>
      <c r="H48" s="72"/>
      <c r="I48" s="72"/>
      <c r="J48" s="72"/>
      <c r="K48" s="184"/>
      <c r="L48" s="31"/>
      <c r="M48" s="31"/>
      <c r="N48" s="31"/>
      <c r="O48" s="31"/>
      <c r="P48" s="31"/>
      <c r="Q48" s="31"/>
      <c r="R48" s="31"/>
      <c r="S48" s="31"/>
      <c r="T48" s="32"/>
      <c r="U48" s="23"/>
      <c r="V48" s="24"/>
      <c r="W48" s="25"/>
      <c r="X48" s="25"/>
      <c r="Y48" s="25"/>
      <c r="Z48" s="23"/>
    </row>
    <row r="49" spans="1:26" ht="15" hidden="1" thickBot="1" x14ac:dyDescent="0.35">
      <c r="A49" s="185"/>
      <c r="B49" s="188"/>
      <c r="C49" s="196" t="s">
        <v>517</v>
      </c>
      <c r="D49" s="72"/>
      <c r="E49" s="72"/>
      <c r="F49" s="72"/>
      <c r="G49" s="72"/>
      <c r="H49" s="72"/>
      <c r="I49" s="72"/>
      <c r="J49" s="72"/>
      <c r="K49" s="184"/>
      <c r="L49" s="31"/>
      <c r="M49" s="31"/>
      <c r="N49" s="31"/>
      <c r="O49" s="31"/>
      <c r="P49" s="31"/>
      <c r="Q49" s="31"/>
      <c r="R49" s="31"/>
      <c r="S49" s="31"/>
      <c r="T49" s="32"/>
      <c r="U49" s="23"/>
      <c r="V49" s="24"/>
      <c r="W49" s="25"/>
      <c r="X49" s="25"/>
      <c r="Y49" s="25"/>
      <c r="Z49" s="23"/>
    </row>
    <row r="50" spans="1:26" ht="15" hidden="1" thickTop="1" x14ac:dyDescent="0.3">
      <c r="A50" s="185"/>
      <c r="B50" s="191"/>
      <c r="C50" s="72">
        <f>C42*PI()/180</f>
        <v>0.72722052166430395</v>
      </c>
      <c r="D50" s="72">
        <f>D42*PI()/180</f>
        <v>0.72722294573270951</v>
      </c>
      <c r="E50" s="72"/>
      <c r="F50" s="193"/>
      <c r="G50" s="72"/>
      <c r="H50" s="72"/>
      <c r="I50" s="72"/>
      <c r="J50" s="72"/>
      <c r="K50" s="184"/>
      <c r="L50" s="31"/>
      <c r="M50" s="31"/>
      <c r="N50" s="31"/>
      <c r="O50" s="31"/>
      <c r="P50" s="31"/>
      <c r="Q50" s="31"/>
      <c r="R50" s="31"/>
      <c r="S50" s="31"/>
      <c r="T50" s="32"/>
      <c r="U50" s="23"/>
      <c r="V50" s="24"/>
      <c r="W50" s="25"/>
      <c r="X50" s="25"/>
      <c r="Y50" s="25"/>
      <c r="Z50" s="23"/>
    </row>
    <row r="51" spans="1:26" ht="15" hidden="1" thickBot="1" x14ac:dyDescent="0.35">
      <c r="A51" s="185"/>
      <c r="B51" s="188"/>
      <c r="C51" s="72">
        <f>C43*PI()/180</f>
        <v>1.224639358482688</v>
      </c>
      <c r="D51" s="72">
        <f>D43*PI()/180</f>
        <v>1.224639358482688</v>
      </c>
      <c r="E51" s="72"/>
      <c r="F51" s="72"/>
      <c r="G51" s="72"/>
      <c r="H51" s="72"/>
      <c r="I51" s="72"/>
      <c r="J51" s="72"/>
      <c r="K51" s="184"/>
      <c r="L51" s="31"/>
      <c r="M51" s="31"/>
      <c r="N51" s="31"/>
      <c r="O51" s="31"/>
      <c r="P51" s="31"/>
      <c r="Q51" s="31"/>
      <c r="R51" s="31"/>
      <c r="S51" s="31"/>
      <c r="T51" s="32"/>
      <c r="U51" s="23"/>
      <c r="V51" s="24"/>
      <c r="W51" s="25"/>
      <c r="X51" s="25"/>
      <c r="Y51" s="25"/>
      <c r="Z51" s="23"/>
    </row>
    <row r="52" spans="1:26" ht="15" hidden="1" thickTop="1" x14ac:dyDescent="0.3">
      <c r="A52" s="185"/>
      <c r="B52" s="191"/>
      <c r="C52" s="72"/>
      <c r="D52" s="72"/>
      <c r="E52" s="72"/>
      <c r="F52" s="72"/>
      <c r="G52" s="72"/>
      <c r="H52" s="72"/>
      <c r="I52" s="72"/>
      <c r="J52" s="72"/>
      <c r="K52" s="184"/>
      <c r="L52" s="31"/>
      <c r="M52" s="31"/>
      <c r="N52" s="31"/>
      <c r="O52" s="31"/>
      <c r="P52" s="31"/>
      <c r="Q52" s="31"/>
      <c r="R52" s="31"/>
      <c r="S52" s="31"/>
      <c r="T52" s="32"/>
      <c r="U52" s="23"/>
      <c r="V52" s="24"/>
      <c r="W52" s="25"/>
      <c r="X52" s="25"/>
      <c r="Y52" s="25"/>
      <c r="Z52" s="23"/>
    </row>
    <row r="53" spans="1:26" ht="18.600000000000001" hidden="1" thickBot="1" x14ac:dyDescent="0.4">
      <c r="A53" s="185"/>
      <c r="B53" s="188"/>
      <c r="C53" s="72">
        <f>-1*ATAN2(COS(C50)*SIN(D50)-SIN(C50)*COS(D50)*COS(D51-C51),SIN(D51-C51)*COS(D50))</f>
        <v>0</v>
      </c>
      <c r="D53" s="72"/>
      <c r="E53" s="72"/>
      <c r="F53" s="197" t="s">
        <v>518</v>
      </c>
      <c r="G53" s="72"/>
      <c r="H53" s="72"/>
      <c r="I53" s="72"/>
      <c r="J53" s="72"/>
      <c r="K53" s="184"/>
      <c r="L53" s="31"/>
      <c r="M53" s="31"/>
      <c r="N53" s="31"/>
      <c r="O53" s="31"/>
      <c r="P53" s="31"/>
      <c r="Q53" s="31"/>
      <c r="R53" s="31"/>
      <c r="S53" s="31"/>
      <c r="T53" s="32"/>
      <c r="U53" s="23"/>
      <c r="V53" s="24"/>
      <c r="W53" s="25"/>
      <c r="X53" s="25"/>
      <c r="Y53" s="25"/>
      <c r="Z53" s="23"/>
    </row>
    <row r="54" spans="1:26" ht="15" hidden="1" thickTop="1" x14ac:dyDescent="0.3">
      <c r="A54" s="185"/>
      <c r="B54" s="191"/>
      <c r="C54" s="72">
        <f>IF(360+C53/(2*PI())*360&gt;360,C53/(2*PI())*360,360+C53/(2*PI())*360)</f>
        <v>360</v>
      </c>
      <c r="D54" s="72" t="s">
        <v>519</v>
      </c>
      <c r="E54" s="72"/>
      <c r="F54" s="72"/>
      <c r="G54" s="72"/>
      <c r="H54" s="72"/>
      <c r="I54" s="72"/>
      <c r="J54" s="72"/>
      <c r="K54" s="184"/>
      <c r="L54" s="31"/>
      <c r="M54" s="31"/>
      <c r="N54" s="31"/>
      <c r="O54" s="31"/>
      <c r="P54" s="31"/>
      <c r="Q54" s="31"/>
      <c r="R54" s="31"/>
      <c r="S54" s="31"/>
      <c r="T54" s="32"/>
      <c r="U54" s="23"/>
      <c r="V54" s="24"/>
      <c r="W54" s="25"/>
      <c r="X54" s="25"/>
      <c r="Y54" s="25"/>
      <c r="Z54" s="23"/>
    </row>
    <row r="55" spans="1:26" ht="15" hidden="1" thickBot="1" x14ac:dyDescent="0.35">
      <c r="A55" s="185"/>
      <c r="B55" s="188"/>
      <c r="C55" s="72">
        <f>61.582*ACOS(SIN(C42)*SIN(D42)+COS(C42)*COS(D42)*COS(C43-D43))*6371.14</f>
        <v>54.492714161316478</v>
      </c>
      <c r="D55" s="72" t="s">
        <v>520</v>
      </c>
      <c r="E55" s="72"/>
      <c r="F55" s="72"/>
      <c r="G55" s="72"/>
      <c r="H55" s="72"/>
      <c r="I55" s="72"/>
      <c r="J55" s="72"/>
      <c r="K55" s="184"/>
      <c r="L55" s="31"/>
      <c r="M55" s="31"/>
      <c r="N55" s="31"/>
      <c r="O55" s="31"/>
      <c r="P55" s="31"/>
      <c r="Q55" s="31"/>
      <c r="R55" s="31"/>
      <c r="S55" s="31"/>
      <c r="T55" s="32"/>
      <c r="U55" s="23"/>
      <c r="V55" s="24"/>
      <c r="W55" s="25"/>
      <c r="X55" s="25"/>
      <c r="Y55" s="25"/>
      <c r="Z55" s="23"/>
    </row>
    <row r="56" spans="1:26" ht="21.6" thickTop="1" x14ac:dyDescent="0.4">
      <c r="A56" s="185"/>
      <c r="B56" s="389" t="s">
        <v>521</v>
      </c>
      <c r="C56" s="390"/>
      <c r="D56" s="390"/>
      <c r="E56" s="390"/>
      <c r="F56" s="390"/>
      <c r="G56" s="390"/>
      <c r="H56" s="390"/>
      <c r="I56" s="390"/>
      <c r="J56" s="391"/>
      <c r="K56" s="184"/>
      <c r="L56" s="396" t="s">
        <v>456</v>
      </c>
      <c r="M56" s="397"/>
      <c r="N56" s="397"/>
      <c r="O56" s="397"/>
      <c r="P56" s="198"/>
      <c r="Q56" s="31"/>
      <c r="R56" s="31"/>
      <c r="S56" s="31"/>
      <c r="T56" s="32"/>
      <c r="U56" s="23"/>
      <c r="V56" s="24"/>
      <c r="W56" s="25"/>
      <c r="X56" s="25"/>
      <c r="Y56" s="25"/>
      <c r="Z56" s="23"/>
    </row>
    <row r="57" spans="1:26" ht="19.2" thickBot="1" x14ac:dyDescent="0.35">
      <c r="A57" s="185"/>
      <c r="B57" s="199" t="s">
        <v>456</v>
      </c>
      <c r="C57" s="72"/>
      <c r="D57" s="72"/>
      <c r="E57" s="121" t="s">
        <v>522</v>
      </c>
      <c r="F57" s="72"/>
      <c r="G57" s="72"/>
      <c r="H57" s="72"/>
      <c r="I57" s="72"/>
      <c r="J57" s="73"/>
      <c r="K57" s="184"/>
      <c r="L57" s="200"/>
      <c r="M57" s="201"/>
      <c r="N57" s="200"/>
      <c r="O57" s="202"/>
      <c r="P57" s="198"/>
      <c r="Q57" s="31"/>
      <c r="R57" s="31"/>
      <c r="S57" s="31"/>
      <c r="T57" s="32"/>
      <c r="U57" s="23"/>
      <c r="V57" s="24"/>
      <c r="W57" s="25"/>
      <c r="X57" s="25"/>
      <c r="Y57" s="25"/>
      <c r="Z57" s="23"/>
    </row>
    <row r="58" spans="1:26" ht="19.2" thickBot="1" x14ac:dyDescent="0.35">
      <c r="A58" s="185"/>
      <c r="B58" s="203" t="s">
        <v>456</v>
      </c>
      <c r="C58" s="72"/>
      <c r="D58" s="72"/>
      <c r="E58" s="204">
        <v>0</v>
      </c>
      <c r="F58" s="205" t="s">
        <v>523</v>
      </c>
      <c r="G58" s="72"/>
      <c r="H58" s="72"/>
      <c r="I58" s="72"/>
      <c r="J58" s="73"/>
      <c r="K58" s="184"/>
      <c r="L58" s="200"/>
      <c r="M58" s="201"/>
      <c r="N58" s="206"/>
      <c r="O58" s="207" t="s">
        <v>456</v>
      </c>
      <c r="P58" s="208" t="s">
        <v>456</v>
      </c>
      <c r="Q58" s="31"/>
      <c r="R58" s="31"/>
      <c r="S58" s="31"/>
      <c r="T58" s="32"/>
      <c r="U58" s="23"/>
      <c r="V58" s="24"/>
      <c r="W58" s="25"/>
      <c r="X58" s="25"/>
      <c r="Y58" s="25"/>
      <c r="Z58" s="23"/>
    </row>
    <row r="59" spans="1:26" ht="19.2" thickBot="1" x14ac:dyDescent="0.35">
      <c r="A59" s="185"/>
      <c r="B59" s="203" t="s">
        <v>456</v>
      </c>
      <c r="C59" s="365" t="s">
        <v>524</v>
      </c>
      <c r="D59" s="366"/>
      <c r="E59" s="366"/>
      <c r="F59" s="366"/>
      <c r="G59" s="366"/>
      <c r="H59" s="366"/>
      <c r="I59" s="366"/>
      <c r="J59" s="367"/>
      <c r="K59" s="184"/>
      <c r="L59" s="200"/>
      <c r="M59" s="201"/>
      <c r="N59" s="209"/>
      <c r="O59" s="202"/>
      <c r="P59" s="208" t="s">
        <v>456</v>
      </c>
      <c r="Q59" s="31"/>
      <c r="R59" s="31"/>
      <c r="S59" s="31"/>
      <c r="T59" s="32"/>
      <c r="U59" s="23"/>
      <c r="V59" s="24"/>
      <c r="W59" s="25"/>
      <c r="X59" s="25"/>
      <c r="Y59" s="25"/>
      <c r="Z59" s="23"/>
    </row>
    <row r="60" spans="1:26" ht="19.8" thickTop="1" thickBot="1" x14ac:dyDescent="0.35">
      <c r="A60" s="185"/>
      <c r="B60" s="203" t="s">
        <v>456</v>
      </c>
      <c r="C60" s="72"/>
      <c r="D60" s="72"/>
      <c r="E60" s="210">
        <v>0</v>
      </c>
      <c r="F60" s="211" t="s">
        <v>525</v>
      </c>
      <c r="G60" s="72"/>
      <c r="H60" s="72"/>
      <c r="I60" s="72"/>
      <c r="J60" s="73"/>
      <c r="K60" s="184"/>
      <c r="L60" s="200"/>
      <c r="M60" s="201"/>
      <c r="N60" s="206" t="s">
        <v>456</v>
      </c>
      <c r="O60" s="207" t="s">
        <v>456</v>
      </c>
      <c r="P60" s="208" t="s">
        <v>456</v>
      </c>
      <c r="Q60" s="31"/>
      <c r="R60" s="31"/>
      <c r="S60" s="31"/>
      <c r="T60" s="32"/>
      <c r="U60" s="23"/>
      <c r="V60" s="24"/>
      <c r="W60" s="25"/>
      <c r="X60" s="25"/>
      <c r="Y60" s="25"/>
      <c r="Z60" s="23"/>
    </row>
    <row r="61" spans="1:26" ht="19.8" thickTop="1" thickBot="1" x14ac:dyDescent="0.35">
      <c r="A61" s="185"/>
      <c r="B61" s="203" t="s">
        <v>456</v>
      </c>
      <c r="C61" s="72"/>
      <c r="D61" s="72"/>
      <c r="E61" s="121" t="s">
        <v>526</v>
      </c>
      <c r="F61" s="72"/>
      <c r="G61" s="72"/>
      <c r="H61" s="72"/>
      <c r="I61" s="72"/>
      <c r="J61" s="73"/>
      <c r="K61" s="184"/>
      <c r="L61" s="368" t="s">
        <v>456</v>
      </c>
      <c r="M61" s="369"/>
      <c r="N61" s="369"/>
      <c r="O61" s="369"/>
      <c r="P61" s="369"/>
      <c r="Q61" s="31"/>
      <c r="R61" s="31"/>
      <c r="S61" s="31"/>
      <c r="T61" s="32"/>
      <c r="U61" s="23"/>
      <c r="V61" s="24"/>
      <c r="W61" s="25"/>
      <c r="X61" s="25"/>
      <c r="Y61" s="25"/>
      <c r="Z61" s="23"/>
    </row>
    <row r="62" spans="1:26" ht="22.2" thickTop="1" thickBot="1" x14ac:dyDescent="0.35">
      <c r="A62" s="185"/>
      <c r="B62" s="203" t="s">
        <v>456</v>
      </c>
      <c r="C62" s="72"/>
      <c r="D62" s="72"/>
      <c r="E62" s="212" t="str">
        <f>IF(E60=0," ",(E58*(VLOOKUP(E60,D74:E163,2))))</f>
        <v xml:space="preserve"> </v>
      </c>
      <c r="F62" s="205" t="s">
        <v>523</v>
      </c>
      <c r="G62" s="72"/>
      <c r="H62" s="72"/>
      <c r="I62" s="72"/>
      <c r="J62" s="73"/>
      <c r="K62" s="184"/>
      <c r="L62" s="392" t="s">
        <v>456</v>
      </c>
      <c r="M62" s="393"/>
      <c r="N62" s="393"/>
      <c r="O62" s="393"/>
      <c r="P62" s="393"/>
      <c r="Q62" s="31"/>
      <c r="R62" s="31"/>
      <c r="S62" s="31"/>
      <c r="T62" s="32"/>
      <c r="U62" s="23"/>
      <c r="V62" s="24"/>
      <c r="W62" s="25"/>
      <c r="X62" s="25"/>
      <c r="Y62" s="25"/>
      <c r="Z62" s="23"/>
    </row>
    <row r="63" spans="1:26" ht="19.2" thickTop="1" x14ac:dyDescent="0.3">
      <c r="A63" s="185"/>
      <c r="B63" s="203" t="s">
        <v>456</v>
      </c>
      <c r="C63" s="384" t="s">
        <v>527</v>
      </c>
      <c r="D63" s="385"/>
      <c r="E63" s="385"/>
      <c r="F63" s="385"/>
      <c r="G63" s="385"/>
      <c r="H63" s="385"/>
      <c r="I63" s="385"/>
      <c r="J63" s="386"/>
      <c r="K63" s="184"/>
      <c r="L63" s="392" t="s">
        <v>456</v>
      </c>
      <c r="M63" s="393"/>
      <c r="N63" s="393"/>
      <c r="O63" s="393"/>
      <c r="P63" s="393"/>
      <c r="Q63" s="31"/>
      <c r="R63" s="31"/>
      <c r="S63" s="31"/>
      <c r="T63" s="32"/>
      <c r="U63" s="23"/>
      <c r="V63" s="24"/>
      <c r="W63" s="25"/>
      <c r="X63" s="25"/>
      <c r="Y63" s="25"/>
      <c r="Z63" s="23"/>
    </row>
    <row r="64" spans="1:26" ht="18.600000000000001" x14ac:dyDescent="0.3">
      <c r="A64" s="185"/>
      <c r="B64" s="203" t="s">
        <v>456</v>
      </c>
      <c r="C64" s="385"/>
      <c r="D64" s="385"/>
      <c r="E64" s="385"/>
      <c r="F64" s="385"/>
      <c r="G64" s="385"/>
      <c r="H64" s="385"/>
      <c r="I64" s="385"/>
      <c r="J64" s="386"/>
      <c r="K64" s="184"/>
      <c r="L64" s="392" t="s">
        <v>456</v>
      </c>
      <c r="M64" s="393"/>
      <c r="N64" s="393"/>
      <c r="O64" s="393"/>
      <c r="P64" s="393"/>
      <c r="Q64" s="31"/>
      <c r="R64" s="31"/>
      <c r="S64" s="31"/>
      <c r="T64" s="32"/>
      <c r="U64" s="23"/>
      <c r="V64" s="24"/>
      <c r="W64" s="25"/>
      <c r="X64" s="25"/>
      <c r="Y64" s="25"/>
      <c r="Z64" s="23"/>
    </row>
    <row r="65" spans="1:26" ht="18.600000000000001" x14ac:dyDescent="0.3">
      <c r="A65" s="185"/>
      <c r="B65" s="203" t="s">
        <v>456</v>
      </c>
      <c r="C65" s="385"/>
      <c r="D65" s="385"/>
      <c r="E65" s="385"/>
      <c r="F65" s="385"/>
      <c r="G65" s="385"/>
      <c r="H65" s="385"/>
      <c r="I65" s="385"/>
      <c r="J65" s="386"/>
      <c r="K65" s="184"/>
      <c r="L65" s="394" t="s">
        <v>456</v>
      </c>
      <c r="M65" s="395"/>
      <c r="N65" s="395"/>
      <c r="O65" s="395"/>
      <c r="P65" s="395"/>
      <c r="Q65" s="31"/>
      <c r="R65" s="31"/>
      <c r="S65" s="31"/>
      <c r="T65" s="32"/>
      <c r="U65" s="23"/>
      <c r="V65" s="24"/>
      <c r="W65" s="25"/>
      <c r="X65" s="25"/>
      <c r="Y65" s="25"/>
      <c r="Z65" s="23"/>
    </row>
    <row r="66" spans="1:26" ht="18.600000000000001" x14ac:dyDescent="0.3">
      <c r="A66" s="185"/>
      <c r="B66" s="203" t="s">
        <v>456</v>
      </c>
      <c r="C66" s="385"/>
      <c r="D66" s="385"/>
      <c r="E66" s="385"/>
      <c r="F66" s="385"/>
      <c r="G66" s="385"/>
      <c r="H66" s="385"/>
      <c r="I66" s="385"/>
      <c r="J66" s="386"/>
      <c r="K66" s="184"/>
      <c r="L66" s="31"/>
      <c r="M66" s="31"/>
      <c r="N66" s="31"/>
      <c r="O66" s="31"/>
      <c r="P66" s="31"/>
      <c r="Q66" s="31"/>
      <c r="R66" s="31"/>
      <c r="S66" s="31"/>
      <c r="T66" s="32"/>
      <c r="U66" s="23"/>
      <c r="V66" s="24"/>
      <c r="W66" s="25"/>
      <c r="X66" s="25"/>
      <c r="Y66" s="25"/>
      <c r="Z66" s="23"/>
    </row>
    <row r="67" spans="1:26" ht="15" thickBot="1" x14ac:dyDescent="0.35">
      <c r="A67" s="185"/>
      <c r="B67" s="127"/>
      <c r="C67" s="387"/>
      <c r="D67" s="387"/>
      <c r="E67" s="387"/>
      <c r="F67" s="387"/>
      <c r="G67" s="387"/>
      <c r="H67" s="387"/>
      <c r="I67" s="387"/>
      <c r="J67" s="388"/>
      <c r="K67" s="184"/>
      <c r="L67" s="31"/>
      <c r="M67" s="31"/>
      <c r="N67" s="31"/>
      <c r="O67" s="31"/>
      <c r="P67" s="31"/>
      <c r="Q67" s="31"/>
      <c r="R67" s="31"/>
      <c r="S67" s="31"/>
      <c r="T67" s="32"/>
      <c r="U67" s="23"/>
      <c r="V67" s="24"/>
      <c r="W67" s="25"/>
      <c r="X67" s="25"/>
      <c r="Y67" s="25"/>
      <c r="Z67" s="23"/>
    </row>
    <row r="68" spans="1:26" ht="15.6" thickTop="1" thickBot="1" x14ac:dyDescent="0.35">
      <c r="A68" s="23"/>
      <c r="B68" s="213"/>
      <c r="C68" s="31"/>
      <c r="D68" s="31"/>
      <c r="E68" s="31"/>
      <c r="F68" s="31"/>
      <c r="G68" s="31"/>
      <c r="H68" s="31"/>
      <c r="I68" s="31"/>
      <c r="J68" s="81"/>
      <c r="K68" s="214"/>
      <c r="L68" s="31"/>
      <c r="M68" s="31"/>
      <c r="N68" s="31"/>
      <c r="O68" s="31"/>
      <c r="P68" s="31"/>
      <c r="Q68" s="31"/>
      <c r="R68" s="31"/>
      <c r="S68" s="31"/>
      <c r="T68" s="32"/>
      <c r="U68" s="23"/>
      <c r="V68" s="24"/>
      <c r="W68" s="25"/>
      <c r="X68" s="25"/>
      <c r="Y68" s="25"/>
      <c r="Z68" s="23"/>
    </row>
    <row r="69" spans="1:26" ht="19.2" thickBot="1" x14ac:dyDescent="0.35">
      <c r="A69" s="23"/>
      <c r="B69" s="215" t="s">
        <v>456</v>
      </c>
      <c r="C69" s="216"/>
      <c r="D69" s="216"/>
      <c r="E69" s="216"/>
      <c r="F69" s="217" t="s">
        <v>528</v>
      </c>
      <c r="G69" s="216"/>
      <c r="H69" s="216"/>
      <c r="I69" s="216"/>
      <c r="J69" s="218"/>
      <c r="K69" s="214"/>
      <c r="L69" s="31"/>
      <c r="M69" s="31"/>
      <c r="N69" s="31"/>
      <c r="O69" s="31"/>
      <c r="P69" s="31"/>
      <c r="Q69" s="31"/>
      <c r="R69" s="31"/>
      <c r="S69" s="31"/>
      <c r="T69" s="32"/>
      <c r="U69" s="23"/>
      <c r="V69" s="24"/>
      <c r="W69" s="25"/>
      <c r="X69" s="25"/>
      <c r="Y69" s="25"/>
      <c r="Z69" s="23"/>
    </row>
    <row r="70" spans="1:26" ht="19.2" thickBot="1" x14ac:dyDescent="0.35">
      <c r="A70" s="23"/>
      <c r="B70" s="219" t="s">
        <v>456</v>
      </c>
      <c r="C70" s="220"/>
      <c r="D70" s="220"/>
      <c r="E70" s="220"/>
      <c r="F70" s="220"/>
      <c r="G70" s="220"/>
      <c r="H70" s="220"/>
      <c r="I70" s="220"/>
      <c r="J70" s="220"/>
      <c r="K70" s="221"/>
      <c r="L70" s="31"/>
      <c r="M70" s="31"/>
      <c r="N70" s="31"/>
      <c r="O70" s="31"/>
      <c r="P70" s="31"/>
      <c r="Q70" s="31"/>
      <c r="R70" s="31"/>
      <c r="S70" s="31"/>
      <c r="T70" s="32"/>
      <c r="U70" s="23"/>
      <c r="V70" s="24"/>
      <c r="W70" s="25"/>
      <c r="X70" s="25"/>
      <c r="Y70" s="25"/>
      <c r="Z70" s="23"/>
    </row>
    <row r="71" spans="1:26" ht="29.25" customHeight="1" thickBot="1" x14ac:dyDescent="0.35">
      <c r="A71" s="185"/>
      <c r="B71" s="381" t="s">
        <v>529</v>
      </c>
      <c r="C71" s="382"/>
      <c r="D71" s="382"/>
      <c r="E71" s="382"/>
      <c r="F71" s="382"/>
      <c r="G71" s="382"/>
      <c r="H71" s="382"/>
      <c r="I71" s="382"/>
      <c r="J71" s="383"/>
      <c r="K71" s="222"/>
      <c r="L71" s="223"/>
      <c r="M71" s="185"/>
      <c r="N71" s="185"/>
      <c r="O71" s="185"/>
      <c r="P71" s="185"/>
      <c r="Q71" s="185"/>
      <c r="R71" s="185"/>
      <c r="S71" s="185"/>
      <c r="T71" s="224"/>
      <c r="U71" s="185"/>
      <c r="V71" s="25"/>
      <c r="W71" s="25"/>
      <c r="X71" s="25"/>
      <c r="Y71" s="25"/>
      <c r="Z71" s="23"/>
    </row>
    <row r="72" spans="1:26" ht="15" hidden="1" x14ac:dyDescent="0.3">
      <c r="A72" s="185"/>
      <c r="B72" s="185"/>
      <c r="C72" s="225"/>
      <c r="D72" s="378" t="s">
        <v>530</v>
      </c>
      <c r="E72" s="379"/>
      <c r="F72" s="379"/>
      <c r="G72" s="379"/>
      <c r="H72" s="379"/>
      <c r="I72" s="379"/>
      <c r="J72" s="380"/>
      <c r="K72" s="247"/>
      <c r="L72" s="223"/>
      <c r="M72" s="185"/>
      <c r="N72" s="185"/>
      <c r="O72" s="185"/>
      <c r="P72" s="185"/>
      <c r="Q72" s="185"/>
      <c r="R72" s="185"/>
      <c r="S72" s="185"/>
      <c r="T72" s="224"/>
      <c r="U72" s="185"/>
      <c r="V72" s="25"/>
      <c r="W72" s="25"/>
      <c r="X72" s="25"/>
      <c r="Y72" s="25"/>
      <c r="Z72" s="23"/>
    </row>
    <row r="73" spans="1:26" ht="15" hidden="1" x14ac:dyDescent="0.3">
      <c r="A73" s="185"/>
      <c r="B73" s="185"/>
      <c r="C73" s="225"/>
      <c r="D73" s="226" t="s">
        <v>531</v>
      </c>
      <c r="E73" s="226" t="s">
        <v>532</v>
      </c>
      <c r="F73" s="227" t="s">
        <v>531</v>
      </c>
      <c r="G73" s="226" t="s">
        <v>532</v>
      </c>
      <c r="H73" s="226" t="s">
        <v>531</v>
      </c>
      <c r="I73" s="226" t="s">
        <v>532</v>
      </c>
      <c r="J73" s="226" t="s">
        <v>531</v>
      </c>
      <c r="K73" s="226" t="s">
        <v>532</v>
      </c>
      <c r="L73" s="223"/>
      <c r="M73" s="185"/>
      <c r="N73" s="185"/>
      <c r="O73" s="185"/>
      <c r="P73" s="185"/>
      <c r="Q73" s="185"/>
      <c r="R73" s="185"/>
      <c r="S73" s="185"/>
      <c r="T73" s="224"/>
      <c r="U73" s="185"/>
      <c r="V73" s="25"/>
      <c r="W73" s="25"/>
      <c r="X73" s="25"/>
      <c r="Y73" s="25"/>
      <c r="Z73" s="23"/>
    </row>
    <row r="74" spans="1:26" ht="15" hidden="1" x14ac:dyDescent="0.3">
      <c r="A74" s="185"/>
      <c r="B74" s="185"/>
      <c r="C74" s="225"/>
      <c r="D74" s="226">
        <v>1</v>
      </c>
      <c r="E74" s="228">
        <v>1.7000000000000001E-2</v>
      </c>
      <c r="F74" s="227">
        <v>26</v>
      </c>
      <c r="G74" s="228">
        <v>0.48699999999999999</v>
      </c>
      <c r="H74" s="229">
        <v>51</v>
      </c>
      <c r="I74" s="228">
        <v>1.234</v>
      </c>
      <c r="J74" s="227">
        <v>76</v>
      </c>
      <c r="K74" s="228">
        <v>4.01</v>
      </c>
      <c r="L74" s="223"/>
      <c r="M74" s="185"/>
      <c r="N74" s="185"/>
      <c r="O74" s="185"/>
      <c r="P74" s="185"/>
      <c r="Q74" s="185"/>
      <c r="R74" s="185"/>
      <c r="S74" s="185"/>
      <c r="T74" s="224"/>
      <c r="U74" s="185"/>
      <c r="V74" s="25"/>
      <c r="W74" s="25"/>
      <c r="X74" s="25"/>
      <c r="Y74" s="25"/>
      <c r="Z74" s="23"/>
    </row>
    <row r="75" spans="1:26" ht="15" hidden="1" x14ac:dyDescent="0.3">
      <c r="A75" s="185"/>
      <c r="B75" s="185"/>
      <c r="C75" s="225"/>
      <c r="D75" s="226">
        <v>2</v>
      </c>
      <c r="E75" s="228">
        <v>3.4000000000000002E-2</v>
      </c>
      <c r="F75" s="227">
        <v>27</v>
      </c>
      <c r="G75" s="228">
        <v>0.50900000000000001</v>
      </c>
      <c r="H75" s="229">
        <v>52</v>
      </c>
      <c r="I75" s="228">
        <v>1.2789999999999999</v>
      </c>
      <c r="J75" s="227">
        <v>77</v>
      </c>
      <c r="K75" s="228">
        <v>4.3310000000000004</v>
      </c>
      <c r="L75" s="223"/>
      <c r="M75" s="185"/>
      <c r="N75" s="185"/>
      <c r="O75" s="185"/>
      <c r="P75" s="185"/>
      <c r="Q75" s="185"/>
      <c r="R75" s="185"/>
      <c r="S75" s="185"/>
      <c r="T75" s="224"/>
      <c r="U75" s="185"/>
      <c r="V75" s="25"/>
      <c r="W75" s="25"/>
      <c r="X75" s="25"/>
      <c r="Y75" s="25"/>
      <c r="Z75" s="23"/>
    </row>
    <row r="76" spans="1:26" ht="15" hidden="1" x14ac:dyDescent="0.3">
      <c r="A76" s="185"/>
      <c r="B76" s="185"/>
      <c r="C76" s="225"/>
      <c r="D76" s="226">
        <v>3</v>
      </c>
      <c r="E76" s="228">
        <v>5.1999999999999998E-2</v>
      </c>
      <c r="F76" s="227">
        <v>28</v>
      </c>
      <c r="G76" s="228">
        <v>0.53100000000000003</v>
      </c>
      <c r="H76" s="229">
        <v>53</v>
      </c>
      <c r="I76" s="228">
        <v>1.327</v>
      </c>
      <c r="J76" s="227">
        <v>78</v>
      </c>
      <c r="K76" s="228">
        <v>4.7039999999999997</v>
      </c>
      <c r="L76" s="223"/>
      <c r="M76" s="185"/>
      <c r="N76" s="185"/>
      <c r="O76" s="185"/>
      <c r="P76" s="185"/>
      <c r="Q76" s="185"/>
      <c r="R76" s="185"/>
      <c r="S76" s="185"/>
      <c r="T76" s="224"/>
      <c r="U76" s="185"/>
      <c r="V76" s="25"/>
      <c r="W76" s="25"/>
      <c r="X76" s="25"/>
      <c r="Y76" s="25"/>
      <c r="Z76" s="23"/>
    </row>
    <row r="77" spans="1:26" ht="15" hidden="1" x14ac:dyDescent="0.3">
      <c r="A77" s="185"/>
      <c r="B77" s="185"/>
      <c r="C77" s="230"/>
      <c r="D77" s="226">
        <v>4</v>
      </c>
      <c r="E77" s="228">
        <v>6.9000000000000006E-2</v>
      </c>
      <c r="F77" s="227">
        <v>29</v>
      </c>
      <c r="G77" s="228">
        <v>0.55400000000000005</v>
      </c>
      <c r="H77" s="229">
        <v>54</v>
      </c>
      <c r="I77" s="228">
        <v>1.3759999999999999</v>
      </c>
      <c r="J77" s="227">
        <v>79</v>
      </c>
      <c r="K77" s="228">
        <v>5.1440000000000001</v>
      </c>
      <c r="L77" s="231"/>
      <c r="M77" s="185"/>
      <c r="N77" s="185"/>
      <c r="O77" s="185"/>
      <c r="P77" s="185"/>
      <c r="Q77" s="185"/>
      <c r="R77" s="185"/>
      <c r="S77" s="185"/>
      <c r="T77" s="224"/>
      <c r="U77" s="185"/>
      <c r="V77" s="25"/>
      <c r="W77" s="25"/>
      <c r="X77" s="25"/>
      <c r="Y77" s="25"/>
      <c r="Z77" s="23"/>
    </row>
    <row r="78" spans="1:26" ht="15" hidden="1" x14ac:dyDescent="0.3">
      <c r="A78" s="185"/>
      <c r="B78" s="185"/>
      <c r="C78" s="232"/>
      <c r="D78" s="226">
        <v>5</v>
      </c>
      <c r="E78" s="228">
        <v>8.6999999999999994E-2</v>
      </c>
      <c r="F78" s="227">
        <v>30</v>
      </c>
      <c r="G78" s="228">
        <v>0.57699999999999996</v>
      </c>
      <c r="H78" s="229">
        <v>55</v>
      </c>
      <c r="I78" s="228">
        <v>1.4279999999999999</v>
      </c>
      <c r="J78" s="227">
        <v>80</v>
      </c>
      <c r="K78" s="228">
        <v>5.6710000000000003</v>
      </c>
      <c r="L78" s="223"/>
      <c r="M78" s="185"/>
      <c r="N78" s="185"/>
      <c r="O78" s="185"/>
      <c r="P78" s="185"/>
      <c r="Q78" s="185"/>
      <c r="R78" s="185"/>
      <c r="S78" s="185"/>
      <c r="T78" s="224"/>
      <c r="U78" s="185"/>
      <c r="V78" s="25"/>
      <c r="W78" s="25"/>
      <c r="X78" s="25"/>
      <c r="Y78" s="25"/>
      <c r="Z78" s="23"/>
    </row>
    <row r="79" spans="1:26" ht="15" hidden="1" x14ac:dyDescent="0.3">
      <c r="A79" s="185"/>
      <c r="B79" s="185"/>
      <c r="C79" s="232"/>
      <c r="D79" s="226">
        <v>6</v>
      </c>
      <c r="E79" s="228">
        <v>0.105</v>
      </c>
      <c r="F79" s="227">
        <v>31</v>
      </c>
      <c r="G79" s="228">
        <v>0.6</v>
      </c>
      <c r="H79" s="229">
        <v>56</v>
      </c>
      <c r="I79" s="228">
        <v>1.482</v>
      </c>
      <c r="J79" s="227">
        <v>81</v>
      </c>
      <c r="K79" s="228">
        <v>6.3129999999999997</v>
      </c>
      <c r="L79" s="223"/>
      <c r="M79" s="185"/>
      <c r="N79" s="185"/>
      <c r="O79" s="185"/>
      <c r="P79" s="185"/>
      <c r="Q79" s="185"/>
      <c r="R79" s="185"/>
      <c r="S79" s="185"/>
      <c r="T79" s="224"/>
      <c r="U79" s="185"/>
      <c r="V79" s="25"/>
      <c r="W79" s="25"/>
      <c r="X79" s="25"/>
      <c r="Y79" s="25"/>
      <c r="Z79" s="23"/>
    </row>
    <row r="80" spans="1:26" ht="15" hidden="1" x14ac:dyDescent="0.3">
      <c r="A80" s="185"/>
      <c r="B80" s="185"/>
      <c r="C80" s="225"/>
      <c r="D80" s="226">
        <v>7</v>
      </c>
      <c r="E80" s="228">
        <v>0.122</v>
      </c>
      <c r="F80" s="227">
        <v>32</v>
      </c>
      <c r="G80" s="228">
        <v>0.624</v>
      </c>
      <c r="H80" s="229">
        <v>57</v>
      </c>
      <c r="I80" s="228">
        <v>1.5389999999999999</v>
      </c>
      <c r="J80" s="227">
        <v>82</v>
      </c>
      <c r="K80" s="228">
        <v>7.1150000000000002</v>
      </c>
      <c r="L80" s="223"/>
      <c r="M80" s="185"/>
      <c r="N80" s="185"/>
      <c r="O80" s="185"/>
      <c r="P80" s="185"/>
      <c r="Q80" s="185"/>
      <c r="R80" s="185"/>
      <c r="S80" s="185"/>
      <c r="T80" s="224"/>
      <c r="U80" s="185"/>
      <c r="V80" s="25"/>
      <c r="W80" s="25"/>
      <c r="X80" s="25"/>
      <c r="Y80" s="25"/>
      <c r="Z80" s="23"/>
    </row>
    <row r="81" spans="1:26" ht="15" hidden="1" x14ac:dyDescent="0.3">
      <c r="A81" s="185"/>
      <c r="B81" s="185"/>
      <c r="C81" s="233"/>
      <c r="D81" s="226">
        <v>8</v>
      </c>
      <c r="E81" s="228">
        <v>0.14000000000000001</v>
      </c>
      <c r="F81" s="227">
        <v>33</v>
      </c>
      <c r="G81" s="228">
        <v>0.64900000000000002</v>
      </c>
      <c r="H81" s="229">
        <v>58</v>
      </c>
      <c r="I81" s="228">
        <v>1.6</v>
      </c>
      <c r="J81" s="227">
        <v>83</v>
      </c>
      <c r="K81" s="228">
        <v>8.1440000000000001</v>
      </c>
      <c r="L81" s="223"/>
      <c r="M81" s="185"/>
      <c r="N81" s="185"/>
      <c r="O81" s="185"/>
      <c r="P81" s="185"/>
      <c r="Q81" s="185"/>
      <c r="R81" s="185"/>
      <c r="S81" s="185"/>
      <c r="T81" s="224"/>
      <c r="U81" s="185"/>
      <c r="V81" s="25"/>
      <c r="W81" s="25"/>
      <c r="X81" s="25"/>
      <c r="Y81" s="25"/>
      <c r="Z81" s="23"/>
    </row>
    <row r="82" spans="1:26" ht="15" hidden="1" x14ac:dyDescent="0.3">
      <c r="A82" s="185"/>
      <c r="B82" s="185"/>
      <c r="C82" s="233"/>
      <c r="D82" s="226">
        <v>9</v>
      </c>
      <c r="E82" s="228">
        <v>0.158</v>
      </c>
      <c r="F82" s="227">
        <v>34</v>
      </c>
      <c r="G82" s="228">
        <v>0.67400000000000004</v>
      </c>
      <c r="H82" s="229">
        <v>59</v>
      </c>
      <c r="I82" s="228">
        <v>1.6639999999999999</v>
      </c>
      <c r="J82" s="227">
        <v>84</v>
      </c>
      <c r="K82" s="228">
        <v>9.5139999999999993</v>
      </c>
      <c r="L82" s="223"/>
      <c r="M82" s="185"/>
      <c r="N82" s="185"/>
      <c r="O82" s="185"/>
      <c r="P82" s="185"/>
      <c r="Q82" s="185"/>
      <c r="R82" s="185"/>
      <c r="S82" s="185"/>
      <c r="T82" s="224"/>
      <c r="U82" s="185"/>
      <c r="V82" s="25"/>
      <c r="W82" s="25"/>
      <c r="X82" s="25"/>
      <c r="Y82" s="25"/>
      <c r="Z82" s="23"/>
    </row>
    <row r="83" spans="1:26" ht="15" hidden="1" x14ac:dyDescent="0.3">
      <c r="A83" s="185"/>
      <c r="B83" s="185"/>
      <c r="C83" s="234"/>
      <c r="D83" s="226">
        <v>10</v>
      </c>
      <c r="E83" s="228">
        <v>0.17599999999999999</v>
      </c>
      <c r="F83" s="227">
        <v>35</v>
      </c>
      <c r="G83" s="228">
        <v>0.7</v>
      </c>
      <c r="H83" s="229">
        <v>60</v>
      </c>
      <c r="I83" s="228">
        <v>1.732</v>
      </c>
      <c r="J83" s="227">
        <v>85</v>
      </c>
      <c r="K83" s="228">
        <v>11.43</v>
      </c>
      <c r="L83" s="223"/>
      <c r="M83" s="185"/>
      <c r="N83" s="185"/>
      <c r="O83" s="185"/>
      <c r="P83" s="185"/>
      <c r="Q83" s="185"/>
      <c r="R83" s="185"/>
      <c r="S83" s="185"/>
      <c r="T83" s="224"/>
      <c r="U83" s="185"/>
      <c r="V83" s="25"/>
      <c r="W83" s="25"/>
      <c r="X83" s="25"/>
      <c r="Y83" s="25"/>
      <c r="Z83" s="23"/>
    </row>
    <row r="84" spans="1:26" ht="15" hidden="1" x14ac:dyDescent="0.3">
      <c r="A84" s="185"/>
      <c r="B84" s="185"/>
      <c r="C84" s="226"/>
      <c r="D84" s="226">
        <v>11</v>
      </c>
      <c r="E84" s="228">
        <v>0.19400000000000001</v>
      </c>
      <c r="F84" s="227">
        <v>36</v>
      </c>
      <c r="G84" s="228">
        <v>0.72599999999999998</v>
      </c>
      <c r="H84" s="229">
        <v>61</v>
      </c>
      <c r="I84" s="228">
        <v>1.804</v>
      </c>
      <c r="J84" s="227">
        <v>86</v>
      </c>
      <c r="K84" s="228">
        <v>14.3</v>
      </c>
      <c r="L84" s="223"/>
      <c r="M84" s="185"/>
      <c r="N84" s="185"/>
      <c r="O84" s="185"/>
      <c r="P84" s="185"/>
      <c r="Q84" s="185"/>
      <c r="R84" s="185"/>
      <c r="S84" s="185"/>
      <c r="T84" s="224"/>
      <c r="U84" s="185"/>
      <c r="V84" s="25"/>
      <c r="W84" s="25"/>
      <c r="X84" s="25"/>
      <c r="Y84" s="25"/>
      <c r="Z84" s="23"/>
    </row>
    <row r="85" spans="1:26" ht="15" hidden="1" x14ac:dyDescent="0.3">
      <c r="A85" s="185"/>
      <c r="B85" s="185"/>
      <c r="C85" s="226"/>
      <c r="D85" s="226">
        <v>12</v>
      </c>
      <c r="E85" s="228">
        <v>0.21199999999999999</v>
      </c>
      <c r="F85" s="227">
        <v>37</v>
      </c>
      <c r="G85" s="228">
        <v>0.753</v>
      </c>
      <c r="H85" s="229">
        <v>62</v>
      </c>
      <c r="I85" s="228">
        <v>1.88</v>
      </c>
      <c r="J85" s="227">
        <v>87</v>
      </c>
      <c r="K85" s="228">
        <v>19.081</v>
      </c>
      <c r="L85" s="223"/>
      <c r="M85" s="185"/>
      <c r="N85" s="185"/>
      <c r="O85" s="185"/>
      <c r="P85" s="185"/>
      <c r="Q85" s="185"/>
      <c r="R85" s="185"/>
      <c r="S85" s="185"/>
      <c r="T85" s="224"/>
      <c r="U85" s="185"/>
      <c r="V85" s="25"/>
      <c r="W85" s="25"/>
      <c r="X85" s="25"/>
      <c r="Y85" s="25"/>
      <c r="Z85" s="23"/>
    </row>
    <row r="86" spans="1:26" ht="15" hidden="1" x14ac:dyDescent="0.3">
      <c r="A86" s="185"/>
      <c r="B86" s="185"/>
      <c r="C86" s="226"/>
      <c r="D86" s="226">
        <v>13</v>
      </c>
      <c r="E86" s="228">
        <v>0.23</v>
      </c>
      <c r="F86" s="227">
        <v>38</v>
      </c>
      <c r="G86" s="228">
        <v>0.78100000000000003</v>
      </c>
      <c r="H86" s="229">
        <v>63</v>
      </c>
      <c r="I86" s="228">
        <v>1.962</v>
      </c>
      <c r="J86" s="227">
        <v>88</v>
      </c>
      <c r="K86" s="228">
        <v>28.635999999999999</v>
      </c>
      <c r="L86" s="223"/>
      <c r="M86" s="185"/>
      <c r="N86" s="185"/>
      <c r="O86" s="185"/>
      <c r="P86" s="185"/>
      <c r="Q86" s="185"/>
      <c r="R86" s="185"/>
      <c r="S86" s="185"/>
      <c r="T86" s="224"/>
      <c r="U86" s="185"/>
      <c r="V86" s="25"/>
      <c r="W86" s="25"/>
      <c r="X86" s="25"/>
      <c r="Y86" s="25"/>
      <c r="Z86" s="23"/>
    </row>
    <row r="87" spans="1:26" ht="15" hidden="1" x14ac:dyDescent="0.3">
      <c r="A87" s="185"/>
      <c r="B87" s="185"/>
      <c r="C87" s="226"/>
      <c r="D87" s="226">
        <v>14</v>
      </c>
      <c r="E87" s="228">
        <v>0.249</v>
      </c>
      <c r="F87" s="227">
        <v>39</v>
      </c>
      <c r="G87" s="228">
        <v>0.80900000000000005</v>
      </c>
      <c r="H87" s="229">
        <v>64</v>
      </c>
      <c r="I87" s="228">
        <v>2.0499999999999998</v>
      </c>
      <c r="J87" s="227">
        <v>89</v>
      </c>
      <c r="K87" s="228">
        <v>57.29</v>
      </c>
      <c r="L87" s="223"/>
      <c r="M87" s="185"/>
      <c r="N87" s="185"/>
      <c r="O87" s="185"/>
      <c r="P87" s="185"/>
      <c r="Q87" s="185"/>
      <c r="R87" s="185"/>
      <c r="S87" s="185"/>
      <c r="T87" s="224"/>
      <c r="U87" s="185"/>
      <c r="V87" s="25"/>
      <c r="W87" s="25"/>
      <c r="X87" s="25"/>
      <c r="Y87" s="25"/>
      <c r="Z87" s="23"/>
    </row>
    <row r="88" spans="1:26" ht="15" hidden="1" x14ac:dyDescent="0.3">
      <c r="A88" s="185"/>
      <c r="B88" s="185"/>
      <c r="C88" s="226"/>
      <c r="D88" s="226">
        <v>15</v>
      </c>
      <c r="E88" s="228">
        <v>0.26700000000000002</v>
      </c>
      <c r="F88" s="227">
        <v>40</v>
      </c>
      <c r="G88" s="228">
        <v>0.83899999999999997</v>
      </c>
      <c r="H88" s="229">
        <v>65</v>
      </c>
      <c r="I88" s="228">
        <v>2.1440000000000001</v>
      </c>
      <c r="J88" s="227">
        <v>90</v>
      </c>
      <c r="K88" s="228">
        <v>0</v>
      </c>
      <c r="L88" s="223"/>
      <c r="M88" s="185"/>
      <c r="N88" s="185"/>
      <c r="O88" s="185"/>
      <c r="P88" s="185"/>
      <c r="Q88" s="185"/>
      <c r="R88" s="185"/>
      <c r="S88" s="185"/>
      <c r="T88" s="224"/>
      <c r="U88" s="185"/>
      <c r="V88" s="25"/>
      <c r="W88" s="25"/>
      <c r="X88" s="25"/>
      <c r="Y88" s="25"/>
      <c r="Z88" s="23"/>
    </row>
    <row r="89" spans="1:26" ht="15" hidden="1" x14ac:dyDescent="0.3">
      <c r="A89" s="185"/>
      <c r="B89" s="185"/>
      <c r="C89" s="226"/>
      <c r="D89" s="226">
        <v>16</v>
      </c>
      <c r="E89" s="228">
        <v>0.28599999999999998</v>
      </c>
      <c r="F89" s="227">
        <v>41</v>
      </c>
      <c r="G89" s="228">
        <v>0.86899999999999999</v>
      </c>
      <c r="H89" s="229">
        <v>66</v>
      </c>
      <c r="I89" s="228">
        <v>2.246</v>
      </c>
      <c r="J89" s="227"/>
      <c r="K89" s="223"/>
      <c r="L89" s="223"/>
      <c r="M89" s="185"/>
      <c r="N89" s="185"/>
      <c r="O89" s="185"/>
      <c r="P89" s="185"/>
      <c r="Q89" s="185"/>
      <c r="R89" s="185"/>
      <c r="S89" s="185"/>
      <c r="T89" s="224"/>
      <c r="U89" s="185"/>
      <c r="V89" s="25"/>
      <c r="W89" s="25"/>
      <c r="X89" s="25"/>
      <c r="Y89" s="25"/>
      <c r="Z89" s="23"/>
    </row>
    <row r="90" spans="1:26" ht="15" hidden="1" x14ac:dyDescent="0.3">
      <c r="A90" s="185"/>
      <c r="B90" s="185"/>
      <c r="C90" s="226"/>
      <c r="D90" s="226">
        <v>17</v>
      </c>
      <c r="E90" s="228">
        <v>0.30499999999999999</v>
      </c>
      <c r="F90" s="227">
        <v>42</v>
      </c>
      <c r="G90" s="228">
        <v>0.9</v>
      </c>
      <c r="H90" s="229">
        <v>67</v>
      </c>
      <c r="I90" s="228">
        <v>2.355</v>
      </c>
      <c r="J90" s="227"/>
      <c r="K90" s="223"/>
      <c r="L90" s="223"/>
      <c r="M90" s="185"/>
      <c r="N90" s="185"/>
      <c r="O90" s="185"/>
      <c r="P90" s="185"/>
      <c r="Q90" s="185"/>
      <c r="R90" s="185"/>
      <c r="S90" s="185"/>
      <c r="T90" s="224"/>
      <c r="U90" s="185"/>
      <c r="V90" s="25"/>
      <c r="W90" s="25"/>
      <c r="X90" s="25"/>
      <c r="Y90" s="25"/>
      <c r="Z90" s="23"/>
    </row>
    <row r="91" spans="1:26" ht="15" hidden="1" x14ac:dyDescent="0.3">
      <c r="A91" s="185"/>
      <c r="B91" s="185"/>
      <c r="C91" s="226"/>
      <c r="D91" s="226">
        <v>18</v>
      </c>
      <c r="E91" s="228">
        <v>0.32400000000000001</v>
      </c>
      <c r="F91" s="227">
        <v>43</v>
      </c>
      <c r="G91" s="228">
        <v>0.93500000000000005</v>
      </c>
      <c r="H91" s="229">
        <v>68</v>
      </c>
      <c r="I91" s="228">
        <v>2.4750000000000001</v>
      </c>
      <c r="J91" s="227"/>
      <c r="K91" s="223"/>
      <c r="L91" s="223"/>
      <c r="M91" s="185"/>
      <c r="N91" s="185"/>
      <c r="O91" s="185"/>
      <c r="P91" s="185"/>
      <c r="Q91" s="185"/>
      <c r="R91" s="185"/>
      <c r="S91" s="185"/>
      <c r="T91" s="224"/>
      <c r="U91" s="185"/>
      <c r="V91" s="25"/>
      <c r="W91" s="25"/>
      <c r="X91" s="25"/>
      <c r="Y91" s="25"/>
      <c r="Z91" s="23"/>
    </row>
    <row r="92" spans="1:26" ht="15" hidden="1" x14ac:dyDescent="0.3">
      <c r="A92" s="185"/>
      <c r="B92" s="185"/>
      <c r="C92" s="226"/>
      <c r="D92" s="226">
        <v>19</v>
      </c>
      <c r="E92" s="228">
        <v>0.34399999999999997</v>
      </c>
      <c r="F92" s="227">
        <v>44</v>
      </c>
      <c r="G92" s="228">
        <v>0.96499999999999997</v>
      </c>
      <c r="H92" s="229">
        <v>69</v>
      </c>
      <c r="I92" s="228">
        <v>2.605</v>
      </c>
      <c r="J92" s="227"/>
      <c r="K92" s="223"/>
      <c r="L92" s="223"/>
      <c r="M92" s="185"/>
      <c r="N92" s="185"/>
      <c r="O92" s="185"/>
      <c r="P92" s="185"/>
      <c r="Q92" s="185"/>
      <c r="R92" s="185"/>
      <c r="S92" s="185"/>
      <c r="T92" s="224"/>
      <c r="U92" s="185"/>
      <c r="V92" s="25"/>
      <c r="W92" s="25"/>
      <c r="X92" s="25"/>
      <c r="Y92" s="25"/>
      <c r="Z92" s="23"/>
    </row>
    <row r="93" spans="1:26" ht="15" hidden="1" x14ac:dyDescent="0.3">
      <c r="A93" s="185"/>
      <c r="B93" s="185"/>
      <c r="C93" s="226"/>
      <c r="D93" s="226">
        <v>20</v>
      </c>
      <c r="E93" s="228">
        <v>0.36299999999999999</v>
      </c>
      <c r="F93" s="227">
        <v>45</v>
      </c>
      <c r="G93" s="228">
        <v>1</v>
      </c>
      <c r="H93" s="229">
        <v>70</v>
      </c>
      <c r="I93" s="228">
        <v>2.7469999999999999</v>
      </c>
      <c r="J93" s="227"/>
      <c r="K93" s="223"/>
      <c r="L93" s="223"/>
      <c r="M93" s="185"/>
      <c r="N93" s="185"/>
      <c r="O93" s="185"/>
      <c r="P93" s="185"/>
      <c r="Q93" s="185"/>
      <c r="R93" s="185"/>
      <c r="S93" s="185"/>
      <c r="T93" s="224"/>
      <c r="U93" s="185"/>
      <c r="V93" s="25"/>
      <c r="W93" s="25"/>
      <c r="X93" s="25"/>
      <c r="Y93" s="25"/>
      <c r="Z93" s="23"/>
    </row>
    <row r="94" spans="1:26" ht="15" hidden="1" x14ac:dyDescent="0.3">
      <c r="A94" s="185"/>
      <c r="B94" s="185"/>
      <c r="C94" s="226"/>
      <c r="D94" s="226">
        <v>21</v>
      </c>
      <c r="E94" s="228">
        <v>0.38300000000000001</v>
      </c>
      <c r="F94" s="227">
        <v>46</v>
      </c>
      <c r="G94" s="228">
        <v>1.0349999999999999</v>
      </c>
      <c r="H94" s="229">
        <v>71</v>
      </c>
      <c r="I94" s="228">
        <v>2.9039999999999999</v>
      </c>
      <c r="J94" s="227"/>
      <c r="K94" s="223"/>
      <c r="L94" s="223"/>
      <c r="M94" s="185"/>
      <c r="N94" s="185"/>
      <c r="O94" s="185"/>
      <c r="P94" s="185"/>
      <c r="Q94" s="185"/>
      <c r="R94" s="185"/>
      <c r="S94" s="185"/>
      <c r="T94" s="224"/>
      <c r="U94" s="185"/>
      <c r="V94" s="25"/>
      <c r="W94" s="25"/>
      <c r="X94" s="25"/>
      <c r="Y94" s="25"/>
      <c r="Z94" s="23"/>
    </row>
    <row r="95" spans="1:26" ht="15" hidden="1" x14ac:dyDescent="0.3">
      <c r="A95" s="185"/>
      <c r="B95" s="185"/>
      <c r="C95" s="226"/>
      <c r="D95" s="226">
        <v>22</v>
      </c>
      <c r="E95" s="228">
        <v>0.40400000000000003</v>
      </c>
      <c r="F95" s="227">
        <v>47</v>
      </c>
      <c r="G95" s="228">
        <v>1.0720000000000001</v>
      </c>
      <c r="H95" s="229">
        <v>72</v>
      </c>
      <c r="I95" s="228">
        <v>3.077</v>
      </c>
      <c r="J95" s="227"/>
      <c r="K95" s="223"/>
      <c r="L95" s="223"/>
      <c r="M95" s="185"/>
      <c r="N95" s="185"/>
      <c r="O95" s="185"/>
      <c r="P95" s="185"/>
      <c r="Q95" s="185"/>
      <c r="R95" s="185"/>
      <c r="S95" s="185"/>
      <c r="T95" s="224"/>
      <c r="U95" s="185"/>
      <c r="V95" s="25"/>
      <c r="W95" s="25"/>
      <c r="X95" s="25"/>
      <c r="Y95" s="25"/>
      <c r="Z95" s="23"/>
    </row>
    <row r="96" spans="1:26" ht="15" hidden="1" x14ac:dyDescent="0.3">
      <c r="A96" s="185"/>
      <c r="B96" s="185"/>
      <c r="C96" s="226"/>
      <c r="D96" s="226">
        <v>23</v>
      </c>
      <c r="E96" s="228">
        <v>0.42399999999999999</v>
      </c>
      <c r="F96" s="227">
        <v>48</v>
      </c>
      <c r="G96" s="228">
        <v>1.1100000000000001</v>
      </c>
      <c r="H96" s="229">
        <v>73</v>
      </c>
      <c r="I96" s="228">
        <v>3.27</v>
      </c>
      <c r="J96" s="227"/>
      <c r="K96" s="223"/>
      <c r="L96" s="223"/>
      <c r="M96" s="185"/>
      <c r="N96" s="185"/>
      <c r="O96" s="185"/>
      <c r="P96" s="185"/>
      <c r="Q96" s="185"/>
      <c r="R96" s="185"/>
      <c r="S96" s="185"/>
      <c r="T96" s="224"/>
      <c r="U96" s="185"/>
      <c r="V96" s="25"/>
      <c r="W96" s="25"/>
      <c r="X96" s="25"/>
      <c r="Y96" s="25"/>
      <c r="Z96" s="23"/>
    </row>
    <row r="97" spans="1:26" ht="15" hidden="1" x14ac:dyDescent="0.3">
      <c r="A97" s="185"/>
      <c r="B97" s="185"/>
      <c r="C97" s="226"/>
      <c r="D97" s="226">
        <v>24</v>
      </c>
      <c r="E97" s="228">
        <v>0.44500000000000001</v>
      </c>
      <c r="F97" s="227">
        <v>49</v>
      </c>
      <c r="G97" s="228">
        <v>1.1499999999999999</v>
      </c>
      <c r="H97" s="229">
        <v>74</v>
      </c>
      <c r="I97" s="228">
        <v>3.4870000000000001</v>
      </c>
      <c r="J97" s="227"/>
      <c r="K97" s="223"/>
      <c r="L97" s="223"/>
      <c r="M97" s="185"/>
      <c r="N97" s="185"/>
      <c r="O97" s="185"/>
      <c r="P97" s="185"/>
      <c r="Q97" s="185"/>
      <c r="R97" s="185"/>
      <c r="S97" s="185"/>
      <c r="T97" s="224"/>
      <c r="U97" s="185"/>
      <c r="V97" s="25"/>
      <c r="W97" s="25"/>
      <c r="X97" s="25"/>
      <c r="Y97" s="25"/>
      <c r="Z97" s="23"/>
    </row>
    <row r="98" spans="1:26" ht="15" hidden="1" x14ac:dyDescent="0.3">
      <c r="A98" s="185"/>
      <c r="B98" s="185"/>
      <c r="C98" s="226"/>
      <c r="D98" s="226">
        <v>25</v>
      </c>
      <c r="E98" s="228">
        <v>0.46600000000000003</v>
      </c>
      <c r="F98" s="227">
        <v>50</v>
      </c>
      <c r="G98" s="228">
        <v>1.1910000000000001</v>
      </c>
      <c r="H98" s="229">
        <v>75</v>
      </c>
      <c r="I98" s="228">
        <v>3.7320000000000002</v>
      </c>
      <c r="J98" s="227"/>
      <c r="K98" s="223"/>
      <c r="L98" s="223"/>
      <c r="M98" s="185"/>
      <c r="N98" s="185"/>
      <c r="O98" s="185"/>
      <c r="P98" s="185"/>
      <c r="Q98" s="185"/>
      <c r="R98" s="185"/>
      <c r="S98" s="185"/>
      <c r="T98" s="224"/>
      <c r="U98" s="185"/>
      <c r="V98" s="25"/>
      <c r="W98" s="25"/>
      <c r="X98" s="25"/>
      <c r="Y98" s="25"/>
      <c r="Z98" s="23"/>
    </row>
    <row r="99" spans="1:26" ht="15" hidden="1" x14ac:dyDescent="0.3">
      <c r="A99" s="185"/>
      <c r="B99" s="185"/>
      <c r="C99" s="226"/>
      <c r="D99" s="227">
        <v>26</v>
      </c>
      <c r="E99" s="228">
        <v>0.48699999999999999</v>
      </c>
      <c r="F99" s="227"/>
      <c r="G99" s="235"/>
      <c r="H99" s="229"/>
      <c r="I99" s="229"/>
      <c r="J99" s="223"/>
      <c r="K99" s="223"/>
      <c r="L99" s="223"/>
      <c r="M99" s="185"/>
      <c r="N99" s="185"/>
      <c r="O99" s="185"/>
      <c r="P99" s="185"/>
      <c r="Q99" s="185"/>
      <c r="R99" s="185"/>
      <c r="S99" s="185"/>
      <c r="T99" s="224"/>
      <c r="U99" s="185"/>
      <c r="V99" s="25"/>
      <c r="W99" s="25"/>
      <c r="X99" s="25"/>
      <c r="Y99" s="25"/>
      <c r="Z99" s="23"/>
    </row>
    <row r="100" spans="1:26" ht="15" hidden="1" x14ac:dyDescent="0.3">
      <c r="A100" s="185"/>
      <c r="B100" s="185"/>
      <c r="C100" s="226"/>
      <c r="D100" s="227">
        <v>27</v>
      </c>
      <c r="E100" s="228">
        <v>0.50900000000000001</v>
      </c>
      <c r="F100" s="227"/>
      <c r="G100" s="235"/>
      <c r="H100" s="229"/>
      <c r="I100" s="229"/>
      <c r="J100" s="223"/>
      <c r="K100" s="223"/>
      <c r="L100" s="223"/>
      <c r="M100" s="185"/>
      <c r="N100" s="185"/>
      <c r="O100" s="185"/>
      <c r="P100" s="185"/>
      <c r="Q100" s="185"/>
      <c r="R100" s="185"/>
      <c r="S100" s="185"/>
      <c r="T100" s="224"/>
      <c r="U100" s="185"/>
      <c r="V100" s="25"/>
      <c r="W100" s="25"/>
      <c r="X100" s="25"/>
      <c r="Y100" s="25"/>
      <c r="Z100" s="23"/>
    </row>
    <row r="101" spans="1:26" ht="15" hidden="1" x14ac:dyDescent="0.3">
      <c r="A101" s="185"/>
      <c r="B101" s="185"/>
      <c r="C101" s="226"/>
      <c r="D101" s="227">
        <v>28</v>
      </c>
      <c r="E101" s="228">
        <v>0.53100000000000003</v>
      </c>
      <c r="F101" s="227"/>
      <c r="G101" s="235"/>
      <c r="H101" s="229"/>
      <c r="I101" s="229"/>
      <c r="J101" s="223"/>
      <c r="K101" s="223"/>
      <c r="L101" s="223"/>
      <c r="M101" s="185"/>
      <c r="N101" s="185"/>
      <c r="O101" s="185"/>
      <c r="P101" s="185"/>
      <c r="Q101" s="185"/>
      <c r="R101" s="185"/>
      <c r="S101" s="185"/>
      <c r="T101" s="224"/>
      <c r="U101" s="185"/>
      <c r="V101" s="25"/>
      <c r="W101" s="25"/>
      <c r="X101" s="25"/>
      <c r="Y101" s="25"/>
      <c r="Z101" s="23"/>
    </row>
    <row r="102" spans="1:26" ht="15" hidden="1" x14ac:dyDescent="0.3">
      <c r="A102" s="185"/>
      <c r="B102" s="185"/>
      <c r="C102" s="226"/>
      <c r="D102" s="236">
        <v>29</v>
      </c>
      <c r="E102" s="228">
        <v>0.55400000000000005</v>
      </c>
      <c r="F102" s="227"/>
      <c r="G102" s="235"/>
      <c r="H102" s="229"/>
      <c r="I102" s="229"/>
      <c r="J102" s="223"/>
      <c r="K102" s="223"/>
      <c r="L102" s="223"/>
      <c r="M102" s="185"/>
      <c r="N102" s="185"/>
      <c r="O102" s="185"/>
      <c r="P102" s="185"/>
      <c r="Q102" s="185"/>
      <c r="R102" s="185"/>
      <c r="S102" s="185"/>
      <c r="T102" s="224"/>
      <c r="U102" s="185"/>
      <c r="V102" s="25"/>
      <c r="W102" s="25"/>
      <c r="X102" s="25"/>
      <c r="Y102" s="25"/>
      <c r="Z102" s="23"/>
    </row>
    <row r="103" spans="1:26" ht="15" hidden="1" x14ac:dyDescent="0.3">
      <c r="A103" s="185"/>
      <c r="B103" s="185"/>
      <c r="C103" s="226"/>
      <c r="D103" s="227">
        <v>30</v>
      </c>
      <c r="E103" s="228">
        <v>0.57699999999999996</v>
      </c>
      <c r="F103" s="227"/>
      <c r="G103" s="235"/>
      <c r="H103" s="229"/>
      <c r="I103" s="229"/>
      <c r="J103" s="223"/>
      <c r="K103" s="223"/>
      <c r="L103" s="223"/>
      <c r="M103" s="185"/>
      <c r="N103" s="185"/>
      <c r="O103" s="185"/>
      <c r="P103" s="185"/>
      <c r="Q103" s="185"/>
      <c r="R103" s="185"/>
      <c r="S103" s="185"/>
      <c r="T103" s="224"/>
      <c r="U103" s="185"/>
      <c r="V103" s="25"/>
      <c r="W103" s="25"/>
      <c r="X103" s="25"/>
      <c r="Y103" s="25"/>
      <c r="Z103" s="23"/>
    </row>
    <row r="104" spans="1:26" ht="15" hidden="1" x14ac:dyDescent="0.3">
      <c r="A104" s="185"/>
      <c r="B104" s="185"/>
      <c r="C104" s="226"/>
      <c r="D104" s="227">
        <v>31</v>
      </c>
      <c r="E104" s="228">
        <v>0.6</v>
      </c>
      <c r="F104" s="227"/>
      <c r="G104" s="235"/>
      <c r="H104" s="229"/>
      <c r="I104" s="229"/>
      <c r="J104" s="223"/>
      <c r="K104" s="223"/>
      <c r="L104" s="223"/>
      <c r="M104" s="185"/>
      <c r="N104" s="185"/>
      <c r="O104" s="185"/>
      <c r="P104" s="185"/>
      <c r="Q104" s="185"/>
      <c r="R104" s="185"/>
      <c r="S104" s="185"/>
      <c r="T104" s="224"/>
      <c r="U104" s="185"/>
      <c r="V104" s="25"/>
      <c r="W104" s="25"/>
      <c r="X104" s="25"/>
      <c r="Y104" s="25"/>
      <c r="Z104" s="23"/>
    </row>
    <row r="105" spans="1:26" ht="15" hidden="1" x14ac:dyDescent="0.3">
      <c r="A105" s="185"/>
      <c r="B105" s="185"/>
      <c r="C105" s="226"/>
      <c r="D105" s="227">
        <v>32</v>
      </c>
      <c r="E105" s="228">
        <v>0.624</v>
      </c>
      <c r="F105" s="227"/>
      <c r="G105" s="235"/>
      <c r="H105" s="229"/>
      <c r="I105" s="229"/>
      <c r="J105" s="223"/>
      <c r="K105" s="223"/>
      <c r="L105" s="223"/>
      <c r="M105" s="185"/>
      <c r="N105" s="185"/>
      <c r="O105" s="185"/>
      <c r="P105" s="185"/>
      <c r="Q105" s="185"/>
      <c r="R105" s="185"/>
      <c r="S105" s="185"/>
      <c r="T105" s="224"/>
      <c r="U105" s="185"/>
      <c r="V105" s="25"/>
      <c r="W105" s="25"/>
      <c r="X105" s="25"/>
      <c r="Y105" s="25"/>
      <c r="Z105" s="23"/>
    </row>
    <row r="106" spans="1:26" ht="15" hidden="1" x14ac:dyDescent="0.3">
      <c r="A106" s="185"/>
      <c r="B106" s="185"/>
      <c r="C106" s="226"/>
      <c r="D106" s="227">
        <v>33</v>
      </c>
      <c r="E106" s="228">
        <v>0.64900000000000002</v>
      </c>
      <c r="F106" s="227"/>
      <c r="G106" s="235"/>
      <c r="H106" s="229"/>
      <c r="I106" s="229"/>
      <c r="J106" s="223"/>
      <c r="K106" s="223"/>
      <c r="L106" s="223"/>
      <c r="M106" s="185"/>
      <c r="N106" s="185"/>
      <c r="O106" s="185"/>
      <c r="P106" s="185"/>
      <c r="Q106" s="185"/>
      <c r="R106" s="185"/>
      <c r="S106" s="185"/>
      <c r="T106" s="224"/>
      <c r="U106" s="185"/>
      <c r="V106" s="25"/>
      <c r="W106" s="25"/>
      <c r="X106" s="25"/>
      <c r="Y106" s="25"/>
      <c r="Z106" s="23"/>
    </row>
    <row r="107" spans="1:26" ht="15" hidden="1" x14ac:dyDescent="0.3">
      <c r="A107" s="185"/>
      <c r="B107" s="185"/>
      <c r="C107" s="226"/>
      <c r="D107" s="227">
        <v>34</v>
      </c>
      <c r="E107" s="228">
        <v>0.67400000000000004</v>
      </c>
      <c r="F107" s="227"/>
      <c r="G107" s="235"/>
      <c r="H107" s="229"/>
      <c r="I107" s="229"/>
      <c r="J107" s="223"/>
      <c r="K107" s="223"/>
      <c r="L107" s="223"/>
      <c r="M107" s="185"/>
      <c r="N107" s="185"/>
      <c r="O107" s="185"/>
      <c r="P107" s="185"/>
      <c r="Q107" s="185"/>
      <c r="R107" s="185"/>
      <c r="S107" s="185"/>
      <c r="T107" s="224"/>
      <c r="U107" s="185"/>
      <c r="V107" s="25"/>
      <c r="W107" s="25"/>
      <c r="X107" s="25"/>
      <c r="Y107" s="25"/>
      <c r="Z107" s="23"/>
    </row>
    <row r="108" spans="1:26" ht="15" hidden="1" x14ac:dyDescent="0.3">
      <c r="A108" s="185"/>
      <c r="B108" s="185"/>
      <c r="C108" s="226"/>
      <c r="D108" s="227">
        <v>35</v>
      </c>
      <c r="E108" s="228">
        <v>0.7</v>
      </c>
      <c r="F108" s="227"/>
      <c r="G108" s="235"/>
      <c r="H108" s="229"/>
      <c r="I108" s="229"/>
      <c r="J108" s="223"/>
      <c r="K108" s="223"/>
      <c r="L108" s="223"/>
      <c r="M108" s="185"/>
      <c r="N108" s="185"/>
      <c r="O108" s="185"/>
      <c r="P108" s="185"/>
      <c r="Q108" s="185"/>
      <c r="R108" s="185"/>
      <c r="S108" s="185"/>
      <c r="T108" s="224"/>
      <c r="U108" s="185"/>
      <c r="V108" s="25"/>
      <c r="W108" s="25"/>
      <c r="X108" s="25"/>
      <c r="Y108" s="25"/>
      <c r="Z108" s="23"/>
    </row>
    <row r="109" spans="1:26" ht="15" hidden="1" x14ac:dyDescent="0.3">
      <c r="A109" s="33"/>
      <c r="B109" s="33"/>
      <c r="C109" s="226"/>
      <c r="D109" s="227">
        <v>36</v>
      </c>
      <c r="E109" s="228">
        <v>0.72599999999999998</v>
      </c>
      <c r="F109" s="227"/>
      <c r="G109" s="235"/>
      <c r="H109" s="229"/>
      <c r="I109" s="229"/>
      <c r="J109" s="223"/>
      <c r="K109" s="223"/>
      <c r="L109" s="223"/>
      <c r="M109" s="185"/>
      <c r="N109" s="185"/>
      <c r="O109" s="185"/>
      <c r="P109" s="185"/>
      <c r="Q109" s="185"/>
      <c r="R109" s="185"/>
      <c r="S109" s="185"/>
      <c r="T109" s="224"/>
      <c r="U109" s="185"/>
      <c r="V109" s="25"/>
      <c r="W109" s="25"/>
      <c r="X109" s="25"/>
      <c r="Y109" s="25"/>
      <c r="Z109" s="23"/>
    </row>
    <row r="110" spans="1:26" ht="15" hidden="1" x14ac:dyDescent="0.3">
      <c r="A110" s="33"/>
      <c r="B110" s="33"/>
      <c r="C110" s="226"/>
      <c r="D110" s="227">
        <v>37</v>
      </c>
      <c r="E110" s="228">
        <v>0.753</v>
      </c>
      <c r="F110" s="227"/>
      <c r="G110" s="235"/>
      <c r="H110" s="229"/>
      <c r="I110" s="229"/>
      <c r="J110" s="223"/>
      <c r="K110" s="223"/>
      <c r="L110" s="223"/>
      <c r="M110" s="185"/>
      <c r="N110" s="185"/>
      <c r="O110" s="185"/>
      <c r="P110" s="185"/>
      <c r="Q110" s="185"/>
      <c r="R110" s="185"/>
      <c r="S110" s="185"/>
      <c r="T110" s="224"/>
      <c r="U110" s="185"/>
      <c r="V110" s="25"/>
      <c r="W110" s="25"/>
      <c r="X110" s="25"/>
      <c r="Y110" s="25"/>
      <c r="Z110" s="23"/>
    </row>
    <row r="111" spans="1:26" ht="15" hidden="1" x14ac:dyDescent="0.3">
      <c r="A111" s="33"/>
      <c r="B111" s="33"/>
      <c r="C111" s="226"/>
      <c r="D111" s="227">
        <v>38</v>
      </c>
      <c r="E111" s="228">
        <v>0.78100000000000003</v>
      </c>
      <c r="F111" s="227"/>
      <c r="G111" s="235"/>
      <c r="H111" s="229"/>
      <c r="I111" s="229"/>
      <c r="J111" s="223"/>
      <c r="K111" s="223"/>
      <c r="L111" s="223"/>
      <c r="M111" s="185"/>
      <c r="N111" s="185"/>
      <c r="O111" s="185"/>
      <c r="P111" s="185"/>
      <c r="Q111" s="185"/>
      <c r="R111" s="185"/>
      <c r="S111" s="185"/>
      <c r="T111" s="224"/>
      <c r="U111" s="185"/>
      <c r="V111" s="25"/>
      <c r="W111" s="25"/>
      <c r="X111" s="25"/>
      <c r="Y111" s="25"/>
      <c r="Z111" s="23"/>
    </row>
    <row r="112" spans="1:26" ht="15" hidden="1" x14ac:dyDescent="0.3">
      <c r="A112" s="33"/>
      <c r="B112" s="33"/>
      <c r="C112" s="226"/>
      <c r="D112" s="227">
        <v>39</v>
      </c>
      <c r="E112" s="228">
        <v>0.80900000000000005</v>
      </c>
      <c r="F112" s="227"/>
      <c r="G112" s="235"/>
      <c r="H112" s="229"/>
      <c r="I112" s="229"/>
      <c r="J112" s="223"/>
      <c r="K112" s="223"/>
      <c r="L112" s="223"/>
      <c r="M112" s="185"/>
      <c r="N112" s="185"/>
      <c r="O112" s="185"/>
      <c r="P112" s="185"/>
      <c r="Q112" s="185"/>
      <c r="R112" s="185"/>
      <c r="S112" s="185"/>
      <c r="T112" s="224"/>
      <c r="U112" s="185"/>
      <c r="V112" s="25"/>
      <c r="W112" s="25"/>
      <c r="X112" s="25"/>
      <c r="Y112" s="25"/>
      <c r="Z112" s="23"/>
    </row>
    <row r="113" spans="1:26" ht="15" hidden="1" x14ac:dyDescent="0.3">
      <c r="A113" s="33"/>
      <c r="B113" s="33"/>
      <c r="C113" s="226"/>
      <c r="D113" s="227">
        <v>40</v>
      </c>
      <c r="E113" s="228">
        <v>0.83899999999999997</v>
      </c>
      <c r="F113" s="227"/>
      <c r="G113" s="235"/>
      <c r="H113" s="229"/>
      <c r="I113" s="229"/>
      <c r="J113" s="223"/>
      <c r="K113" s="223"/>
      <c r="L113" s="223"/>
      <c r="M113" s="185"/>
      <c r="N113" s="185"/>
      <c r="O113" s="185"/>
      <c r="P113" s="185"/>
      <c r="Q113" s="185"/>
      <c r="R113" s="185"/>
      <c r="S113" s="185"/>
      <c r="T113" s="224"/>
      <c r="U113" s="185"/>
      <c r="V113" s="25"/>
      <c r="W113" s="25"/>
      <c r="X113" s="25"/>
      <c r="Y113" s="25"/>
      <c r="Z113" s="23"/>
    </row>
    <row r="114" spans="1:26" ht="15" hidden="1" x14ac:dyDescent="0.3">
      <c r="A114" s="33"/>
      <c r="B114" s="33"/>
      <c r="C114" s="226"/>
      <c r="D114" s="227">
        <v>41</v>
      </c>
      <c r="E114" s="228">
        <v>0.86899999999999999</v>
      </c>
      <c r="F114" s="227"/>
      <c r="G114" s="235"/>
      <c r="H114" s="229"/>
      <c r="I114" s="229"/>
      <c r="J114" s="223"/>
      <c r="K114" s="223"/>
      <c r="L114" s="223"/>
      <c r="M114" s="185"/>
      <c r="N114" s="185"/>
      <c r="O114" s="185"/>
      <c r="P114" s="185"/>
      <c r="Q114" s="185"/>
      <c r="R114" s="185"/>
      <c r="S114" s="185"/>
      <c r="T114" s="224"/>
      <c r="U114" s="185"/>
      <c r="V114" s="25"/>
      <c r="W114" s="25"/>
      <c r="X114" s="25"/>
      <c r="Y114" s="25"/>
      <c r="Z114" s="23"/>
    </row>
    <row r="115" spans="1:26" ht="15" hidden="1" x14ac:dyDescent="0.3">
      <c r="A115" s="33"/>
      <c r="B115" s="33"/>
      <c r="C115" s="226"/>
      <c r="D115" s="227">
        <v>42</v>
      </c>
      <c r="E115" s="228">
        <v>0.9</v>
      </c>
      <c r="F115" s="227"/>
      <c r="G115" s="235"/>
      <c r="H115" s="229"/>
      <c r="I115" s="229"/>
      <c r="J115" s="223"/>
      <c r="K115" s="223"/>
      <c r="L115" s="223"/>
      <c r="M115" s="185"/>
      <c r="N115" s="185"/>
      <c r="O115" s="185"/>
      <c r="P115" s="185"/>
      <c r="Q115" s="185"/>
      <c r="R115" s="185"/>
      <c r="S115" s="185"/>
      <c r="T115" s="224"/>
      <c r="U115" s="185"/>
      <c r="V115" s="25"/>
      <c r="W115" s="25"/>
      <c r="X115" s="25"/>
      <c r="Y115" s="25"/>
      <c r="Z115" s="23"/>
    </row>
    <row r="116" spans="1:26" ht="15" hidden="1" x14ac:dyDescent="0.3">
      <c r="A116" s="33"/>
      <c r="B116" s="33"/>
      <c r="C116" s="226"/>
      <c r="D116" s="227">
        <v>43</v>
      </c>
      <c r="E116" s="228">
        <v>0.93500000000000005</v>
      </c>
      <c r="F116" s="227"/>
      <c r="G116" s="235"/>
      <c r="H116" s="229"/>
      <c r="I116" s="229"/>
      <c r="J116" s="223"/>
      <c r="K116" s="223"/>
      <c r="L116" s="223"/>
      <c r="M116" s="185"/>
      <c r="N116" s="185"/>
      <c r="O116" s="185"/>
      <c r="P116" s="185"/>
      <c r="Q116" s="185"/>
      <c r="R116" s="185"/>
      <c r="S116" s="185"/>
      <c r="T116" s="224"/>
      <c r="U116" s="185"/>
      <c r="V116" s="25"/>
      <c r="W116" s="25"/>
      <c r="X116" s="25"/>
      <c r="Y116" s="25"/>
      <c r="Z116" s="23"/>
    </row>
    <row r="117" spans="1:26" ht="15" hidden="1" x14ac:dyDescent="0.3">
      <c r="A117" s="33"/>
      <c r="B117" s="33"/>
      <c r="C117" s="226"/>
      <c r="D117" s="227">
        <v>44</v>
      </c>
      <c r="E117" s="228">
        <v>0.96499999999999997</v>
      </c>
      <c r="F117" s="227"/>
      <c r="G117" s="235"/>
      <c r="H117" s="229"/>
      <c r="I117" s="229"/>
      <c r="J117" s="223"/>
      <c r="K117" s="223"/>
      <c r="L117" s="223"/>
      <c r="M117" s="185"/>
      <c r="N117" s="185"/>
      <c r="O117" s="185"/>
      <c r="P117" s="185"/>
      <c r="Q117" s="185"/>
      <c r="R117" s="185"/>
      <c r="S117" s="185"/>
      <c r="T117" s="224"/>
      <c r="U117" s="185"/>
      <c r="V117" s="25"/>
      <c r="W117" s="25"/>
      <c r="X117" s="25"/>
      <c r="Y117" s="25"/>
      <c r="Z117" s="23"/>
    </row>
    <row r="118" spans="1:26" ht="15" hidden="1" x14ac:dyDescent="0.3">
      <c r="A118" s="33"/>
      <c r="B118" s="33"/>
      <c r="C118" s="226"/>
      <c r="D118" s="227">
        <v>45</v>
      </c>
      <c r="E118" s="228">
        <v>1</v>
      </c>
      <c r="F118" s="227"/>
      <c r="G118" s="235"/>
      <c r="H118" s="229"/>
      <c r="I118" s="229"/>
      <c r="J118" s="223"/>
      <c r="K118" s="223"/>
      <c r="L118" s="223"/>
      <c r="M118" s="185"/>
      <c r="N118" s="185"/>
      <c r="O118" s="185"/>
      <c r="P118" s="185"/>
      <c r="Q118" s="185"/>
      <c r="R118" s="185"/>
      <c r="S118" s="185"/>
      <c r="T118" s="224"/>
      <c r="U118" s="185"/>
      <c r="V118" s="25"/>
      <c r="W118" s="25"/>
      <c r="X118" s="25"/>
      <c r="Y118" s="25"/>
      <c r="Z118" s="23"/>
    </row>
    <row r="119" spans="1:26" ht="15" hidden="1" x14ac:dyDescent="0.3">
      <c r="A119" s="33"/>
      <c r="B119" s="33"/>
      <c r="C119" s="226"/>
      <c r="D119" s="227">
        <v>46</v>
      </c>
      <c r="E119" s="228">
        <v>1.0349999999999999</v>
      </c>
      <c r="F119" s="227"/>
      <c r="G119" s="235"/>
      <c r="H119" s="229"/>
      <c r="I119" s="229"/>
      <c r="J119" s="223"/>
      <c r="K119" s="223"/>
      <c r="L119" s="223"/>
      <c r="M119" s="185"/>
      <c r="N119" s="185"/>
      <c r="O119" s="185"/>
      <c r="P119" s="185"/>
      <c r="Q119" s="185"/>
      <c r="R119" s="185"/>
      <c r="S119" s="185"/>
      <c r="T119" s="224"/>
      <c r="U119" s="185"/>
      <c r="V119" s="25"/>
      <c r="W119" s="25"/>
      <c r="X119" s="25"/>
      <c r="Y119" s="25"/>
      <c r="Z119" s="23"/>
    </row>
    <row r="120" spans="1:26" ht="15" hidden="1" x14ac:dyDescent="0.3">
      <c r="A120" s="33"/>
      <c r="B120" s="33"/>
      <c r="C120" s="226"/>
      <c r="D120" s="227">
        <v>47</v>
      </c>
      <c r="E120" s="228">
        <v>1.0720000000000001</v>
      </c>
      <c r="F120" s="227"/>
      <c r="G120" s="235"/>
      <c r="H120" s="229"/>
      <c r="I120" s="229"/>
      <c r="J120" s="223"/>
      <c r="K120" s="223"/>
      <c r="L120" s="223"/>
      <c r="M120" s="185"/>
      <c r="N120" s="185"/>
      <c r="O120" s="185"/>
      <c r="P120" s="185"/>
      <c r="Q120" s="185"/>
      <c r="R120" s="185"/>
      <c r="S120" s="185"/>
      <c r="T120" s="224"/>
      <c r="U120" s="185"/>
      <c r="V120" s="25"/>
      <c r="W120" s="25"/>
      <c r="X120" s="25"/>
      <c r="Y120" s="25"/>
      <c r="Z120" s="23"/>
    </row>
    <row r="121" spans="1:26" ht="15" hidden="1" x14ac:dyDescent="0.3">
      <c r="A121" s="33"/>
      <c r="B121" s="33"/>
      <c r="C121" s="226"/>
      <c r="D121" s="227">
        <v>48</v>
      </c>
      <c r="E121" s="228">
        <v>1.1100000000000001</v>
      </c>
      <c r="F121" s="227"/>
      <c r="G121" s="235"/>
      <c r="H121" s="229"/>
      <c r="I121" s="229"/>
      <c r="J121" s="223"/>
      <c r="K121" s="223"/>
      <c r="L121" s="223"/>
      <c r="M121" s="185"/>
      <c r="N121" s="185"/>
      <c r="O121" s="185"/>
      <c r="P121" s="185"/>
      <c r="Q121" s="185"/>
      <c r="R121" s="185"/>
      <c r="S121" s="185"/>
      <c r="T121" s="224"/>
      <c r="U121" s="185"/>
      <c r="V121" s="25"/>
      <c r="W121" s="25"/>
      <c r="X121" s="25"/>
      <c r="Y121" s="25"/>
      <c r="Z121" s="23"/>
    </row>
    <row r="122" spans="1:26" ht="15" hidden="1" x14ac:dyDescent="0.3">
      <c r="A122" s="33"/>
      <c r="B122" s="33"/>
      <c r="C122" s="226"/>
      <c r="D122" s="227">
        <v>49</v>
      </c>
      <c r="E122" s="228">
        <v>1.1499999999999999</v>
      </c>
      <c r="F122" s="227"/>
      <c r="G122" s="235"/>
      <c r="H122" s="229"/>
      <c r="I122" s="229"/>
      <c r="J122" s="223"/>
      <c r="K122" s="223"/>
      <c r="L122" s="223"/>
      <c r="M122" s="185"/>
      <c r="N122" s="185"/>
      <c r="O122" s="185"/>
      <c r="P122" s="185"/>
      <c r="Q122" s="185"/>
      <c r="R122" s="185"/>
      <c r="S122" s="185"/>
      <c r="T122" s="224"/>
      <c r="U122" s="185"/>
      <c r="V122" s="25"/>
      <c r="W122" s="25"/>
      <c r="X122" s="25"/>
      <c r="Y122" s="25"/>
      <c r="Z122" s="23"/>
    </row>
    <row r="123" spans="1:26" ht="15" hidden="1" x14ac:dyDescent="0.3">
      <c r="A123" s="33"/>
      <c r="B123" s="33"/>
      <c r="C123" s="226"/>
      <c r="D123" s="227">
        <v>50</v>
      </c>
      <c r="E123" s="228">
        <v>1.1910000000000001</v>
      </c>
      <c r="F123" s="227"/>
      <c r="G123" s="235"/>
      <c r="H123" s="229"/>
      <c r="I123" s="229"/>
      <c r="J123" s="223"/>
      <c r="K123" s="223"/>
      <c r="L123" s="223"/>
      <c r="M123" s="185"/>
      <c r="N123" s="185"/>
      <c r="O123" s="185"/>
      <c r="P123" s="185"/>
      <c r="Q123" s="185"/>
      <c r="R123" s="185"/>
      <c r="S123" s="185"/>
      <c r="T123" s="224"/>
      <c r="U123" s="185"/>
      <c r="V123" s="25"/>
      <c r="W123" s="25"/>
      <c r="X123" s="25"/>
      <c r="Y123" s="25"/>
      <c r="Z123" s="23"/>
    </row>
    <row r="124" spans="1:26" ht="15" hidden="1" x14ac:dyDescent="0.3">
      <c r="A124" s="33"/>
      <c r="B124" s="33"/>
      <c r="C124" s="226"/>
      <c r="D124" s="227">
        <v>51</v>
      </c>
      <c r="E124" s="228">
        <v>1.234</v>
      </c>
      <c r="F124" s="227"/>
      <c r="G124" s="235"/>
      <c r="H124" s="229"/>
      <c r="I124" s="229"/>
      <c r="J124" s="223"/>
      <c r="K124" s="223"/>
      <c r="L124" s="223"/>
      <c r="M124" s="185"/>
      <c r="N124" s="185"/>
      <c r="O124" s="185"/>
      <c r="P124" s="185"/>
      <c r="Q124" s="185"/>
      <c r="R124" s="185"/>
      <c r="S124" s="185"/>
      <c r="T124" s="224"/>
      <c r="U124" s="185"/>
      <c r="V124" s="25"/>
      <c r="W124" s="25"/>
      <c r="X124" s="25"/>
      <c r="Y124" s="25"/>
      <c r="Z124" s="23"/>
    </row>
    <row r="125" spans="1:26" ht="15" hidden="1" x14ac:dyDescent="0.3">
      <c r="A125" s="33"/>
      <c r="B125" s="33"/>
      <c r="C125" s="226"/>
      <c r="D125" s="227">
        <v>52</v>
      </c>
      <c r="E125" s="228">
        <v>1.2789999999999999</v>
      </c>
      <c r="F125" s="227"/>
      <c r="G125" s="235"/>
      <c r="H125" s="229"/>
      <c r="I125" s="229"/>
      <c r="J125" s="223"/>
      <c r="K125" s="223"/>
      <c r="L125" s="223"/>
      <c r="M125" s="185"/>
      <c r="N125" s="185"/>
      <c r="O125" s="185"/>
      <c r="P125" s="185"/>
      <c r="Q125" s="185"/>
      <c r="R125" s="185"/>
      <c r="S125" s="185"/>
      <c r="T125" s="224"/>
      <c r="U125" s="185"/>
      <c r="V125" s="25"/>
      <c r="W125" s="25"/>
      <c r="X125" s="25"/>
      <c r="Y125" s="25"/>
      <c r="Z125" s="23"/>
    </row>
    <row r="126" spans="1:26" ht="15" hidden="1" x14ac:dyDescent="0.3">
      <c r="A126" s="33"/>
      <c r="B126" s="33"/>
      <c r="C126" s="226"/>
      <c r="D126" s="227">
        <v>53</v>
      </c>
      <c r="E126" s="228">
        <v>1.327</v>
      </c>
      <c r="F126" s="227"/>
      <c r="G126" s="235"/>
      <c r="H126" s="229"/>
      <c r="I126" s="229"/>
      <c r="J126" s="223"/>
      <c r="K126" s="223"/>
      <c r="L126" s="223"/>
      <c r="M126" s="185"/>
      <c r="N126" s="185"/>
      <c r="O126" s="185"/>
      <c r="P126" s="185"/>
      <c r="Q126" s="185"/>
      <c r="R126" s="185"/>
      <c r="S126" s="185"/>
      <c r="T126" s="224"/>
      <c r="U126" s="185"/>
      <c r="V126" s="25"/>
      <c r="W126" s="25"/>
      <c r="X126" s="25"/>
      <c r="Y126" s="25"/>
      <c r="Z126" s="23"/>
    </row>
    <row r="127" spans="1:26" ht="15" hidden="1" x14ac:dyDescent="0.3">
      <c r="A127" s="33"/>
      <c r="B127" s="33"/>
      <c r="C127" s="226"/>
      <c r="D127" s="236">
        <v>54</v>
      </c>
      <c r="E127" s="228">
        <v>1.3759999999999999</v>
      </c>
      <c r="F127" s="227"/>
      <c r="G127" s="235"/>
      <c r="H127" s="229"/>
      <c r="I127" s="229"/>
      <c r="J127" s="223"/>
      <c r="K127" s="223"/>
      <c r="L127" s="223"/>
      <c r="M127" s="185"/>
      <c r="N127" s="185"/>
      <c r="O127" s="185"/>
      <c r="P127" s="185"/>
      <c r="Q127" s="185"/>
      <c r="R127" s="185"/>
      <c r="S127" s="185"/>
      <c r="T127" s="224"/>
      <c r="U127" s="185"/>
      <c r="V127" s="25"/>
      <c r="W127" s="25"/>
      <c r="X127" s="25"/>
      <c r="Y127" s="25"/>
      <c r="Z127" s="23"/>
    </row>
    <row r="128" spans="1:26" ht="15" hidden="1" x14ac:dyDescent="0.3">
      <c r="A128" s="33"/>
      <c r="B128" s="33"/>
      <c r="C128" s="226"/>
      <c r="D128" s="227">
        <v>55</v>
      </c>
      <c r="E128" s="228">
        <v>1.4279999999999999</v>
      </c>
      <c r="F128" s="227"/>
      <c r="G128" s="235"/>
      <c r="H128" s="229"/>
      <c r="I128" s="229"/>
      <c r="J128" s="223"/>
      <c r="K128" s="223"/>
      <c r="L128" s="223"/>
      <c r="M128" s="185"/>
      <c r="N128" s="185"/>
      <c r="O128" s="185"/>
      <c r="P128" s="185"/>
      <c r="Q128" s="185"/>
      <c r="R128" s="185"/>
      <c r="S128" s="185"/>
      <c r="T128" s="224"/>
      <c r="U128" s="185"/>
      <c r="V128" s="25"/>
      <c r="W128" s="25"/>
      <c r="X128" s="25"/>
      <c r="Y128" s="25"/>
      <c r="Z128" s="23"/>
    </row>
    <row r="129" spans="1:26" ht="15" hidden="1" x14ac:dyDescent="0.3">
      <c r="A129" s="33"/>
      <c r="B129" s="33"/>
      <c r="C129" s="226"/>
      <c r="D129" s="227">
        <v>56</v>
      </c>
      <c r="E129" s="228">
        <v>1.482</v>
      </c>
      <c r="F129" s="227"/>
      <c r="G129" s="235"/>
      <c r="H129" s="229"/>
      <c r="I129" s="229"/>
      <c r="J129" s="223"/>
      <c r="K129" s="223"/>
      <c r="L129" s="223"/>
      <c r="M129" s="185"/>
      <c r="N129" s="185"/>
      <c r="O129" s="185"/>
      <c r="P129" s="185"/>
      <c r="Q129" s="185"/>
      <c r="R129" s="185"/>
      <c r="S129" s="185"/>
      <c r="T129" s="224"/>
      <c r="U129" s="185"/>
      <c r="V129" s="25"/>
      <c r="W129" s="25"/>
      <c r="X129" s="25"/>
      <c r="Y129" s="25"/>
      <c r="Z129" s="23"/>
    </row>
    <row r="130" spans="1:26" ht="15" hidden="1" x14ac:dyDescent="0.3">
      <c r="A130" s="33"/>
      <c r="B130" s="33"/>
      <c r="C130" s="226"/>
      <c r="D130" s="227">
        <v>57</v>
      </c>
      <c r="E130" s="228">
        <v>1.5389999999999999</v>
      </c>
      <c r="F130" s="227"/>
      <c r="G130" s="235"/>
      <c r="H130" s="229"/>
      <c r="I130" s="229"/>
      <c r="J130" s="223"/>
      <c r="K130" s="223"/>
      <c r="L130" s="223"/>
      <c r="M130" s="185"/>
      <c r="N130" s="185"/>
      <c r="O130" s="185"/>
      <c r="P130" s="185"/>
      <c r="Q130" s="185"/>
      <c r="R130" s="185"/>
      <c r="S130" s="185"/>
      <c r="T130" s="224"/>
      <c r="U130" s="185"/>
      <c r="V130" s="25"/>
      <c r="W130" s="25"/>
      <c r="X130" s="25"/>
      <c r="Y130" s="25"/>
      <c r="Z130" s="23"/>
    </row>
    <row r="131" spans="1:26" ht="15" hidden="1" x14ac:dyDescent="0.3">
      <c r="A131" s="33"/>
      <c r="B131" s="33"/>
      <c r="C131" s="226"/>
      <c r="D131" s="227">
        <v>58</v>
      </c>
      <c r="E131" s="228">
        <v>1.6</v>
      </c>
      <c r="F131" s="227"/>
      <c r="G131" s="235"/>
      <c r="H131" s="229"/>
      <c r="I131" s="229"/>
      <c r="J131" s="223"/>
      <c r="K131" s="223"/>
      <c r="L131" s="223"/>
      <c r="M131" s="185"/>
      <c r="N131" s="185"/>
      <c r="O131" s="185"/>
      <c r="P131" s="185"/>
      <c r="Q131" s="185"/>
      <c r="R131" s="185"/>
      <c r="S131" s="185"/>
      <c r="T131" s="224"/>
      <c r="U131" s="185"/>
      <c r="V131" s="25"/>
      <c r="W131" s="25"/>
      <c r="X131" s="25"/>
      <c r="Y131" s="25"/>
      <c r="Z131" s="23"/>
    </row>
    <row r="132" spans="1:26" ht="15" hidden="1" x14ac:dyDescent="0.3">
      <c r="A132" s="33"/>
      <c r="B132" s="33"/>
      <c r="C132" s="226"/>
      <c r="D132" s="227">
        <v>59</v>
      </c>
      <c r="E132" s="228">
        <v>1.6639999999999999</v>
      </c>
      <c r="F132" s="227"/>
      <c r="G132" s="235"/>
      <c r="H132" s="229"/>
      <c r="I132" s="229"/>
      <c r="J132" s="223"/>
      <c r="K132" s="223"/>
      <c r="L132" s="223"/>
      <c r="M132" s="185"/>
      <c r="N132" s="185"/>
      <c r="O132" s="185"/>
      <c r="P132" s="185"/>
      <c r="Q132" s="185"/>
      <c r="R132" s="185"/>
      <c r="S132" s="185"/>
      <c r="T132" s="224"/>
      <c r="U132" s="185"/>
      <c r="V132" s="25"/>
      <c r="W132" s="25"/>
      <c r="X132" s="25"/>
      <c r="Y132" s="25"/>
      <c r="Z132" s="23"/>
    </row>
    <row r="133" spans="1:26" ht="15" hidden="1" x14ac:dyDescent="0.3">
      <c r="A133" s="33"/>
      <c r="B133" s="33"/>
      <c r="C133" s="226"/>
      <c r="D133" s="227">
        <v>60</v>
      </c>
      <c r="E133" s="228">
        <v>1.732</v>
      </c>
      <c r="F133" s="227"/>
      <c r="G133" s="235"/>
      <c r="H133" s="229"/>
      <c r="I133" s="229"/>
      <c r="J133" s="223"/>
      <c r="K133" s="223"/>
      <c r="L133" s="223"/>
      <c r="M133" s="185"/>
      <c r="N133" s="185"/>
      <c r="O133" s="185"/>
      <c r="P133" s="185"/>
      <c r="Q133" s="185"/>
      <c r="R133" s="185"/>
      <c r="S133" s="185"/>
      <c r="T133" s="224"/>
      <c r="U133" s="185"/>
      <c r="V133" s="25"/>
      <c r="W133" s="25"/>
      <c r="X133" s="25"/>
      <c r="Y133" s="25"/>
      <c r="Z133" s="23"/>
    </row>
    <row r="134" spans="1:26" ht="15" hidden="1" x14ac:dyDescent="0.3">
      <c r="A134" s="33"/>
      <c r="B134" s="33"/>
      <c r="C134" s="226"/>
      <c r="D134" s="227">
        <v>61</v>
      </c>
      <c r="E134" s="228">
        <v>1.804</v>
      </c>
      <c r="F134" s="227"/>
      <c r="G134" s="235"/>
      <c r="H134" s="229"/>
      <c r="I134" s="229"/>
      <c r="J134" s="223"/>
      <c r="K134" s="223"/>
      <c r="L134" s="223"/>
      <c r="M134" s="185"/>
      <c r="N134" s="185"/>
      <c r="O134" s="185"/>
      <c r="P134" s="185"/>
      <c r="Q134" s="185"/>
      <c r="R134" s="185"/>
      <c r="S134" s="185"/>
      <c r="T134" s="224"/>
      <c r="U134" s="185"/>
      <c r="V134" s="25"/>
      <c r="W134" s="25"/>
      <c r="X134" s="25"/>
      <c r="Y134" s="25"/>
      <c r="Z134" s="23"/>
    </row>
    <row r="135" spans="1:26" ht="15" hidden="1" x14ac:dyDescent="0.3">
      <c r="A135" s="33"/>
      <c r="B135" s="33"/>
      <c r="C135" s="226"/>
      <c r="D135" s="227">
        <v>62</v>
      </c>
      <c r="E135" s="228">
        <v>1.88</v>
      </c>
      <c r="F135" s="227"/>
      <c r="G135" s="235"/>
      <c r="H135" s="229"/>
      <c r="I135" s="229"/>
      <c r="J135" s="223"/>
      <c r="K135" s="223"/>
      <c r="L135" s="223"/>
      <c r="M135" s="185"/>
      <c r="N135" s="185"/>
      <c r="O135" s="185"/>
      <c r="P135" s="185"/>
      <c r="Q135" s="185"/>
      <c r="R135" s="185"/>
      <c r="S135" s="185"/>
      <c r="T135" s="224"/>
      <c r="U135" s="185"/>
      <c r="V135" s="25"/>
      <c r="W135" s="25"/>
      <c r="X135" s="25"/>
      <c r="Y135" s="25"/>
      <c r="Z135" s="23"/>
    </row>
    <row r="136" spans="1:26" ht="15" hidden="1" x14ac:dyDescent="0.3">
      <c r="A136" s="33"/>
      <c r="B136" s="33"/>
      <c r="C136" s="226"/>
      <c r="D136" s="227">
        <v>63</v>
      </c>
      <c r="E136" s="228">
        <v>1.962</v>
      </c>
      <c r="F136" s="227"/>
      <c r="G136" s="235"/>
      <c r="H136" s="229"/>
      <c r="I136" s="229"/>
      <c r="J136" s="223"/>
      <c r="K136" s="223"/>
      <c r="L136" s="223"/>
      <c r="M136" s="185"/>
      <c r="N136" s="185"/>
      <c r="O136" s="185"/>
      <c r="P136" s="185"/>
      <c r="Q136" s="185"/>
      <c r="R136" s="185"/>
      <c r="S136" s="185"/>
      <c r="T136" s="224"/>
      <c r="U136" s="185"/>
      <c r="V136" s="25"/>
      <c r="W136" s="25"/>
      <c r="X136" s="25"/>
      <c r="Y136" s="25"/>
      <c r="Z136" s="23"/>
    </row>
    <row r="137" spans="1:26" ht="15" hidden="1" x14ac:dyDescent="0.3">
      <c r="A137" s="33"/>
      <c r="B137" s="33"/>
      <c r="C137" s="226"/>
      <c r="D137" s="227">
        <v>64</v>
      </c>
      <c r="E137" s="228">
        <v>2.0499999999999998</v>
      </c>
      <c r="F137" s="227"/>
      <c r="G137" s="235"/>
      <c r="H137" s="229"/>
      <c r="I137" s="229"/>
      <c r="J137" s="223"/>
      <c r="K137" s="223"/>
      <c r="L137" s="223"/>
      <c r="M137" s="185"/>
      <c r="N137" s="185"/>
      <c r="O137" s="185"/>
      <c r="P137" s="185"/>
      <c r="Q137" s="185"/>
      <c r="R137" s="185"/>
      <c r="S137" s="185"/>
      <c r="T137" s="224"/>
      <c r="U137" s="185"/>
      <c r="V137" s="25"/>
      <c r="W137" s="25"/>
      <c r="X137" s="25"/>
      <c r="Y137" s="25"/>
      <c r="Z137" s="23"/>
    </row>
    <row r="138" spans="1:26" ht="15" hidden="1" x14ac:dyDescent="0.3">
      <c r="A138" s="33"/>
      <c r="B138" s="33"/>
      <c r="C138" s="226"/>
      <c r="D138" s="227">
        <v>65</v>
      </c>
      <c r="E138" s="228">
        <v>2.1440000000000001</v>
      </c>
      <c r="F138" s="227"/>
      <c r="G138" s="235"/>
      <c r="H138" s="229"/>
      <c r="I138" s="229"/>
      <c r="J138" s="223"/>
      <c r="K138" s="223"/>
      <c r="L138" s="223"/>
      <c r="M138" s="185"/>
      <c r="N138" s="185"/>
      <c r="O138" s="185"/>
      <c r="P138" s="185"/>
      <c r="Q138" s="185"/>
      <c r="R138" s="185"/>
      <c r="S138" s="185"/>
      <c r="T138" s="224"/>
      <c r="U138" s="185"/>
      <c r="V138" s="25"/>
      <c r="W138" s="25"/>
      <c r="X138" s="25"/>
      <c r="Y138" s="25"/>
      <c r="Z138" s="23"/>
    </row>
    <row r="139" spans="1:26" ht="15" hidden="1" x14ac:dyDescent="0.3">
      <c r="A139" s="33"/>
      <c r="B139" s="33"/>
      <c r="C139" s="226"/>
      <c r="D139" s="227">
        <v>66</v>
      </c>
      <c r="E139" s="228">
        <v>2.246</v>
      </c>
      <c r="F139" s="227"/>
      <c r="G139" s="235"/>
      <c r="H139" s="229"/>
      <c r="I139" s="229"/>
      <c r="J139" s="223"/>
      <c r="K139" s="223"/>
      <c r="L139" s="223"/>
      <c r="M139" s="185"/>
      <c r="N139" s="185"/>
      <c r="O139" s="185"/>
      <c r="P139" s="185"/>
      <c r="Q139" s="185"/>
      <c r="R139" s="185"/>
      <c r="S139" s="185"/>
      <c r="T139" s="224"/>
      <c r="U139" s="185"/>
      <c r="V139" s="25"/>
      <c r="W139" s="25"/>
      <c r="X139" s="25"/>
      <c r="Y139" s="25"/>
      <c r="Z139" s="23"/>
    </row>
    <row r="140" spans="1:26" ht="15" hidden="1" x14ac:dyDescent="0.3">
      <c r="A140" s="33"/>
      <c r="B140" s="33"/>
      <c r="C140" s="226"/>
      <c r="D140" s="227">
        <v>67</v>
      </c>
      <c r="E140" s="228">
        <v>2.355</v>
      </c>
      <c r="F140" s="227"/>
      <c r="G140" s="235"/>
      <c r="H140" s="229"/>
      <c r="I140" s="229"/>
      <c r="J140" s="223"/>
      <c r="K140" s="223"/>
      <c r="L140" s="223"/>
      <c r="M140" s="185"/>
      <c r="N140" s="185"/>
      <c r="O140" s="185"/>
      <c r="P140" s="185"/>
      <c r="Q140" s="185"/>
      <c r="R140" s="185"/>
      <c r="S140" s="185"/>
      <c r="T140" s="224"/>
      <c r="U140" s="185"/>
      <c r="V140" s="25"/>
      <c r="W140" s="25"/>
      <c r="X140" s="25"/>
      <c r="Y140" s="25"/>
      <c r="Z140" s="23"/>
    </row>
    <row r="141" spans="1:26" ht="15" hidden="1" x14ac:dyDescent="0.3">
      <c r="A141" s="33"/>
      <c r="B141" s="33"/>
      <c r="C141" s="226"/>
      <c r="D141" s="227">
        <v>68</v>
      </c>
      <c r="E141" s="228">
        <v>2.4750000000000001</v>
      </c>
      <c r="F141" s="227"/>
      <c r="G141" s="235"/>
      <c r="H141" s="229"/>
      <c r="I141" s="229"/>
      <c r="J141" s="223"/>
      <c r="K141" s="223"/>
      <c r="L141" s="223"/>
      <c r="M141" s="185"/>
      <c r="N141" s="185"/>
      <c r="O141" s="185"/>
      <c r="P141" s="185"/>
      <c r="Q141" s="185"/>
      <c r="R141" s="185"/>
      <c r="S141" s="185"/>
      <c r="T141" s="224"/>
      <c r="U141" s="185"/>
      <c r="V141" s="25"/>
      <c r="W141" s="25"/>
      <c r="X141" s="25"/>
      <c r="Y141" s="25"/>
      <c r="Z141" s="23"/>
    </row>
    <row r="142" spans="1:26" ht="15" hidden="1" x14ac:dyDescent="0.3">
      <c r="A142" s="33"/>
      <c r="B142" s="33"/>
      <c r="C142" s="226"/>
      <c r="D142" s="227">
        <v>69</v>
      </c>
      <c r="E142" s="228">
        <v>2.605</v>
      </c>
      <c r="F142" s="227"/>
      <c r="G142" s="235"/>
      <c r="H142" s="229"/>
      <c r="I142" s="229"/>
      <c r="J142" s="223"/>
      <c r="K142" s="223"/>
      <c r="L142" s="223"/>
      <c r="M142" s="185"/>
      <c r="N142" s="185"/>
      <c r="O142" s="185"/>
      <c r="P142" s="185"/>
      <c r="Q142" s="185"/>
      <c r="R142" s="185"/>
      <c r="S142" s="185"/>
      <c r="T142" s="224"/>
      <c r="U142" s="185"/>
      <c r="V142" s="25"/>
      <c r="W142" s="25"/>
      <c r="X142" s="25"/>
      <c r="Y142" s="25"/>
      <c r="Z142" s="23"/>
    </row>
    <row r="143" spans="1:26" ht="15" hidden="1" x14ac:dyDescent="0.3">
      <c r="A143" s="33"/>
      <c r="B143" s="33"/>
      <c r="C143" s="226"/>
      <c r="D143" s="227">
        <v>70</v>
      </c>
      <c r="E143" s="228">
        <v>2.7469999999999999</v>
      </c>
      <c r="F143" s="227"/>
      <c r="G143" s="235"/>
      <c r="H143" s="229"/>
      <c r="I143" s="229"/>
      <c r="J143" s="223"/>
      <c r="K143" s="223"/>
      <c r="L143" s="223"/>
      <c r="M143" s="185"/>
      <c r="N143" s="185"/>
      <c r="O143" s="185"/>
      <c r="P143" s="185"/>
      <c r="Q143" s="185"/>
      <c r="R143" s="185"/>
      <c r="S143" s="185"/>
      <c r="T143" s="224"/>
      <c r="U143" s="185"/>
      <c r="V143" s="25"/>
      <c r="W143" s="25"/>
      <c r="X143" s="25"/>
      <c r="Y143" s="25"/>
      <c r="Z143" s="23"/>
    </row>
    <row r="144" spans="1:26" ht="15" hidden="1" x14ac:dyDescent="0.3">
      <c r="A144" s="33"/>
      <c r="B144" s="33"/>
      <c r="C144" s="226"/>
      <c r="D144" s="227">
        <v>71</v>
      </c>
      <c r="E144" s="228">
        <v>2.9039999999999999</v>
      </c>
      <c r="F144" s="227"/>
      <c r="G144" s="235"/>
      <c r="H144" s="229"/>
      <c r="I144" s="229"/>
      <c r="J144" s="223"/>
      <c r="K144" s="223"/>
      <c r="L144" s="223"/>
      <c r="M144" s="185"/>
      <c r="N144" s="185"/>
      <c r="O144" s="185"/>
      <c r="P144" s="185"/>
      <c r="Q144" s="185"/>
      <c r="R144" s="185"/>
      <c r="S144" s="185"/>
      <c r="T144" s="224"/>
      <c r="U144" s="185"/>
      <c r="V144" s="25"/>
      <c r="W144" s="25"/>
      <c r="X144" s="25"/>
      <c r="Y144" s="25"/>
      <c r="Z144" s="23"/>
    </row>
    <row r="145" spans="1:26" ht="15" hidden="1" x14ac:dyDescent="0.3">
      <c r="A145" s="33"/>
      <c r="B145" s="33"/>
      <c r="C145" s="226"/>
      <c r="D145" s="227">
        <v>72</v>
      </c>
      <c r="E145" s="228">
        <v>3.077</v>
      </c>
      <c r="F145" s="227"/>
      <c r="G145" s="235"/>
      <c r="H145" s="229"/>
      <c r="I145" s="229"/>
      <c r="J145" s="223"/>
      <c r="K145" s="223"/>
      <c r="L145" s="223"/>
      <c r="M145" s="185"/>
      <c r="N145" s="185"/>
      <c r="O145" s="185"/>
      <c r="P145" s="185"/>
      <c r="Q145" s="185"/>
      <c r="R145" s="185"/>
      <c r="S145" s="185"/>
      <c r="T145" s="224"/>
      <c r="U145" s="185"/>
      <c r="V145" s="25"/>
      <c r="W145" s="25"/>
      <c r="X145" s="25"/>
      <c r="Y145" s="25"/>
      <c r="Z145" s="23"/>
    </row>
    <row r="146" spans="1:26" ht="15" hidden="1" x14ac:dyDescent="0.3">
      <c r="A146" s="33"/>
      <c r="B146" s="33"/>
      <c r="C146" s="226"/>
      <c r="D146" s="227">
        <v>73</v>
      </c>
      <c r="E146" s="228">
        <v>3.27</v>
      </c>
      <c r="F146" s="227"/>
      <c r="G146" s="235"/>
      <c r="H146" s="229"/>
      <c r="I146" s="229"/>
      <c r="J146" s="223"/>
      <c r="K146" s="223"/>
      <c r="L146" s="223"/>
      <c r="M146" s="185"/>
      <c r="N146" s="185"/>
      <c r="O146" s="185"/>
      <c r="P146" s="185"/>
      <c r="Q146" s="185"/>
      <c r="R146" s="185"/>
      <c r="S146" s="185"/>
      <c r="T146" s="224"/>
      <c r="U146" s="185"/>
      <c r="V146" s="25"/>
      <c r="W146" s="25"/>
      <c r="X146" s="25"/>
      <c r="Y146" s="25"/>
      <c r="Z146" s="23"/>
    </row>
    <row r="147" spans="1:26" ht="15" hidden="1" x14ac:dyDescent="0.3">
      <c r="A147" s="33"/>
      <c r="B147" s="33"/>
      <c r="C147" s="226"/>
      <c r="D147" s="227">
        <v>74</v>
      </c>
      <c r="E147" s="228">
        <v>3.4870000000000001</v>
      </c>
      <c r="F147" s="227"/>
      <c r="G147" s="235"/>
      <c r="H147" s="229"/>
      <c r="I147" s="229"/>
      <c r="J147" s="223"/>
      <c r="K147" s="223"/>
      <c r="L147" s="223"/>
      <c r="M147" s="185"/>
      <c r="N147" s="185"/>
      <c r="O147" s="185"/>
      <c r="P147" s="185"/>
      <c r="Q147" s="185"/>
      <c r="R147" s="185"/>
      <c r="S147" s="185"/>
      <c r="T147" s="224"/>
      <c r="U147" s="185"/>
      <c r="V147" s="25"/>
      <c r="W147" s="25"/>
      <c r="X147" s="25"/>
      <c r="Y147" s="25"/>
      <c r="Z147" s="23"/>
    </row>
    <row r="148" spans="1:26" ht="15" hidden="1" x14ac:dyDescent="0.3">
      <c r="A148" s="33"/>
      <c r="B148" s="33"/>
      <c r="C148" s="226"/>
      <c r="D148" s="227">
        <v>75</v>
      </c>
      <c r="E148" s="228">
        <v>3.7320000000000002</v>
      </c>
      <c r="F148" s="227"/>
      <c r="G148" s="235"/>
      <c r="H148" s="229"/>
      <c r="I148" s="229"/>
      <c r="J148" s="223"/>
      <c r="K148" s="223"/>
      <c r="L148" s="223"/>
      <c r="M148" s="185"/>
      <c r="N148" s="185"/>
      <c r="O148" s="185"/>
      <c r="P148" s="185"/>
      <c r="Q148" s="185"/>
      <c r="R148" s="185"/>
      <c r="S148" s="185"/>
      <c r="T148" s="224"/>
      <c r="U148" s="185"/>
      <c r="V148" s="25"/>
      <c r="W148" s="25"/>
      <c r="X148" s="25"/>
      <c r="Y148" s="25"/>
      <c r="Z148" s="23"/>
    </row>
    <row r="149" spans="1:26" ht="15" hidden="1" x14ac:dyDescent="0.3">
      <c r="A149" s="33"/>
      <c r="B149" s="33"/>
      <c r="C149" s="226"/>
      <c r="D149" s="227">
        <v>76</v>
      </c>
      <c r="E149" s="228">
        <v>4.01</v>
      </c>
      <c r="F149" s="227"/>
      <c r="G149" s="235"/>
      <c r="H149" s="229"/>
      <c r="I149" s="229"/>
      <c r="J149" s="223"/>
      <c r="K149" s="223"/>
      <c r="L149" s="223"/>
      <c r="M149" s="185"/>
      <c r="N149" s="185"/>
      <c r="O149" s="185"/>
      <c r="P149" s="185"/>
      <c r="Q149" s="185"/>
      <c r="R149" s="185"/>
      <c r="S149" s="185"/>
      <c r="T149" s="224"/>
      <c r="U149" s="185"/>
      <c r="V149" s="25"/>
      <c r="W149" s="25"/>
      <c r="X149" s="25"/>
      <c r="Y149" s="25"/>
      <c r="Z149" s="23"/>
    </row>
    <row r="150" spans="1:26" ht="15" hidden="1" x14ac:dyDescent="0.3">
      <c r="A150" s="33"/>
      <c r="B150" s="33"/>
      <c r="C150" s="226"/>
      <c r="D150" s="227">
        <v>77</v>
      </c>
      <c r="E150" s="228">
        <v>4.3310000000000004</v>
      </c>
      <c r="F150" s="227"/>
      <c r="G150" s="235"/>
      <c r="H150" s="229"/>
      <c r="I150" s="229"/>
      <c r="J150" s="223"/>
      <c r="K150" s="223"/>
      <c r="L150" s="223"/>
      <c r="M150" s="185"/>
      <c r="N150" s="185"/>
      <c r="O150" s="185"/>
      <c r="P150" s="185"/>
      <c r="Q150" s="185"/>
      <c r="R150" s="185"/>
      <c r="S150" s="185"/>
      <c r="T150" s="224"/>
      <c r="U150" s="185"/>
      <c r="V150" s="25"/>
      <c r="W150" s="25"/>
      <c r="X150" s="25"/>
      <c r="Y150" s="25"/>
      <c r="Z150" s="23"/>
    </row>
    <row r="151" spans="1:26" ht="15" hidden="1" x14ac:dyDescent="0.3">
      <c r="A151" s="33"/>
      <c r="B151" s="33"/>
      <c r="C151" s="226"/>
      <c r="D151" s="227">
        <v>78</v>
      </c>
      <c r="E151" s="228">
        <v>4.7039999999999997</v>
      </c>
      <c r="F151" s="227"/>
      <c r="G151" s="235"/>
      <c r="H151" s="229"/>
      <c r="I151" s="229"/>
      <c r="J151" s="223"/>
      <c r="K151" s="223"/>
      <c r="L151" s="223"/>
      <c r="M151" s="185"/>
      <c r="N151" s="185"/>
      <c r="O151" s="185"/>
      <c r="P151" s="185"/>
      <c r="Q151" s="185"/>
      <c r="R151" s="185"/>
      <c r="S151" s="185"/>
      <c r="T151" s="224"/>
      <c r="U151" s="185"/>
      <c r="V151" s="25"/>
      <c r="W151" s="25"/>
      <c r="X151" s="25"/>
      <c r="Y151" s="25"/>
      <c r="Z151" s="23"/>
    </row>
    <row r="152" spans="1:26" ht="15" hidden="1" x14ac:dyDescent="0.3">
      <c r="A152" s="33"/>
      <c r="B152" s="33"/>
      <c r="C152" s="226"/>
      <c r="D152" s="227">
        <v>79</v>
      </c>
      <c r="E152" s="228">
        <v>5.1440000000000001</v>
      </c>
      <c r="F152" s="227"/>
      <c r="G152" s="235"/>
      <c r="H152" s="229"/>
      <c r="I152" s="229"/>
      <c r="J152" s="223"/>
      <c r="K152" s="223"/>
      <c r="L152" s="223"/>
      <c r="M152" s="185"/>
      <c r="N152" s="185"/>
      <c r="O152" s="185"/>
      <c r="P152" s="185"/>
      <c r="Q152" s="185"/>
      <c r="R152" s="185"/>
      <c r="S152" s="185"/>
      <c r="T152" s="224"/>
      <c r="U152" s="185"/>
      <c r="V152" s="25"/>
      <c r="W152" s="25"/>
      <c r="X152" s="25"/>
      <c r="Y152" s="25"/>
      <c r="Z152" s="23"/>
    </row>
    <row r="153" spans="1:26" ht="15" hidden="1" x14ac:dyDescent="0.3">
      <c r="A153" s="33"/>
      <c r="B153" s="33"/>
      <c r="C153" s="226"/>
      <c r="D153" s="227">
        <v>80</v>
      </c>
      <c r="E153" s="228">
        <v>5.6710000000000003</v>
      </c>
      <c r="F153" s="227"/>
      <c r="G153" s="235"/>
      <c r="H153" s="229"/>
      <c r="I153" s="229"/>
      <c r="J153" s="223"/>
      <c r="K153" s="223"/>
      <c r="L153" s="223"/>
      <c r="M153" s="185"/>
      <c r="N153" s="185"/>
      <c r="O153" s="185"/>
      <c r="P153" s="185"/>
      <c r="Q153" s="185"/>
      <c r="R153" s="185"/>
      <c r="S153" s="185"/>
      <c r="T153" s="224"/>
      <c r="U153" s="185"/>
      <c r="V153" s="25"/>
      <c r="W153" s="25"/>
      <c r="X153" s="25"/>
      <c r="Y153" s="25"/>
      <c r="Z153" s="23"/>
    </row>
    <row r="154" spans="1:26" ht="15" hidden="1" x14ac:dyDescent="0.3">
      <c r="A154" s="33"/>
      <c r="B154" s="33"/>
      <c r="C154" s="226"/>
      <c r="D154" s="227">
        <v>81</v>
      </c>
      <c r="E154" s="228">
        <v>6.3129999999999997</v>
      </c>
      <c r="F154" s="227"/>
      <c r="G154" s="235"/>
      <c r="H154" s="229"/>
      <c r="I154" s="229"/>
      <c r="J154" s="223"/>
      <c r="K154" s="223"/>
      <c r="L154" s="223"/>
      <c r="M154" s="185"/>
      <c r="N154" s="185"/>
      <c r="O154" s="185"/>
      <c r="P154" s="185"/>
      <c r="Q154" s="185"/>
      <c r="R154" s="185"/>
      <c r="S154" s="185"/>
      <c r="T154" s="224"/>
      <c r="U154" s="185"/>
      <c r="V154" s="25"/>
      <c r="W154" s="25"/>
      <c r="X154" s="25"/>
      <c r="Y154" s="25"/>
      <c r="Z154" s="23"/>
    </row>
    <row r="155" spans="1:26" ht="15" hidden="1" x14ac:dyDescent="0.3">
      <c r="A155" s="33"/>
      <c r="B155" s="33"/>
      <c r="C155" s="226"/>
      <c r="D155" s="227">
        <v>82</v>
      </c>
      <c r="E155" s="228">
        <v>7.1150000000000002</v>
      </c>
      <c r="F155" s="227"/>
      <c r="G155" s="235"/>
      <c r="H155" s="229"/>
      <c r="I155" s="229"/>
      <c r="J155" s="223"/>
      <c r="K155" s="223"/>
      <c r="L155" s="223"/>
      <c r="M155" s="185"/>
      <c r="N155" s="185"/>
      <c r="O155" s="185"/>
      <c r="P155" s="185"/>
      <c r="Q155" s="185"/>
      <c r="R155" s="185"/>
      <c r="S155" s="185"/>
      <c r="T155" s="224"/>
      <c r="U155" s="185"/>
      <c r="V155" s="25"/>
      <c r="W155" s="25"/>
      <c r="X155" s="25"/>
      <c r="Y155" s="25"/>
      <c r="Z155" s="23"/>
    </row>
    <row r="156" spans="1:26" ht="15" hidden="1" x14ac:dyDescent="0.3">
      <c r="A156" s="33"/>
      <c r="B156" s="33"/>
      <c r="C156" s="226"/>
      <c r="D156" s="227">
        <v>83</v>
      </c>
      <c r="E156" s="228">
        <v>8.1440000000000001</v>
      </c>
      <c r="F156" s="227"/>
      <c r="G156" s="235"/>
      <c r="H156" s="229"/>
      <c r="I156" s="229"/>
      <c r="J156" s="223"/>
      <c r="K156" s="223"/>
      <c r="L156" s="223"/>
      <c r="M156" s="185"/>
      <c r="N156" s="185"/>
      <c r="O156" s="185"/>
      <c r="P156" s="185"/>
      <c r="Q156" s="185"/>
      <c r="R156" s="185"/>
      <c r="S156" s="185"/>
      <c r="T156" s="224"/>
      <c r="U156" s="185"/>
      <c r="V156" s="25"/>
      <c r="W156" s="25"/>
      <c r="X156" s="25"/>
      <c r="Y156" s="25"/>
      <c r="Z156" s="23"/>
    </row>
    <row r="157" spans="1:26" ht="15" hidden="1" x14ac:dyDescent="0.3">
      <c r="A157" s="33"/>
      <c r="B157" s="33"/>
      <c r="C157" s="226"/>
      <c r="D157" s="227">
        <v>84</v>
      </c>
      <c r="E157" s="228">
        <v>9.5139999999999993</v>
      </c>
      <c r="F157" s="227"/>
      <c r="G157" s="235"/>
      <c r="H157" s="229"/>
      <c r="I157" s="229"/>
      <c r="J157" s="223"/>
      <c r="K157" s="223"/>
      <c r="L157" s="223"/>
      <c r="M157" s="185"/>
      <c r="N157" s="185"/>
      <c r="O157" s="185"/>
      <c r="P157" s="185"/>
      <c r="Q157" s="185"/>
      <c r="R157" s="185"/>
      <c r="S157" s="185"/>
      <c r="T157" s="224"/>
      <c r="U157" s="185"/>
      <c r="V157" s="25"/>
      <c r="W157" s="25"/>
      <c r="X157" s="25"/>
      <c r="Y157" s="25"/>
      <c r="Z157" s="23"/>
    </row>
    <row r="158" spans="1:26" ht="15" hidden="1" x14ac:dyDescent="0.3">
      <c r="A158" s="33"/>
      <c r="B158" s="33"/>
      <c r="C158" s="226"/>
      <c r="D158" s="227">
        <v>85</v>
      </c>
      <c r="E158" s="228">
        <v>11.43</v>
      </c>
      <c r="F158" s="227"/>
      <c r="G158" s="235"/>
      <c r="H158" s="229"/>
      <c r="I158" s="229"/>
      <c r="J158" s="223"/>
      <c r="K158" s="223"/>
      <c r="L158" s="223"/>
      <c r="M158" s="185"/>
      <c r="N158" s="185"/>
      <c r="O158" s="185"/>
      <c r="P158" s="185"/>
      <c r="Q158" s="185"/>
      <c r="R158" s="185"/>
      <c r="S158" s="185"/>
      <c r="T158" s="224"/>
      <c r="U158" s="185"/>
      <c r="V158" s="25"/>
      <c r="W158" s="25"/>
      <c r="X158" s="25"/>
      <c r="Y158" s="25"/>
      <c r="Z158" s="23"/>
    </row>
    <row r="159" spans="1:26" ht="15" hidden="1" x14ac:dyDescent="0.3">
      <c r="A159" s="33"/>
      <c r="B159" s="33"/>
      <c r="C159" s="226"/>
      <c r="D159" s="227">
        <v>86</v>
      </c>
      <c r="E159" s="228">
        <v>14.3</v>
      </c>
      <c r="F159" s="227"/>
      <c r="G159" s="235"/>
      <c r="H159" s="229"/>
      <c r="I159" s="229"/>
      <c r="J159" s="223"/>
      <c r="K159" s="223"/>
      <c r="L159" s="223"/>
      <c r="M159" s="185"/>
      <c r="N159" s="185"/>
      <c r="O159" s="185"/>
      <c r="P159" s="185"/>
      <c r="Q159" s="185"/>
      <c r="R159" s="185"/>
      <c r="S159" s="185"/>
      <c r="T159" s="224"/>
      <c r="U159" s="185"/>
      <c r="V159" s="25"/>
      <c r="W159" s="25"/>
      <c r="X159" s="25"/>
      <c r="Y159" s="25"/>
      <c r="Z159" s="23"/>
    </row>
    <row r="160" spans="1:26" ht="15" hidden="1" x14ac:dyDescent="0.3">
      <c r="A160" s="33"/>
      <c r="B160" s="33"/>
      <c r="C160" s="226"/>
      <c r="D160" s="227">
        <v>87</v>
      </c>
      <c r="E160" s="228">
        <v>19.081</v>
      </c>
      <c r="F160" s="227"/>
      <c r="G160" s="235"/>
      <c r="H160" s="229"/>
      <c r="I160" s="229"/>
      <c r="J160" s="223"/>
      <c r="K160" s="223"/>
      <c r="L160" s="223"/>
      <c r="M160" s="185"/>
      <c r="N160" s="185"/>
      <c r="O160" s="185"/>
      <c r="P160" s="185"/>
      <c r="Q160" s="185"/>
      <c r="R160" s="185"/>
      <c r="S160" s="185"/>
      <c r="T160" s="224"/>
      <c r="U160" s="185"/>
      <c r="V160" s="25"/>
      <c r="W160" s="25"/>
      <c r="X160" s="25"/>
      <c r="Y160" s="25"/>
      <c r="Z160" s="23"/>
    </row>
    <row r="161" spans="1:26" ht="15" hidden="1" x14ac:dyDescent="0.3">
      <c r="A161" s="33"/>
      <c r="B161" s="33"/>
      <c r="C161" s="226"/>
      <c r="D161" s="227">
        <v>88</v>
      </c>
      <c r="E161" s="228">
        <v>28.635999999999999</v>
      </c>
      <c r="F161" s="227"/>
      <c r="G161" s="235"/>
      <c r="H161" s="229"/>
      <c r="I161" s="229"/>
      <c r="J161" s="223"/>
      <c r="K161" s="223"/>
      <c r="L161" s="223"/>
      <c r="M161" s="185"/>
      <c r="N161" s="185"/>
      <c r="O161" s="185"/>
      <c r="P161" s="185"/>
      <c r="Q161" s="185"/>
      <c r="R161" s="185"/>
      <c r="S161" s="185"/>
      <c r="T161" s="224"/>
      <c r="U161" s="185"/>
      <c r="V161" s="25"/>
      <c r="W161" s="25"/>
      <c r="X161" s="25"/>
      <c r="Y161" s="25"/>
      <c r="Z161" s="23"/>
    </row>
    <row r="162" spans="1:26" ht="15" hidden="1" x14ac:dyDescent="0.3">
      <c r="A162" s="33"/>
      <c r="B162" s="33"/>
      <c r="C162" s="226"/>
      <c r="D162" s="227">
        <v>89</v>
      </c>
      <c r="E162" s="228">
        <v>57.29</v>
      </c>
      <c r="F162" s="227"/>
      <c r="G162" s="235"/>
      <c r="H162" s="229"/>
      <c r="I162" s="229"/>
      <c r="J162" s="223"/>
      <c r="K162" s="223"/>
      <c r="L162" s="223"/>
      <c r="M162" s="185"/>
      <c r="N162" s="185"/>
      <c r="O162" s="185"/>
      <c r="P162" s="185"/>
      <c r="Q162" s="185"/>
      <c r="R162" s="185"/>
      <c r="S162" s="185"/>
      <c r="T162" s="224"/>
      <c r="U162" s="185"/>
      <c r="V162" s="25"/>
      <c r="W162" s="25"/>
      <c r="X162" s="25"/>
      <c r="Y162" s="25"/>
      <c r="Z162" s="23"/>
    </row>
    <row r="163" spans="1:26" ht="15.6" hidden="1" thickBot="1" x14ac:dyDescent="0.35">
      <c r="A163" s="33"/>
      <c r="B163" s="33"/>
      <c r="C163" s="237"/>
      <c r="D163" s="238">
        <v>90</v>
      </c>
      <c r="E163" s="239">
        <v>0</v>
      </c>
      <c r="F163" s="238"/>
      <c r="G163" s="240"/>
      <c r="H163" s="241"/>
      <c r="I163" s="241"/>
      <c r="J163" s="242"/>
      <c r="K163" s="242"/>
      <c r="L163" s="223"/>
      <c r="M163" s="185"/>
      <c r="N163" s="185"/>
      <c r="O163" s="185"/>
      <c r="P163" s="185"/>
      <c r="Q163" s="185"/>
      <c r="R163" s="185"/>
      <c r="S163" s="185"/>
      <c r="T163" s="224"/>
      <c r="U163" s="185"/>
      <c r="V163" s="25"/>
      <c r="W163" s="25"/>
      <c r="X163" s="25"/>
      <c r="Y163" s="25"/>
      <c r="Z163" s="23"/>
    </row>
    <row r="164" spans="1:26" ht="15.6" thickTop="1" x14ac:dyDescent="0.3">
      <c r="A164" s="33"/>
      <c r="B164" s="33"/>
      <c r="C164" s="376" t="s">
        <v>447</v>
      </c>
      <c r="D164" s="377"/>
      <c r="E164" s="377"/>
      <c r="F164" s="377"/>
      <c r="G164" s="377"/>
      <c r="H164" s="377"/>
      <c r="I164" s="377"/>
      <c r="J164" s="377"/>
      <c r="K164" s="243"/>
      <c r="L164" s="223"/>
      <c r="M164" s="185"/>
      <c r="N164" s="185"/>
      <c r="O164" s="185"/>
      <c r="P164" s="185"/>
      <c r="Q164" s="185"/>
      <c r="R164" s="185"/>
      <c r="S164" s="185"/>
      <c r="T164" s="224"/>
      <c r="U164" s="185"/>
      <c r="V164" s="25"/>
      <c r="W164" s="25"/>
      <c r="X164" s="25"/>
      <c r="Y164" s="25"/>
      <c r="Z164" s="23"/>
    </row>
    <row r="165" spans="1:26" x14ac:dyDescent="0.3">
      <c r="A165" s="185"/>
      <c r="B165" s="185"/>
      <c r="C165" s="185"/>
      <c r="D165" s="185"/>
      <c r="E165" s="185"/>
      <c r="F165" s="185"/>
      <c r="G165" s="185"/>
      <c r="H165" s="185"/>
      <c r="I165" s="185"/>
      <c r="J165" s="185"/>
      <c r="K165" s="185"/>
      <c r="L165" s="185"/>
      <c r="M165" s="185"/>
      <c r="N165" s="185"/>
      <c r="O165" s="185"/>
      <c r="P165" s="185"/>
      <c r="Q165" s="185"/>
      <c r="R165" s="185"/>
      <c r="S165" s="185"/>
      <c r="T165" s="224"/>
      <c r="U165" s="185"/>
      <c r="V165" s="25"/>
      <c r="W165" s="25"/>
      <c r="X165" s="25"/>
      <c r="Y165" s="25"/>
      <c r="Z165" s="23"/>
    </row>
    <row r="166" spans="1:26" x14ac:dyDescent="0.3">
      <c r="A166" s="185"/>
      <c r="B166" s="185"/>
      <c r="C166" s="185"/>
      <c r="D166" s="185"/>
      <c r="E166" s="185"/>
      <c r="F166" s="185"/>
      <c r="G166" s="185"/>
      <c r="H166" s="185"/>
      <c r="I166" s="185"/>
      <c r="J166" s="185"/>
      <c r="K166" s="185"/>
      <c r="L166" s="185"/>
      <c r="M166" s="185"/>
      <c r="N166" s="185"/>
      <c r="O166" s="185"/>
      <c r="P166" s="185"/>
      <c r="Q166" s="185"/>
      <c r="R166" s="185"/>
      <c r="S166" s="185"/>
      <c r="T166" s="224"/>
      <c r="U166" s="185"/>
      <c r="V166" s="25"/>
      <c r="W166" s="25"/>
      <c r="X166" s="25"/>
      <c r="Y166" s="25"/>
      <c r="Z166" s="23"/>
    </row>
    <row r="167" spans="1:26" x14ac:dyDescent="0.3">
      <c r="A167" s="185"/>
      <c r="B167" s="185"/>
      <c r="C167" s="185"/>
      <c r="D167" s="185"/>
      <c r="E167" s="185"/>
      <c r="F167" s="185"/>
      <c r="G167" s="185"/>
      <c r="H167" s="185"/>
      <c r="I167" s="185"/>
      <c r="J167" s="185"/>
      <c r="K167" s="185"/>
      <c r="L167" s="185"/>
      <c r="M167" s="185"/>
      <c r="N167" s="185"/>
      <c r="O167" s="185"/>
      <c r="P167" s="185"/>
      <c r="Q167" s="185"/>
      <c r="R167" s="185"/>
      <c r="S167" s="185"/>
      <c r="T167" s="224"/>
      <c r="U167" s="185"/>
      <c r="V167" s="25"/>
      <c r="W167" s="25"/>
      <c r="X167" s="25"/>
      <c r="Y167" s="25"/>
      <c r="Z167" s="23"/>
    </row>
    <row r="168" spans="1:26" ht="15" thickBot="1" x14ac:dyDescent="0.35">
      <c r="A168" s="185"/>
      <c r="B168" s="185"/>
      <c r="C168" s="185"/>
      <c r="D168" s="185"/>
      <c r="E168" s="185"/>
      <c r="F168" s="185"/>
      <c r="G168" s="185"/>
      <c r="H168" s="185"/>
      <c r="I168" s="185"/>
      <c r="J168" s="185"/>
      <c r="K168" s="244"/>
      <c r="L168" s="244"/>
      <c r="M168" s="244"/>
      <c r="N168" s="244"/>
      <c r="O168" s="244"/>
      <c r="P168" s="244"/>
      <c r="Q168" s="244"/>
      <c r="R168" s="244"/>
      <c r="S168" s="245"/>
      <c r="T168" s="224"/>
      <c r="U168" s="185"/>
      <c r="V168" s="25"/>
      <c r="W168" s="25"/>
      <c r="X168" s="25"/>
      <c r="Y168" s="25"/>
      <c r="Z168" s="23"/>
    </row>
    <row r="169" spans="1:26" x14ac:dyDescent="0.3">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x14ac:dyDescent="0.3">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sheetData>
  <mergeCells count="35">
    <mergeCell ref="O13:Q13"/>
    <mergeCell ref="L1:S1"/>
    <mergeCell ref="F2:G3"/>
    <mergeCell ref="K5:K6"/>
    <mergeCell ref="J6:J7"/>
    <mergeCell ref="C10:F10"/>
    <mergeCell ref="G10:J10"/>
    <mergeCell ref="C11:F11"/>
    <mergeCell ref="G11:J11"/>
    <mergeCell ref="J12:J13"/>
    <mergeCell ref="K12:K13"/>
    <mergeCell ref="B13:G13"/>
    <mergeCell ref="B1:J1"/>
    <mergeCell ref="F35:I35"/>
    <mergeCell ref="C37:J39"/>
    <mergeCell ref="H14:J14"/>
    <mergeCell ref="C21:J21"/>
    <mergeCell ref="C25:J25"/>
    <mergeCell ref="H15:J15"/>
    <mergeCell ref="C59:J59"/>
    <mergeCell ref="L61:P61"/>
    <mergeCell ref="O14:Q14"/>
    <mergeCell ref="O15:Q15"/>
    <mergeCell ref="C164:J164"/>
    <mergeCell ref="D72:J72"/>
    <mergeCell ref="B71:J71"/>
    <mergeCell ref="C63:J67"/>
    <mergeCell ref="B56:J56"/>
    <mergeCell ref="L63:P63"/>
    <mergeCell ref="L64:P64"/>
    <mergeCell ref="L65:P65"/>
    <mergeCell ref="L62:P62"/>
    <mergeCell ref="L56:O56"/>
    <mergeCell ref="C29:J29"/>
    <mergeCell ref="C31:F31"/>
  </mergeCells>
  <dataValidations count="4">
    <dataValidation allowBlank="1" showInputMessage="1" showErrorMessage="1" prompt="Enter the angle from the position of the observer from the base of the object at MHW to the top of the object." sqref="E60" xr:uid="{20962565-784C-4321-8918-8CA7C261C8BD}"/>
    <dataValidation allowBlank="1" showInputMessage="1" showErrorMessage="1" prompt="Enter the distance from the observer to the base of the object being measured." sqref="E20 E24 E28" xr:uid="{B336280A-A86C-40B6-A411-54AB9D18990B}"/>
    <dataValidation allowBlank="1" showInputMessage="1" showErrorMessage="1" prompt="Enter the length of the object in feet." sqref="D32 E58" xr:uid="{5E898183-8D87-48E4-AD10-641CA5DD5648}"/>
    <dataValidation allowBlank="1" showInputMessage="1" showErrorMessage="1" prompt="Enter the scale of the chart being used." sqref="D35" xr:uid="{36A9DC45-B023-4CFD-B139-5CFC5B34F442}"/>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833CB-0151-4811-9A06-E6EC636BEDF5}">
  <sheetPr codeName="Sheet1"/>
  <dimension ref="A1:AZ60"/>
  <sheetViews>
    <sheetView workbookViewId="0">
      <selection activeCell="F1" sqref="F1:F1048576"/>
    </sheetView>
  </sheetViews>
  <sheetFormatPr defaultRowHeight="14.4" x14ac:dyDescent="0.3"/>
  <cols>
    <col min="1" max="1" width="3.6640625" customWidth="1"/>
    <col min="2" max="2" width="56.109375" customWidth="1"/>
    <col min="3" max="3" width="13.33203125" customWidth="1"/>
    <col min="5" max="5" width="3.6640625" customWidth="1"/>
    <col min="6" max="6" width="56.109375" customWidth="1"/>
    <col min="7" max="7" width="12.44140625" customWidth="1"/>
    <col min="10" max="10" width="42.6640625" customWidth="1"/>
    <col min="11" max="11" width="9.88671875" bestFit="1" customWidth="1"/>
    <col min="14" max="14" width="47.109375" customWidth="1"/>
    <col min="15" max="15" width="10" customWidth="1"/>
    <col min="17" max="17" width="9.88671875" bestFit="1" customWidth="1"/>
    <col min="18" max="18" width="45.88671875" customWidth="1"/>
    <col min="19" max="19" width="9.21875" bestFit="1" customWidth="1"/>
    <col min="21" max="21" width="9.88671875" bestFit="1" customWidth="1"/>
    <col min="22" max="22" width="45.33203125" customWidth="1"/>
    <col min="23" max="23" width="9.6640625" bestFit="1" customWidth="1"/>
    <col min="25" max="25" width="9.6640625" bestFit="1" customWidth="1"/>
    <col min="26" max="26" width="50.5546875" customWidth="1"/>
    <col min="27" max="27" width="12.6640625" customWidth="1"/>
    <col min="29" max="29" width="3.88671875" customWidth="1"/>
    <col min="30" max="30" width="44.5546875" customWidth="1"/>
    <col min="33" max="33" width="3.44140625" customWidth="1"/>
    <col min="34" max="34" width="44.5546875" customWidth="1"/>
    <col min="35" max="35" width="9.44140625" customWidth="1"/>
    <col min="37" max="37" width="3.21875" customWidth="1"/>
    <col min="38" max="38" width="44" customWidth="1"/>
    <col min="39" max="39" width="9.44140625" customWidth="1"/>
    <col min="41" max="41" width="3.33203125" customWidth="1"/>
    <col min="42" max="42" width="44.6640625" customWidth="1"/>
    <col min="43" max="43" width="9.88671875" customWidth="1"/>
    <col min="45" max="45" width="3.109375" customWidth="1"/>
    <col min="46" max="46" width="44.5546875" customWidth="1"/>
    <col min="47" max="47" width="9.44140625" customWidth="1"/>
    <col min="49" max="49" width="4" customWidth="1"/>
    <col min="50" max="50" width="44.109375" customWidth="1"/>
    <col min="51" max="51" width="10" customWidth="1"/>
  </cols>
  <sheetData>
    <row r="1" spans="1:52" x14ac:dyDescent="0.3">
      <c r="B1">
        <f>COUNTA(B3:B142)</f>
        <v>58</v>
      </c>
      <c r="C1" s="260">
        <v>46084</v>
      </c>
      <c r="D1" t="s">
        <v>1059</v>
      </c>
      <c r="F1">
        <f>COUNTA(F3:F142)</f>
        <v>0</v>
      </c>
      <c r="G1" s="260">
        <v>46143</v>
      </c>
      <c r="H1" t="s">
        <v>1059</v>
      </c>
      <c r="J1">
        <f>COUNTA(J3:J142)</f>
        <v>0</v>
      </c>
      <c r="K1" s="260">
        <f>G1+15</f>
        <v>46158</v>
      </c>
      <c r="L1" t="s">
        <v>1059</v>
      </c>
      <c r="N1">
        <f>COUNTA(N3:N142)</f>
        <v>0</v>
      </c>
      <c r="O1" s="260">
        <f>K1+15</f>
        <v>46173</v>
      </c>
      <c r="P1" t="s">
        <v>1059</v>
      </c>
      <c r="R1">
        <f>COUNTA(R3:R142)</f>
        <v>0</v>
      </c>
      <c r="S1" s="260">
        <f>O1+15</f>
        <v>46188</v>
      </c>
      <c r="T1" t="s">
        <v>1059</v>
      </c>
      <c r="V1">
        <f>COUNTA(V3:V142)</f>
        <v>0</v>
      </c>
      <c r="W1" s="260">
        <f>S1+15</f>
        <v>46203</v>
      </c>
      <c r="X1" t="s">
        <v>1059</v>
      </c>
      <c r="Z1">
        <f>COUNTA(Z3:Z142)</f>
        <v>0</v>
      </c>
      <c r="AA1" s="260">
        <f>W1+15</f>
        <v>46218</v>
      </c>
      <c r="AB1" t="s">
        <v>1059</v>
      </c>
      <c r="AD1">
        <f>COUNTA(AD3:AD142)</f>
        <v>0</v>
      </c>
      <c r="AE1" s="260">
        <f>AA1+15</f>
        <v>46233</v>
      </c>
      <c r="AF1" t="s">
        <v>1059</v>
      </c>
      <c r="AH1">
        <f>COUNTA(AH3:AH142)</f>
        <v>0</v>
      </c>
      <c r="AI1" s="260">
        <f>AE1+15</f>
        <v>46248</v>
      </c>
      <c r="AJ1" t="s">
        <v>1059</v>
      </c>
      <c r="AL1">
        <f>COUNTA(AL3:AL142)</f>
        <v>0</v>
      </c>
      <c r="AM1" s="260">
        <f>AI1+15</f>
        <v>46263</v>
      </c>
      <c r="AN1" t="s">
        <v>1059</v>
      </c>
      <c r="AP1">
        <f>COUNTA(AP3:AP142)</f>
        <v>0</v>
      </c>
      <c r="AQ1" s="260">
        <f>AM1+15</f>
        <v>46278</v>
      </c>
      <c r="AR1" t="s">
        <v>1059</v>
      </c>
      <c r="AT1">
        <f>COUNTA(AT3:AT142)</f>
        <v>0</v>
      </c>
      <c r="AU1" s="260">
        <f>AQ1+15</f>
        <v>46293</v>
      </c>
      <c r="AV1" t="s">
        <v>1059</v>
      </c>
      <c r="AX1">
        <f>COUNTA(AX3:AX142)</f>
        <v>0</v>
      </c>
      <c r="AY1" s="260">
        <f>AU1+15</f>
        <v>46308</v>
      </c>
      <c r="AZ1" t="s">
        <v>1059</v>
      </c>
    </row>
    <row r="2" spans="1:52" x14ac:dyDescent="0.3">
      <c r="A2" t="s">
        <v>559</v>
      </c>
      <c r="B2" t="s">
        <v>544</v>
      </c>
      <c r="C2" t="s">
        <v>545</v>
      </c>
      <c r="E2" t="s">
        <v>559</v>
      </c>
      <c r="F2" s="259" t="s">
        <v>544</v>
      </c>
      <c r="G2" t="s">
        <v>545</v>
      </c>
      <c r="I2" s="259" t="s">
        <v>559</v>
      </c>
      <c r="J2" t="s">
        <v>544</v>
      </c>
      <c r="K2" t="s">
        <v>545</v>
      </c>
      <c r="M2" s="259" t="s">
        <v>559</v>
      </c>
      <c r="N2" t="s">
        <v>544</v>
      </c>
      <c r="O2" t="s">
        <v>545</v>
      </c>
      <c r="Q2" s="259" t="s">
        <v>559</v>
      </c>
      <c r="R2" t="s">
        <v>544</v>
      </c>
      <c r="S2" t="s">
        <v>545</v>
      </c>
      <c r="U2" s="259" t="s">
        <v>559</v>
      </c>
      <c r="V2" t="s">
        <v>544</v>
      </c>
      <c r="W2" t="s">
        <v>545</v>
      </c>
      <c r="Y2" s="259" t="s">
        <v>559</v>
      </c>
      <c r="Z2" t="s">
        <v>544</v>
      </c>
      <c r="AA2" t="s">
        <v>545</v>
      </c>
      <c r="AC2" s="259" t="s">
        <v>559</v>
      </c>
      <c r="AD2" t="s">
        <v>544</v>
      </c>
      <c r="AE2" t="s">
        <v>545</v>
      </c>
      <c r="AG2" s="259" t="s">
        <v>559</v>
      </c>
      <c r="AH2" t="s">
        <v>544</v>
      </c>
      <c r="AI2" t="s">
        <v>545</v>
      </c>
      <c r="AK2" s="259" t="s">
        <v>559</v>
      </c>
      <c r="AL2" t="s">
        <v>544</v>
      </c>
      <c r="AM2" t="s">
        <v>545</v>
      </c>
      <c r="AO2" s="259" t="s">
        <v>559</v>
      </c>
      <c r="AP2" t="s">
        <v>544</v>
      </c>
      <c r="AQ2" t="s">
        <v>545</v>
      </c>
      <c r="AS2" s="259" t="s">
        <v>559</v>
      </c>
      <c r="AT2" t="s">
        <v>544</v>
      </c>
      <c r="AU2" t="s">
        <v>545</v>
      </c>
      <c r="AW2" s="259" t="s">
        <v>559</v>
      </c>
      <c r="AX2" t="s">
        <v>544</v>
      </c>
      <c r="AY2" t="s">
        <v>545</v>
      </c>
    </row>
    <row r="3" spans="1:52" x14ac:dyDescent="0.3">
      <c r="A3">
        <v>1</v>
      </c>
      <c r="B3" s="252" t="s">
        <v>1001</v>
      </c>
      <c r="C3" s="252" t="s">
        <v>101</v>
      </c>
      <c r="D3" t="s">
        <v>1060</v>
      </c>
    </row>
    <row r="4" spans="1:52" x14ac:dyDescent="0.3">
      <c r="A4">
        <v>2</v>
      </c>
      <c r="B4" s="252" t="s">
        <v>1002</v>
      </c>
      <c r="C4" s="252" t="s">
        <v>101</v>
      </c>
    </row>
    <row r="5" spans="1:52" x14ac:dyDescent="0.3">
      <c r="A5">
        <v>3</v>
      </c>
      <c r="B5" s="252" t="s">
        <v>1003</v>
      </c>
      <c r="C5" s="252" t="s">
        <v>101</v>
      </c>
    </row>
    <row r="6" spans="1:52" x14ac:dyDescent="0.3">
      <c r="A6">
        <v>4</v>
      </c>
      <c r="B6" s="252" t="s">
        <v>1004</v>
      </c>
      <c r="C6" s="252" t="s">
        <v>101</v>
      </c>
    </row>
    <row r="7" spans="1:52" x14ac:dyDescent="0.3">
      <c r="A7">
        <v>5</v>
      </c>
      <c r="B7" s="252" t="s">
        <v>1005</v>
      </c>
      <c r="C7" s="252" t="s">
        <v>101</v>
      </c>
    </row>
    <row r="8" spans="1:52" x14ac:dyDescent="0.3">
      <c r="A8">
        <v>6</v>
      </c>
      <c r="B8" s="252" t="s">
        <v>1006</v>
      </c>
      <c r="C8" s="252" t="s">
        <v>101</v>
      </c>
    </row>
    <row r="9" spans="1:52" x14ac:dyDescent="0.3">
      <c r="A9">
        <v>7</v>
      </c>
      <c r="B9" s="252" t="s">
        <v>1007</v>
      </c>
      <c r="C9" s="252" t="s">
        <v>101</v>
      </c>
    </row>
    <row r="10" spans="1:52" x14ac:dyDescent="0.3">
      <c r="A10">
        <v>8</v>
      </c>
      <c r="B10" s="252" t="s">
        <v>1008</v>
      </c>
      <c r="C10" s="252" t="s">
        <v>101</v>
      </c>
    </row>
    <row r="11" spans="1:52" x14ac:dyDescent="0.3">
      <c r="A11">
        <v>9</v>
      </c>
      <c r="B11" s="252" t="s">
        <v>1009</v>
      </c>
      <c r="C11" s="252" t="s">
        <v>111</v>
      </c>
    </row>
    <row r="12" spans="1:52" x14ac:dyDescent="0.3">
      <c r="A12">
        <v>10</v>
      </c>
      <c r="B12" s="252" t="s">
        <v>1010</v>
      </c>
      <c r="C12" s="252" t="s">
        <v>111</v>
      </c>
    </row>
    <row r="13" spans="1:52" x14ac:dyDescent="0.3">
      <c r="A13">
        <v>11</v>
      </c>
      <c r="B13" s="252" t="s">
        <v>1011</v>
      </c>
      <c r="C13" s="252" t="s">
        <v>111</v>
      </c>
    </row>
    <row r="14" spans="1:52" x14ac:dyDescent="0.3">
      <c r="A14">
        <v>12</v>
      </c>
      <c r="B14" s="252" t="s">
        <v>1012</v>
      </c>
      <c r="C14" s="252" t="s">
        <v>111</v>
      </c>
    </row>
    <row r="15" spans="1:52" x14ac:dyDescent="0.3">
      <c r="A15">
        <v>13</v>
      </c>
      <c r="B15" s="252" t="s">
        <v>1013</v>
      </c>
      <c r="C15" s="252" t="s">
        <v>254</v>
      </c>
    </row>
    <row r="16" spans="1:52" x14ac:dyDescent="0.3">
      <c r="A16">
        <v>14</v>
      </c>
      <c r="B16" s="252" t="s">
        <v>1014</v>
      </c>
      <c r="C16" s="252" t="s">
        <v>254</v>
      </c>
    </row>
    <row r="17" spans="1:3" x14ac:dyDescent="0.3">
      <c r="A17">
        <v>15</v>
      </c>
      <c r="B17" s="252" t="s">
        <v>1015</v>
      </c>
      <c r="C17" s="252" t="s">
        <v>254</v>
      </c>
    </row>
    <row r="18" spans="1:3" x14ac:dyDescent="0.3">
      <c r="A18">
        <v>16</v>
      </c>
      <c r="B18" s="252" t="s">
        <v>1016</v>
      </c>
      <c r="C18" s="252" t="s">
        <v>254</v>
      </c>
    </row>
    <row r="19" spans="1:3" x14ac:dyDescent="0.3">
      <c r="A19">
        <v>17</v>
      </c>
      <c r="B19" s="252" t="s">
        <v>1017</v>
      </c>
      <c r="C19" s="252" t="s">
        <v>254</v>
      </c>
    </row>
    <row r="20" spans="1:3" x14ac:dyDescent="0.3">
      <c r="A20">
        <v>18</v>
      </c>
      <c r="B20" s="252" t="s">
        <v>1018</v>
      </c>
      <c r="C20" s="252" t="s">
        <v>254</v>
      </c>
    </row>
    <row r="21" spans="1:3" x14ac:dyDescent="0.3">
      <c r="A21">
        <v>19</v>
      </c>
      <c r="B21" s="252" t="s">
        <v>1019</v>
      </c>
      <c r="C21" s="252" t="s">
        <v>254</v>
      </c>
    </row>
    <row r="22" spans="1:3" x14ac:dyDescent="0.3">
      <c r="A22">
        <v>20</v>
      </c>
      <c r="B22" s="252" t="s">
        <v>1020</v>
      </c>
      <c r="C22" s="252" t="s">
        <v>94</v>
      </c>
    </row>
    <row r="23" spans="1:3" x14ac:dyDescent="0.3">
      <c r="A23">
        <v>21</v>
      </c>
      <c r="B23" s="252" t="s">
        <v>1021</v>
      </c>
      <c r="C23" s="252" t="s">
        <v>94</v>
      </c>
    </row>
    <row r="24" spans="1:3" x14ac:dyDescent="0.3">
      <c r="A24">
        <v>22</v>
      </c>
      <c r="B24" s="252" t="s">
        <v>1022</v>
      </c>
      <c r="C24" s="252" t="s">
        <v>94</v>
      </c>
    </row>
    <row r="25" spans="1:3" x14ac:dyDescent="0.3">
      <c r="A25">
        <v>23</v>
      </c>
      <c r="B25" s="252" t="s">
        <v>1023</v>
      </c>
      <c r="C25" s="252" t="s">
        <v>94</v>
      </c>
    </row>
    <row r="26" spans="1:3" x14ac:dyDescent="0.3">
      <c r="A26">
        <v>24</v>
      </c>
      <c r="B26" s="252" t="s">
        <v>1024</v>
      </c>
      <c r="C26" s="252" t="s">
        <v>94</v>
      </c>
    </row>
    <row r="27" spans="1:3" x14ac:dyDescent="0.3">
      <c r="A27">
        <v>25</v>
      </c>
      <c r="B27" s="252" t="s">
        <v>1025</v>
      </c>
      <c r="C27" s="252" t="s">
        <v>65</v>
      </c>
    </row>
    <row r="28" spans="1:3" x14ac:dyDescent="0.3">
      <c r="A28">
        <v>26</v>
      </c>
      <c r="B28" s="252" t="s">
        <v>1026</v>
      </c>
      <c r="C28" s="252" t="s">
        <v>65</v>
      </c>
    </row>
    <row r="29" spans="1:3" x14ac:dyDescent="0.3">
      <c r="A29">
        <v>27</v>
      </c>
      <c r="B29" s="252" t="s">
        <v>1027</v>
      </c>
      <c r="C29" s="252" t="s">
        <v>65</v>
      </c>
    </row>
    <row r="30" spans="1:3" x14ac:dyDescent="0.3">
      <c r="A30">
        <v>28</v>
      </c>
      <c r="B30" s="252" t="s">
        <v>1028</v>
      </c>
      <c r="C30" s="252" t="s">
        <v>65</v>
      </c>
    </row>
    <row r="31" spans="1:3" x14ac:dyDescent="0.3">
      <c r="A31">
        <v>29</v>
      </c>
      <c r="B31" s="252" t="s">
        <v>1029</v>
      </c>
      <c r="C31" s="252" t="s">
        <v>65</v>
      </c>
    </row>
    <row r="32" spans="1:3" x14ac:dyDescent="0.3">
      <c r="A32">
        <v>30</v>
      </c>
      <c r="B32" s="252" t="s">
        <v>1030</v>
      </c>
      <c r="C32" s="252" t="s">
        <v>65</v>
      </c>
    </row>
    <row r="33" spans="1:3" x14ac:dyDescent="0.3">
      <c r="A33">
        <v>31</v>
      </c>
      <c r="B33" s="252" t="s">
        <v>1031</v>
      </c>
      <c r="C33" s="252" t="s">
        <v>65</v>
      </c>
    </row>
    <row r="34" spans="1:3" x14ac:dyDescent="0.3">
      <c r="A34">
        <v>32</v>
      </c>
      <c r="B34" s="252" t="s">
        <v>1032</v>
      </c>
      <c r="C34" s="252" t="s">
        <v>33</v>
      </c>
    </row>
    <row r="35" spans="1:3" x14ac:dyDescent="0.3">
      <c r="A35">
        <v>33</v>
      </c>
      <c r="B35" s="252" t="s">
        <v>1033</v>
      </c>
      <c r="C35" s="252" t="s">
        <v>33</v>
      </c>
    </row>
    <row r="36" spans="1:3" x14ac:dyDescent="0.3">
      <c r="A36">
        <v>34</v>
      </c>
      <c r="B36" s="252" t="s">
        <v>1034</v>
      </c>
      <c r="C36" s="252" t="s">
        <v>33</v>
      </c>
    </row>
    <row r="37" spans="1:3" x14ac:dyDescent="0.3">
      <c r="A37">
        <v>35</v>
      </c>
      <c r="B37" s="252" t="s">
        <v>1035</v>
      </c>
      <c r="C37" s="252" t="s">
        <v>33</v>
      </c>
    </row>
    <row r="38" spans="1:3" x14ac:dyDescent="0.3">
      <c r="A38">
        <v>36</v>
      </c>
      <c r="B38" s="252" t="s">
        <v>1036</v>
      </c>
      <c r="C38" s="252" t="s">
        <v>33</v>
      </c>
    </row>
    <row r="39" spans="1:3" x14ac:dyDescent="0.3">
      <c r="A39">
        <v>37</v>
      </c>
      <c r="B39" s="252" t="s">
        <v>1037</v>
      </c>
      <c r="C39" s="252" t="s">
        <v>33</v>
      </c>
    </row>
    <row r="40" spans="1:3" x14ac:dyDescent="0.3">
      <c r="A40">
        <v>38</v>
      </c>
      <c r="B40" s="252" t="s">
        <v>1038</v>
      </c>
      <c r="C40" s="252" t="s">
        <v>33</v>
      </c>
    </row>
    <row r="41" spans="1:3" x14ac:dyDescent="0.3">
      <c r="A41">
        <v>39</v>
      </c>
      <c r="B41" s="252" t="s">
        <v>1039</v>
      </c>
      <c r="C41" s="252" t="s">
        <v>33</v>
      </c>
    </row>
    <row r="42" spans="1:3" x14ac:dyDescent="0.3">
      <c r="A42">
        <v>40</v>
      </c>
      <c r="B42" s="252" t="s">
        <v>1040</v>
      </c>
      <c r="C42" s="252" t="s">
        <v>33</v>
      </c>
    </row>
    <row r="43" spans="1:3" x14ac:dyDescent="0.3">
      <c r="A43">
        <v>41</v>
      </c>
      <c r="B43" s="252" t="s">
        <v>1041</v>
      </c>
      <c r="C43" s="252" t="s">
        <v>27</v>
      </c>
    </row>
    <row r="44" spans="1:3" x14ac:dyDescent="0.3">
      <c r="A44">
        <v>42</v>
      </c>
      <c r="B44" s="252" t="s">
        <v>1042</v>
      </c>
      <c r="C44" s="252" t="s">
        <v>27</v>
      </c>
    </row>
    <row r="45" spans="1:3" x14ac:dyDescent="0.3">
      <c r="A45">
        <v>43</v>
      </c>
      <c r="B45" s="252" t="s">
        <v>1043</v>
      </c>
      <c r="C45" s="252" t="s">
        <v>27</v>
      </c>
    </row>
    <row r="46" spans="1:3" x14ac:dyDescent="0.3">
      <c r="A46">
        <v>44</v>
      </c>
      <c r="B46" s="252" t="s">
        <v>1044</v>
      </c>
      <c r="C46" s="252" t="s">
        <v>27</v>
      </c>
    </row>
    <row r="47" spans="1:3" x14ac:dyDescent="0.3">
      <c r="A47">
        <v>45</v>
      </c>
      <c r="B47" s="252" t="s">
        <v>1045</v>
      </c>
      <c r="C47" s="252" t="s">
        <v>27</v>
      </c>
    </row>
    <row r="48" spans="1:3" x14ac:dyDescent="0.3">
      <c r="A48">
        <v>46</v>
      </c>
      <c r="B48" s="252" t="s">
        <v>1046</v>
      </c>
      <c r="C48" s="252" t="s">
        <v>27</v>
      </c>
    </row>
    <row r="49" spans="1:3" x14ac:dyDescent="0.3">
      <c r="A49">
        <v>47</v>
      </c>
      <c r="B49" t="s">
        <v>1047</v>
      </c>
      <c r="C49" t="s">
        <v>27</v>
      </c>
    </row>
    <row r="50" spans="1:3" x14ac:dyDescent="0.3">
      <c r="A50">
        <v>48</v>
      </c>
      <c r="B50" t="s">
        <v>1048</v>
      </c>
      <c r="C50" t="s">
        <v>27</v>
      </c>
    </row>
    <row r="51" spans="1:3" x14ac:dyDescent="0.3">
      <c r="A51">
        <v>49</v>
      </c>
      <c r="B51" t="s">
        <v>1049</v>
      </c>
      <c r="C51" t="s">
        <v>27</v>
      </c>
    </row>
    <row r="52" spans="1:3" x14ac:dyDescent="0.3">
      <c r="A52">
        <v>50</v>
      </c>
      <c r="B52" t="s">
        <v>1050</v>
      </c>
      <c r="C52" t="s">
        <v>27</v>
      </c>
    </row>
    <row r="53" spans="1:3" x14ac:dyDescent="0.3">
      <c r="A53">
        <v>51</v>
      </c>
      <c r="B53" t="s">
        <v>1051</v>
      </c>
      <c r="C53" t="s">
        <v>27</v>
      </c>
    </row>
    <row r="54" spans="1:3" x14ac:dyDescent="0.3">
      <c r="A54">
        <v>52</v>
      </c>
      <c r="B54" t="s">
        <v>1052</v>
      </c>
      <c r="C54" t="s">
        <v>129</v>
      </c>
    </row>
    <row r="55" spans="1:3" x14ac:dyDescent="0.3">
      <c r="A55">
        <v>53</v>
      </c>
      <c r="B55" t="s">
        <v>1053</v>
      </c>
      <c r="C55" t="s">
        <v>129</v>
      </c>
    </row>
    <row r="56" spans="1:3" x14ac:dyDescent="0.3">
      <c r="A56">
        <v>54</v>
      </c>
      <c r="B56" t="s">
        <v>1054</v>
      </c>
      <c r="C56" t="s">
        <v>129</v>
      </c>
    </row>
    <row r="57" spans="1:3" x14ac:dyDescent="0.3">
      <c r="A57">
        <v>55</v>
      </c>
      <c r="B57" t="s">
        <v>1055</v>
      </c>
      <c r="C57" t="s">
        <v>129</v>
      </c>
    </row>
    <row r="58" spans="1:3" x14ac:dyDescent="0.3">
      <c r="A58">
        <v>56</v>
      </c>
      <c r="B58" t="s">
        <v>1056</v>
      </c>
      <c r="C58" t="s">
        <v>81</v>
      </c>
    </row>
    <row r="59" spans="1:3" x14ac:dyDescent="0.3">
      <c r="A59">
        <v>57</v>
      </c>
      <c r="B59" t="s">
        <v>1057</v>
      </c>
      <c r="C59" t="s">
        <v>382</v>
      </c>
    </row>
    <row r="60" spans="1:3" x14ac:dyDescent="0.3">
      <c r="A60">
        <v>58</v>
      </c>
      <c r="B60" t="s">
        <v>1058</v>
      </c>
      <c r="C60" t="s">
        <v>382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23</vt:i4>
      </vt:variant>
    </vt:vector>
  </HeadingPairs>
  <TitlesOfParts>
    <vt:vector size="43" baseType="lpstr">
      <vt:lpstr>RawData</vt:lpstr>
      <vt:lpstr>1st count</vt:lpstr>
      <vt:lpstr>2nd Count</vt:lpstr>
      <vt:lpstr>MD to GPX</vt:lpstr>
      <vt:lpstr>ModData</vt:lpstr>
      <vt:lpstr>Information</vt:lpstr>
      <vt:lpstr>ANT team</vt:lpstr>
      <vt:lpstr>Calculator</vt:lpstr>
      <vt:lpstr>Paton to Verify</vt:lpstr>
      <vt:lpstr>SWH01C Penobscott Bay</vt:lpstr>
      <vt:lpstr>SWH01N Penobscott Rvr</vt:lpstr>
      <vt:lpstr>SWH01S Rockland</vt:lpstr>
      <vt:lpstr>SWH03 Bucks Harbor</vt:lpstr>
      <vt:lpstr>SWH04 SouthEast Apprch</vt:lpstr>
      <vt:lpstr>SWH05 West Mount Desert I</vt:lpstr>
      <vt:lpstr>SWH06 E Mount Desert I</vt:lpstr>
      <vt:lpstr>SWH07 Eastren Bay</vt:lpstr>
      <vt:lpstr>SWH08 Machias Bay</vt:lpstr>
      <vt:lpstr>SWH10 Cobscook Bay</vt:lpstr>
      <vt:lpstr>SWHPOC</vt:lpstr>
      <vt:lpstr>Information!Print_Area</vt:lpstr>
      <vt:lpstr>'SWH01C Penobscott Bay'!Print_Area</vt:lpstr>
      <vt:lpstr>'SWH01N Penobscott Rvr'!Print_Area</vt:lpstr>
      <vt:lpstr>'SWH01S Rockland'!Print_Area</vt:lpstr>
      <vt:lpstr>'SWH03 Bucks Harbor'!Print_Area</vt:lpstr>
      <vt:lpstr>'SWH04 SouthEast Apprch'!Print_Area</vt:lpstr>
      <vt:lpstr>'SWH05 West Mount Desert I'!Print_Area</vt:lpstr>
      <vt:lpstr>'SWH06 E Mount Desert I'!Print_Area</vt:lpstr>
      <vt:lpstr>'SWH07 Eastren Bay'!Print_Area</vt:lpstr>
      <vt:lpstr>'SWH08 Machias Bay'!Print_Area</vt:lpstr>
      <vt:lpstr>'SWH10 Cobscook Bay'!Print_Area</vt:lpstr>
      <vt:lpstr>SWHPOC!Print_Area</vt:lpstr>
      <vt:lpstr>'SWH01C Penobscott Bay'!Print_Titles</vt:lpstr>
      <vt:lpstr>'SWH01N Penobscott Rvr'!Print_Titles</vt:lpstr>
      <vt:lpstr>'SWH01S Rockland'!Print_Titles</vt:lpstr>
      <vt:lpstr>'SWH03 Bucks Harbor'!Print_Titles</vt:lpstr>
      <vt:lpstr>'SWH04 SouthEast Apprch'!Print_Titles</vt:lpstr>
      <vt:lpstr>'SWH05 West Mount Desert I'!Print_Titles</vt:lpstr>
      <vt:lpstr>'SWH06 E Mount Desert I'!Print_Titles</vt:lpstr>
      <vt:lpstr>'SWH07 Eastren Bay'!Print_Titles</vt:lpstr>
      <vt:lpstr>'SWH08 Machias Bay'!Print_Titles</vt:lpstr>
      <vt:lpstr>'SWH10 Cobscook Bay'!Print_Titles</vt:lpstr>
      <vt:lpstr>SWHPOC!Print_Titles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dc:creator>
  <cp:lastModifiedBy>Stephen Wagner</cp:lastModifiedBy>
  <cp:lastPrinted>2026-03-03T19:55:55Z</cp:lastPrinted>
  <dcterms:created xsi:type="dcterms:W3CDTF">2021-03-01T16:41:42Z</dcterms:created>
  <dcterms:modified xsi:type="dcterms:W3CDTF">2026-04-03T21:05:49Z</dcterms:modified>
</cp:coreProperties>
</file>