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teve Wagner\Documents\0-USCG AUX\DSO-NS\2025\S Portland\"/>
    </mc:Choice>
  </mc:AlternateContent>
  <xr:revisionPtr revIDLastSave="0" documentId="13_ncr:1_{614D51FD-AA0D-40FE-9AE4-61F66BC81F89}" xr6:coauthVersionLast="47" xr6:coauthVersionMax="47" xr10:uidLastSave="{00000000-0000-0000-0000-000000000000}"/>
  <bookViews>
    <workbookView xWindow="-108" yWindow="-108" windowWidth="23256" windowHeight="13896" tabRatio="942" firstSheet="8" activeTab="15" xr2:uid="{E2078186-A2B0-4648-952B-DB403102E776}"/>
  </bookViews>
  <sheets>
    <sheet name="Sheet5" sheetId="5" state="hidden" r:id="rId1"/>
    <sheet name="RAW" sheetId="27" r:id="rId2"/>
    <sheet name="Sheet2" sheetId="25" r:id="rId3"/>
    <sheet name="Information" sheetId="17" r:id="rId4"/>
    <sheet name="ANT Info" sheetId="20" r:id="rId5"/>
    <sheet name="Calculator" sheetId="21" r:id="rId6"/>
    <sheet name="PATONs to Verify" sheetId="22" r:id="rId7"/>
    <sheet name="BH1 Booth Bay Harbor" sheetId="8" r:id="rId8"/>
    <sheet name="BH 2 Merrymeetings Bay" sheetId="9" r:id="rId9"/>
    <sheet name="BH 3 Sheepscot River" sheetId="10" r:id="rId10"/>
    <sheet name="BH 4 Friendship Long Isl." sheetId="6" r:id="rId11"/>
    <sheet name="CB1 Casco Bay" sheetId="7" r:id="rId12"/>
    <sheet name="CB2 Orrs Isl 2 C.Small" sheetId="11" r:id="rId13"/>
    <sheet name="PH1 Portsmouth Harbor" sheetId="13" r:id="rId14"/>
    <sheet name="PH2 Prtsmth Hrbr CLASS 1" sheetId="14" r:id="rId15"/>
    <sheet name="SB Saco Bay" sheetId="15" r:id="rId16"/>
  </sheets>
  <definedNames>
    <definedName name="_xlnm.Print_Area" localSheetId="8">'BH 2 Merrymeetings Bay'!$A$3:$K$21</definedName>
    <definedName name="_xlnm.Print_Area" localSheetId="9">'BH 3 Sheepscot River'!$A$3:$K$19</definedName>
    <definedName name="_xlnm.Print_Area" localSheetId="10">'BH 4 Friendship Long Isl.'!$A$3:$K$17</definedName>
    <definedName name="_xlnm.Print_Area" localSheetId="7">'BH1 Booth Bay Harbor'!$A$3:$K$66</definedName>
    <definedName name="_xlnm.Print_Area" localSheetId="11">'CB1 Casco Bay'!$A$3:$K$64</definedName>
    <definedName name="_xlnm.Print_Area" localSheetId="12">'CB2 Orrs Isl 2 C.Small'!$A$3:$K$13</definedName>
    <definedName name="_xlnm.Print_Area" localSheetId="3">Information!$A$1:$A$21</definedName>
    <definedName name="_xlnm.Print_Area" localSheetId="13">'PH1 Portsmouth Harbor'!$A$2:$K$32</definedName>
    <definedName name="_xlnm.Print_Area" localSheetId="14">'PH2 Prtsmth Hrbr CLASS 1'!$A$3:$K$12</definedName>
    <definedName name="_xlnm.Print_Area" localSheetId="15">'SB Saco Bay'!$A$2:$K$21</definedName>
    <definedName name="_xlnm.Print_Titles" localSheetId="8">'BH 2 Merrymeetings Bay'!$2:$2</definedName>
    <definedName name="_xlnm.Print_Titles" localSheetId="9">'BH 3 Sheepscot River'!$2:$2</definedName>
    <definedName name="_xlnm.Print_Titles" localSheetId="10">'BH 4 Friendship Long Isl.'!$2:$2</definedName>
    <definedName name="_xlnm.Print_Titles" localSheetId="7">'BH1 Booth Bay Harbor'!$2:$2</definedName>
    <definedName name="_xlnm.Print_Titles" localSheetId="11">'CB1 Casco Bay'!$2:$2</definedName>
    <definedName name="_xlnm.Print_Titles" localSheetId="12">'CB2 Orrs Isl 2 C.Small'!$2:$2</definedName>
    <definedName name="_xlnm.Print_Titles" localSheetId="13">'PH1 Portsmouth Harbor'!$2:$2</definedName>
    <definedName name="_xlnm.Print_Titles" localSheetId="14">'PH2 Prtsmth Hrbr CLASS 1'!$2:$2</definedName>
    <definedName name="_xlnm.Print_Titles" localSheetId="15">'SB Saco Bay'!$2:$2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27" l="1"/>
  <c r="F1" i="27" s="1"/>
  <c r="P1" i="22"/>
  <c r="L1" i="22"/>
  <c r="H1" i="22"/>
  <c r="L1" i="25"/>
  <c r="A1" i="25"/>
  <c r="B1" i="25" s="1"/>
  <c r="F1" i="25"/>
  <c r="AJ1" i="22"/>
  <c r="AB1" i="22"/>
  <c r="X1" i="22"/>
  <c r="T1" i="22"/>
  <c r="C1" i="22"/>
  <c r="F1" i="15"/>
  <c r="A1" i="15"/>
  <c r="F1" i="14"/>
  <c r="A1" i="14"/>
  <c r="F1" i="13"/>
  <c r="A1" i="13"/>
  <c r="F1" i="11"/>
  <c r="A1" i="11"/>
  <c r="F1" i="7"/>
  <c r="A1" i="7"/>
  <c r="F1" i="6"/>
  <c r="A1" i="6"/>
  <c r="F1" i="10"/>
  <c r="A1" i="10"/>
  <c r="F1" i="9"/>
  <c r="A1" i="9"/>
  <c r="F1" i="8"/>
  <c r="A1" i="8"/>
  <c r="D22" i="17"/>
  <c r="D21" i="17"/>
  <c r="D20" i="17"/>
  <c r="E62" i="21"/>
  <c r="D43" i="21"/>
  <c r="D51" i="21" s="1"/>
  <c r="C43" i="21"/>
  <c r="G43" i="21" s="1"/>
  <c r="D46" i="21" s="1"/>
  <c r="E46" i="21" s="1"/>
  <c r="D42" i="21"/>
  <c r="D50" i="21" s="1"/>
  <c r="C42" i="21"/>
  <c r="C55" i="21" s="1"/>
  <c r="F35" i="21"/>
  <c r="D34" i="21"/>
  <c r="G32" i="21"/>
  <c r="G28" i="21"/>
  <c r="G24" i="21"/>
  <c r="G20" i="21"/>
  <c r="K14" i="21"/>
  <c r="G11" i="21"/>
  <c r="G10" i="21"/>
  <c r="K3" i="21"/>
  <c r="N14" i="21" s="1"/>
  <c r="N8" i="21" s="1"/>
  <c r="C3" i="21"/>
  <c r="AK1" i="22" l="1"/>
  <c r="O8" i="21"/>
  <c r="J6" i="21"/>
  <c r="G42" i="21"/>
  <c r="D47" i="21" s="1"/>
  <c r="C50" i="21"/>
  <c r="C53" i="21" s="1"/>
  <c r="C54" i="21" s="1"/>
  <c r="F15" i="21" s="1"/>
  <c r="N13" i="21"/>
  <c r="N10" i="21" s="1"/>
  <c r="O10" i="21" s="1"/>
  <c r="C51" i="21"/>
  <c r="C14" i="21" l="1"/>
  <c r="C15" i="21" s="1"/>
  <c r="F14" i="21" s="1"/>
  <c r="E47" i="21"/>
  <c r="N7" i="21"/>
  <c r="O7" i="21" s="1"/>
  <c r="C10" i="21" l="1"/>
  <c r="C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author>
  </authors>
  <commentList>
    <comment ref="B3" authorId="0" shapeId="0" xr:uid="{E6D9425A-8DCF-4C6C-8DFA-89EBA6441B8C}">
      <text>
        <r>
          <rPr>
            <sz val="12"/>
            <color indexed="81"/>
            <rFont val="Calibri"/>
            <family val="2"/>
          </rPr>
          <t>Enter the appropriate Aid Type number  for the PATON being reviewed.
1 = Fixed Lateral Daybeacon.
2 = Floating Lateral Buoy.
3 = Fixed or Floating Regulatory PATON.
0 = Blank (Does not calculate error.)</t>
        </r>
      </text>
    </comment>
    <comment ref="D3" authorId="0" shapeId="0" xr:uid="{67DB3753-CFA0-4F29-BDD3-079CD7C8D0EB}">
      <text>
        <r>
          <rPr>
            <sz val="12"/>
            <color indexed="81"/>
            <rFont val="Calibri"/>
            <family val="2"/>
          </rPr>
          <t xml:space="preserve">Enter the EPE - Estimated Position Error from a marine-grade GPS set.      
For effective accuracy, WAAS should be enabled in your GPS. 
EPE must be 20 feet or below.
</t>
        </r>
      </text>
    </comment>
    <comment ref="E3" authorId="0" shapeId="0" xr:uid="{D7D8F0F5-73CC-4DAE-A696-349D9893CC21}">
      <text>
        <r>
          <rPr>
            <sz val="10"/>
            <color indexed="81"/>
            <rFont val="Tahoma"/>
            <family val="2"/>
          </rPr>
          <t>Enter the Distance from the antenna on your GPS set to the object.</t>
        </r>
        <r>
          <rPr>
            <sz val="9"/>
            <color indexed="81"/>
            <rFont val="Tahoma"/>
            <family val="2"/>
          </rPr>
          <t xml:space="preserve">
</t>
        </r>
      </text>
    </comment>
    <comment ref="H3" authorId="0" shapeId="0" xr:uid="{E6C0194A-D2E3-4179-992F-55730D6A46AF}">
      <text>
        <r>
          <rPr>
            <sz val="10"/>
            <color indexed="81"/>
            <rFont val="Calibri"/>
            <family val="2"/>
          </rPr>
          <t>Enter the correction for the HOT - Height of Tide for the time when the depth reading was taken.</t>
        </r>
        <r>
          <rPr>
            <sz val="9"/>
            <color indexed="81"/>
            <rFont val="Calibri"/>
            <family val="2"/>
          </rPr>
          <t xml:space="preserve">
</t>
        </r>
      </text>
    </comment>
    <comment ref="I3" authorId="0" shapeId="0" xr:uid="{D249B0D1-AE36-469F-BCD3-14A17637E544}">
      <text>
        <r>
          <rPr>
            <sz val="10"/>
            <color indexed="81"/>
            <rFont val="Calibri"/>
            <family val="2"/>
          </rPr>
          <t>Enter the distance (in feet) from the location of the transducer under the water to the waterline.</t>
        </r>
        <r>
          <rPr>
            <sz val="9"/>
            <color indexed="81"/>
            <rFont val="Calibri"/>
            <family val="2"/>
          </rPr>
          <t xml:space="preserve">
</t>
        </r>
      </text>
    </comment>
    <comment ref="J3" authorId="0" shapeId="0" xr:uid="{A899093C-9A6E-4908-9BA7-B05E89E40F5A}">
      <text>
        <r>
          <rPr>
            <sz val="10"/>
            <color indexed="81"/>
            <rFont val="Calibri"/>
            <family val="2"/>
          </rPr>
          <t>Enter the depth read out from your Echo Sounder or the Lead Line.</t>
        </r>
        <r>
          <rPr>
            <sz val="9"/>
            <color indexed="81"/>
            <rFont val="Tahoma"/>
            <family val="2"/>
          </rPr>
          <t xml:space="preserve">
</t>
        </r>
      </text>
    </comment>
    <comment ref="C7" authorId="0" shapeId="0" xr:uid="{6E642C4B-CCD2-49D7-A533-2D981E98A86F}">
      <text>
        <r>
          <rPr>
            <sz val="10"/>
            <color indexed="81"/>
            <rFont val="Calibri"/>
            <family val="2"/>
          </rPr>
          <t xml:space="preserve">Enter the Latitude formatted as: 
 </t>
        </r>
        <r>
          <rPr>
            <b/>
            <u/>
            <sz val="10"/>
            <color indexed="81"/>
            <rFont val="Calibri"/>
            <family val="2"/>
          </rPr>
          <t>DD-MM-SS.SSS</t>
        </r>
        <r>
          <rPr>
            <sz val="10"/>
            <color indexed="81"/>
            <rFont val="Calibri"/>
            <family val="2"/>
          </rPr>
          <t>.</t>
        </r>
      </text>
    </comment>
    <comment ref="G7" authorId="0" shapeId="0" xr:uid="{67445DAB-D926-4074-9B18-DF630F4F6A0B}">
      <text>
        <r>
          <rPr>
            <sz val="11"/>
            <color indexed="81"/>
            <rFont val="Calibri"/>
            <family val="2"/>
          </rPr>
          <t xml:space="preserve">Enter the latitude formatted as: 
</t>
        </r>
        <r>
          <rPr>
            <b/>
            <u/>
            <sz val="11"/>
            <color indexed="81"/>
            <rFont val="Calibri"/>
            <family val="2"/>
          </rPr>
          <t>DD-MM-SS.SSS.</t>
        </r>
        <r>
          <rPr>
            <sz val="9"/>
            <color indexed="81"/>
            <rFont val="Tahoma"/>
            <family val="2"/>
          </rPr>
          <t xml:space="preserve">
</t>
        </r>
      </text>
    </comment>
    <comment ref="K7" authorId="0" shapeId="0" xr:uid="{47EFFD04-0D20-4683-AE84-8909135E5DD7}">
      <text>
        <r>
          <rPr>
            <b/>
            <sz val="9"/>
            <color indexed="81"/>
            <rFont val="Tahoma"/>
            <family val="2"/>
          </rPr>
          <t>Enter the Range of Tide for the local area.</t>
        </r>
      </text>
    </comment>
    <comment ref="C8" authorId="0" shapeId="0" xr:uid="{8F90EE9E-AA43-44F2-A45E-EA2246908C55}">
      <text>
        <r>
          <rPr>
            <sz val="10"/>
            <color indexed="81"/>
            <rFont val="Calibri"/>
            <family val="2"/>
          </rPr>
          <t xml:space="preserve">Enter the longitude formatted as:  
</t>
        </r>
        <r>
          <rPr>
            <b/>
            <u/>
            <sz val="10"/>
            <color indexed="81"/>
            <rFont val="Calibri"/>
            <family val="2"/>
          </rPr>
          <t>DDD-MM-SS.SSS</t>
        </r>
      </text>
    </comment>
    <comment ref="G8" authorId="0" shapeId="0" xr:uid="{9783C2EA-CCE6-4EAA-B222-4BCD143353DC}">
      <text>
        <r>
          <rPr>
            <sz val="10"/>
            <color indexed="81"/>
            <rFont val="Calibri"/>
            <family val="2"/>
          </rPr>
          <t xml:space="preserve">Enter the longitude formatted as:  
</t>
        </r>
        <r>
          <rPr>
            <b/>
            <u/>
            <sz val="10"/>
            <color indexed="81"/>
            <rFont val="Calibri"/>
            <family val="2"/>
          </rPr>
          <t>DDD-MM-SS.SSS</t>
        </r>
      </text>
    </comment>
    <comment ref="K11" authorId="0" shapeId="0" xr:uid="{F45A7647-CA54-43C8-853E-E88F5E865FE8}">
      <text>
        <r>
          <rPr>
            <b/>
            <sz val="9"/>
            <color indexed="81"/>
            <rFont val="Tahoma"/>
            <family val="2"/>
          </rPr>
          <t>Enter the Factor for the length of the harness for the buoy. (1.5 is suggested)</t>
        </r>
      </text>
    </comment>
    <comment ref="K12" authorId="0" shapeId="0" xr:uid="{92591961-0E62-45E6-8E96-831E3979F71F}">
      <text>
        <r>
          <rPr>
            <b/>
            <sz val="9"/>
            <color indexed="81"/>
            <rFont val="Tahoma"/>
            <family val="2"/>
          </rPr>
          <t>Enter the Factor to handle the extreme heights of tide in the local area. (1.2 is suggested)</t>
        </r>
      </text>
    </comment>
    <comment ref="E20" authorId="0" shapeId="0" xr:uid="{73BE52EC-6D30-413B-8EEE-74F3DE9BF526}">
      <text>
        <r>
          <rPr>
            <sz val="10"/>
            <color indexed="81"/>
            <rFont val="Calibri"/>
            <family val="2"/>
          </rPr>
          <t>ENTER THE DISTANCE IN NAUTICAL MILES</t>
        </r>
      </text>
    </comment>
    <comment ref="E24" authorId="0" shapeId="0" xr:uid="{4E41D77C-9FC5-4FC1-97E7-A0EEF685FB09}">
      <text>
        <r>
          <rPr>
            <sz val="10"/>
            <color indexed="81"/>
            <rFont val="Calibri"/>
            <family val="2"/>
          </rPr>
          <t>ENTER THE DISTANCE IN METERS.</t>
        </r>
        <r>
          <rPr>
            <sz val="9"/>
            <color indexed="81"/>
            <rFont val="Tahoma"/>
            <family val="2"/>
          </rPr>
          <t xml:space="preserve">
</t>
        </r>
      </text>
    </comment>
    <comment ref="E28" authorId="0" shapeId="0" xr:uid="{8CF6E6CA-944B-407E-B5CB-784CDFEB30BE}">
      <text>
        <r>
          <rPr>
            <sz val="10"/>
            <color indexed="81"/>
            <rFont val="Calibri"/>
            <family val="2"/>
          </rPr>
          <t>ENTER THE DISTANCE IN FEET.</t>
        </r>
        <r>
          <rPr>
            <sz val="9"/>
            <color indexed="81"/>
            <rFont val="Tahoma"/>
            <family val="2"/>
          </rPr>
          <t xml:space="preserve">
</t>
        </r>
      </text>
    </comment>
    <comment ref="D35" authorId="0" shapeId="0" xr:uid="{33C8D46F-C434-4D7F-8C84-52A48D69E6A5}">
      <text>
        <r>
          <rPr>
            <sz val="9"/>
            <color indexed="81"/>
            <rFont val="Tahoma"/>
            <family val="2"/>
          </rPr>
          <t xml:space="preserve">Enter the scale of the NOAA chart that is being used.
</t>
        </r>
      </text>
    </comment>
  </commentList>
</comments>
</file>

<file path=xl/sharedStrings.xml><?xml version="1.0" encoding="utf-8"?>
<sst xmlns="http://schemas.openxmlformats.org/spreadsheetml/2006/main" count="6874" uniqueCount="1382">
  <si>
    <t>Status</t>
  </si>
  <si>
    <t>Inspected</t>
  </si>
  <si>
    <t>LLNR</t>
  </si>
  <si>
    <t>Aid#</t>
  </si>
  <si>
    <t>Paton Name</t>
  </si>
  <si>
    <t>Lat</t>
  </si>
  <si>
    <t>Long</t>
  </si>
  <si>
    <t>Type</t>
  </si>
  <si>
    <t>Class</t>
  </si>
  <si>
    <t>Ann ver</t>
  </si>
  <si>
    <t>D/D/F</t>
  </si>
  <si>
    <t>Patrol area</t>
  </si>
  <si>
    <t>Owner</t>
  </si>
  <si>
    <t>Action</t>
  </si>
  <si>
    <t>Set Pull</t>
  </si>
  <si>
    <t>Paton Report</t>
  </si>
  <si>
    <t>Back Channel No Wake Buoy A  </t>
  </si>
  <si>
    <t>43 04 53.76 N</t>
  </si>
  <si>
    <t>70 43 20.700 W</t>
  </si>
  <si>
    <t>3 </t>
  </si>
  <si>
    <t>No</t>
  </si>
  <si>
    <t>05/01 - 10/14 </t>
  </si>
  <si>
    <t>Back Channel No Wake Buoy B  </t>
  </si>
  <si>
    <t>43 05 03.10 N</t>
  </si>
  <si>
    <t>70 42 51.100 W</t>
  </si>
  <si>
    <t>Back Channel No Wake Buoy C  </t>
  </si>
  <si>
    <t>43 04 51.90 N</t>
  </si>
  <si>
    <t>70 44 54.180 W</t>
  </si>
  <si>
    <t>Yes</t>
  </si>
  <si>
    <t>Back Channel No Wake Buoy D  </t>
  </si>
  <si>
    <t>43 05 00.72 N</t>
  </si>
  <si>
    <t>70 45 00.010 W</t>
  </si>
  <si>
    <t>Back River Speed Bouy   </t>
  </si>
  <si>
    <t>43 53 03.96 N</t>
  </si>
  <si>
    <t>69 40 00.180 W</t>
  </si>
  <si>
    <t>05/01 - 10/31 </t>
  </si>
  <si>
    <t>Badgers Island Marina No Wake Buoy A  </t>
  </si>
  <si>
    <t>43 04 50.58 N</t>
  </si>
  <si>
    <t>70 45 14.040 W</t>
  </si>
  <si>
    <t>Badgers Island Marina No Wake Buoy B  </t>
  </si>
  <si>
    <t>43 04 50.40 N</t>
  </si>
  <si>
    <t>70 45 19.020 W</t>
  </si>
  <si>
    <t>2 </t>
  </si>
  <si>
    <t>Basket Island Lighted Shellfish Raft A   </t>
  </si>
  <si>
    <t>43 43 58.00 N</t>
  </si>
  <si>
    <t>70 09 52.000 W</t>
  </si>
  <si>
    <t>Batson River No Wake Buoy   </t>
  </si>
  <si>
    <t>43 23 15.00 N</t>
  </si>
  <si>
    <t>70 25 40.500 W</t>
  </si>
  <si>
    <t>05/02 - 09/15 </t>
  </si>
  <si>
    <t>Boothbay Harbor No Wake Lighted Buoy A   </t>
  </si>
  <si>
    <t>43 50 22.26 N</t>
  </si>
  <si>
    <t>69 38 24.420 W</t>
  </si>
  <si>
    <t>05/15 - 10/15 </t>
  </si>
  <si>
    <t>Boothbay Harbor No Wake Lighted Buoy B   </t>
  </si>
  <si>
    <t>43 50 20.64 N</t>
  </si>
  <si>
    <t>69 38 20.520 W</t>
  </si>
  <si>
    <t>Boothbay Harbor No Wake Lighted Buoy C   </t>
  </si>
  <si>
    <t>43 50 18.54 N</t>
  </si>
  <si>
    <t>69 38 15.240 W</t>
  </si>
  <si>
    <t>Boothbay Harbor No Wake Lighted Buoy D   </t>
  </si>
  <si>
    <t>43 50 12.12 N</t>
  </si>
  <si>
    <t>69 37 55.080 W</t>
  </si>
  <si>
    <t>Boothbay Harbor Shipyard Rock Daybeacon   </t>
  </si>
  <si>
    <t>43 50 54.00 N</t>
  </si>
  <si>
    <t>69 37 55.000 W</t>
  </si>
  <si>
    <t>Bowdoin College Harpswell Cove Research Lighted Buoy R   </t>
  </si>
  <si>
    <t>43 45 38.28 N</t>
  </si>
  <si>
    <t>69 59 18.720 W</t>
  </si>
  <si>
    <t>04/01 - 11/01 </t>
  </si>
  <si>
    <t>Bristol Gut No Wake Buoy A   </t>
  </si>
  <si>
    <t>43 51 59.00 N</t>
  </si>
  <si>
    <t>69 33 14.000 W</t>
  </si>
  <si>
    <t>05/01 - 11/30 </t>
  </si>
  <si>
    <t>Bristol Gut No Wake Buoy B   </t>
  </si>
  <si>
    <t>43 51 51.40 N</t>
  </si>
  <si>
    <t>69 33 13.900 W</t>
  </si>
  <si>
    <t>Bristol Gut No Wake Buoy C   </t>
  </si>
  <si>
    <t>43 51 43.20 N</t>
  </si>
  <si>
    <t>69 33 33.600 W</t>
  </si>
  <si>
    <t>Bristol Gut No Wake Buoy D   </t>
  </si>
  <si>
    <t>43 51 39.20 N</t>
  </si>
  <si>
    <t>69 33 44.300 W</t>
  </si>
  <si>
    <t>05/01 - 11/15 </t>
  </si>
  <si>
    <t>Cable Pier West Light   </t>
  </si>
  <si>
    <t>43 06 13.20 N</t>
  </si>
  <si>
    <t>70 47 31.500 W</t>
  </si>
  <si>
    <t>44 00 25.10 N</t>
  </si>
  <si>
    <t>69 52 53.600 W</t>
  </si>
  <si>
    <t>05/25 - 10/01 </t>
  </si>
  <si>
    <t>Chauncey Creek No Wake Buoy A  </t>
  </si>
  <si>
    <t>43 04 46.78 N</t>
  </si>
  <si>
    <t>70 41 59.355 W</t>
  </si>
  <si>
    <t>Christmas Cove No Wake Buoy A   </t>
  </si>
  <si>
    <t>43 50 38.60 N</t>
  </si>
  <si>
    <t>69 33 34.000 W</t>
  </si>
  <si>
    <t>Christmas Cove No Wake Buoy B   </t>
  </si>
  <si>
    <t>43 50 38.00 N</t>
  </si>
  <si>
    <t>69 33 33.500 W</t>
  </si>
  <si>
    <t>Christmas Cove No Wake Buoy C   </t>
  </si>
  <si>
    <t>43 50 36.40 N</t>
  </si>
  <si>
    <t>69 33 32.000 W</t>
  </si>
  <si>
    <t>Cousins River No Wake Buoy   </t>
  </si>
  <si>
    <t>43 47 58.20 N</t>
  </si>
  <si>
    <t>70 09 05.280 W</t>
  </si>
  <si>
    <t>05/01 - 10/01 </t>
  </si>
  <si>
    <t>Cribstone Bridge Daybeacon 1   </t>
  </si>
  <si>
    <t>43 44 52.80 N</t>
  </si>
  <si>
    <t>Cribstone Bridge Daybeacon 2   </t>
  </si>
  <si>
    <t>Damariscotta River Buoy 26  </t>
  </si>
  <si>
    <t>44 01 51.75 N</t>
  </si>
  <si>
    <t>69 32 08.368 W</t>
  </si>
  <si>
    <t>05/01 - 11/01 </t>
  </si>
  <si>
    <t>Damariscotta River Buoy 28  </t>
  </si>
  <si>
    <t>44 01 55.54 N</t>
  </si>
  <si>
    <t>69 32 05.380 W</t>
  </si>
  <si>
    <t>Dogs Head Oyster Aquaculture Buoy A   </t>
  </si>
  <si>
    <t>43 47 48.03 N</t>
  </si>
  <si>
    <t>69 57 14.250 W</t>
  </si>
  <si>
    <t>DOVER OUTFALL REGULATORY BY   </t>
  </si>
  <si>
    <t>43 09 23.58 N</t>
  </si>
  <si>
    <t>70 49 51.400 W</t>
  </si>
  <si>
    <t>Factory Island Channel Buoy 1   </t>
  </si>
  <si>
    <t>43 29 32.25 N</t>
  </si>
  <si>
    <t>70 26 25.600 W</t>
  </si>
  <si>
    <t>05/01 - 10/30 </t>
  </si>
  <si>
    <t>Factory Island Channel Buoy 2   </t>
  </si>
  <si>
    <t>43 29 32.90 N</t>
  </si>
  <si>
    <t>70 26 24.900 W</t>
  </si>
  <si>
    <t>Factory Island Channel Buoy 3  </t>
  </si>
  <si>
    <t>43 29 38.40 N</t>
  </si>
  <si>
    <t>70 26 41.000 W</t>
  </si>
  <si>
    <t>Factory Island Channel Buoy 4   </t>
  </si>
  <si>
    <t>43 29 38.70 N</t>
  </si>
  <si>
    <t>70 26 39.900 W</t>
  </si>
  <si>
    <t>Factory Island Channel Buoy 5   </t>
  </si>
  <si>
    <t>43 29 34.80 N</t>
  </si>
  <si>
    <t>70 26 46.300 W</t>
  </si>
  <si>
    <t>Factory Island Channel Buoy 6   </t>
  </si>
  <si>
    <t>43 29 34.90 N</t>
  </si>
  <si>
    <t>70 26 47.800 W</t>
  </si>
  <si>
    <t>Fore River Outfall Daybeacon   </t>
  </si>
  <si>
    <t>43 38 32.47 N</t>
  </si>
  <si>
    <t>70 15 35.280 W</t>
  </si>
  <si>
    <t>Gamage Shipyard No Wake Buoy   </t>
  </si>
  <si>
    <t>43 51 40.56 N</t>
  </si>
  <si>
    <t>69 33 39.600 W</t>
  </si>
  <si>
    <t>04/01 - 11/30 </t>
  </si>
  <si>
    <t>Georgetown No Wake Buoy A   </t>
  </si>
  <si>
    <t>43 51 13.44 N</t>
  </si>
  <si>
    <t>69 43 44.330 W</t>
  </si>
  <si>
    <t>Georgetown No Wake Buoy B  </t>
  </si>
  <si>
    <t>43 48 40.93 N</t>
  </si>
  <si>
    <t>69 44 44.830 W</t>
  </si>
  <si>
    <t>Georgetown No Wake Buoy C  </t>
  </si>
  <si>
    <t>43 48 34.30 N</t>
  </si>
  <si>
    <t>69 44 47.600 W</t>
  </si>
  <si>
    <t>Georgetown No Wake Buoy D   </t>
  </si>
  <si>
    <t>43 50 22.50 N</t>
  </si>
  <si>
    <t>69 42 48.500 W</t>
  </si>
  <si>
    <t>Georgetown No Wake Buoy E   </t>
  </si>
  <si>
    <t>43 49 40.13 N</t>
  </si>
  <si>
    <t>69 42 23.150 W</t>
  </si>
  <si>
    <t>Georgetown No Wake Buoy F   </t>
  </si>
  <si>
    <t>43 49 23.62 N</t>
  </si>
  <si>
    <t>69 42 20.650 W</t>
  </si>
  <si>
    <t>Georgetown No Wake Buoy G   </t>
  </si>
  <si>
    <t>43 49 09.35 N</t>
  </si>
  <si>
    <t>69 42 36.750 W</t>
  </si>
  <si>
    <t>Georgetown No Wake Buoy H   </t>
  </si>
  <si>
    <t>43 48 25.41 N</t>
  </si>
  <si>
    <t>69 43 06.830 W</t>
  </si>
  <si>
    <t>Gun Point Creek No Wake Buoy  </t>
  </si>
  <si>
    <t>43 45 57.84 N</t>
  </si>
  <si>
    <t>69 56 51.060 W</t>
  </si>
  <si>
    <t>HBS Lighted Buoy 1   </t>
  </si>
  <si>
    <t>43 43 23.94 N</t>
  </si>
  <si>
    <t>70 11 54.780 W</t>
  </si>
  <si>
    <t>04/01 - 11/15 </t>
  </si>
  <si>
    <t>HBS Lighted Buoy 2   </t>
  </si>
  <si>
    <t>43 43 25.68 N</t>
  </si>
  <si>
    <t>70 11 52.920 W</t>
  </si>
  <si>
    <t>Little Chebeague Island Aquaculture Buoy A   </t>
  </si>
  <si>
    <t>43 42 29.74 N</t>
  </si>
  <si>
    <t>70 09 31.270 W</t>
  </si>
  <si>
    <t>Little Chebeague Island Aquaculture Buoy B   </t>
  </si>
  <si>
    <t>43 42 28.54 N</t>
  </si>
  <si>
    <t>70 09 31.140 W</t>
  </si>
  <si>
    <t>Little Chebeague Island Aquaculture Buoy C   </t>
  </si>
  <si>
    <t>43 42 29.30 N</t>
  </si>
  <si>
    <t>70 09 22.850 W</t>
  </si>
  <si>
    <t>Little Chebeague Island Aquaculture Buoy D   </t>
  </si>
  <si>
    <t>43 42 28.06 N</t>
  </si>
  <si>
    <t>70 09 22.840 W</t>
  </si>
  <si>
    <t>Little River No Wake Buoy   </t>
  </si>
  <si>
    <t>43 49 30.70 N</t>
  </si>
  <si>
    <t>69 35 00.100 W</t>
  </si>
  <si>
    <t>43 24 05.40 N</t>
  </si>
  <si>
    <t>70 23 56.400 W</t>
  </si>
  <si>
    <t>Maddock Cove No Wake Buoy   </t>
  </si>
  <si>
    <t>43 50 09.18 N</t>
  </si>
  <si>
    <t>69 40 48.420 W</t>
  </si>
  <si>
    <t>05/15 - 12/01 </t>
  </si>
  <si>
    <t>McFarland Island Daybeacon   </t>
  </si>
  <si>
    <t>43 50 54.69 N</t>
  </si>
  <si>
    <t>69 37 49.800 W</t>
  </si>
  <si>
    <t>McFarland Island Daybeacon 11   </t>
  </si>
  <si>
    <t>43 50 52.38 N</t>
  </si>
  <si>
    <t>69 37 42.600 W</t>
  </si>
  <si>
    <t>Mere Point Brunswick PD Boat Launch Buoy 1   </t>
  </si>
  <si>
    <t>43 49 38.04 N</t>
  </si>
  <si>
    <t>70 00 56.880 W</t>
  </si>
  <si>
    <t>Mere Point Brunswick PD Boat Launch Buoy 2   </t>
  </si>
  <si>
    <t>43 49 38.82 N</t>
  </si>
  <si>
    <t>70 00 55.980 W</t>
  </si>
  <si>
    <t>Mere Point Brunswick PD Boat Launch Buoy 3   </t>
  </si>
  <si>
    <t>43 49 39.54 N</t>
  </si>
  <si>
    <t>70 00 58.440 W</t>
  </si>
  <si>
    <t>Mere Point Brunswick PD Boat Launch Buoy 4   </t>
  </si>
  <si>
    <t>43 49 40.20 N</t>
  </si>
  <si>
    <t>70 00 57.840 W</t>
  </si>
  <si>
    <t>Mere Point Oyster Company Aquaculture Buoy NE   </t>
  </si>
  <si>
    <t>43 50 14.92 N</t>
  </si>
  <si>
    <t>70 01 17.470 W</t>
  </si>
  <si>
    <t>Mere Point Oyster Company Aquaculture Buoy NW   </t>
  </si>
  <si>
    <t>43 50 19.10 N</t>
  </si>
  <si>
    <t>70 01 25.000 W</t>
  </si>
  <si>
    <t>Mere Point Oyster Company Aquaculture Buoy SE   </t>
  </si>
  <si>
    <t>43 49 56.91 N</t>
  </si>
  <si>
    <t>70 01 37.100 W</t>
  </si>
  <si>
    <t>Mere Point Oyster Company Aquaculture Buoy SW   </t>
  </si>
  <si>
    <t>Merrymeeting Bay Buoy 1   </t>
  </si>
  <si>
    <t>43 58 58.19 N</t>
  </si>
  <si>
    <t>69 51 17.000 W</t>
  </si>
  <si>
    <t>Merrymeeting Bay Buoy 3   </t>
  </si>
  <si>
    <t>Merrymeeting Bay Buoy 4   </t>
  </si>
  <si>
    <t>43 58 52.31 N</t>
  </si>
  <si>
    <t>69 52 15.400 W</t>
  </si>
  <si>
    <t>43 59 05.40 N</t>
  </si>
  <si>
    <t>69 52 33.720 W</t>
  </si>
  <si>
    <t>43 59 04.74 N</t>
  </si>
  <si>
    <t>69 52 31.740 W</t>
  </si>
  <si>
    <t>Mill Cove Buoy 3   </t>
  </si>
  <si>
    <t>43 38 44.98 N</t>
  </si>
  <si>
    <t>70 15 09.090 W</t>
  </si>
  <si>
    <t>04/01 - 10/30 </t>
  </si>
  <si>
    <t>Mill Cove Buoy 5   </t>
  </si>
  <si>
    <t>43 38 42.04 N</t>
  </si>
  <si>
    <t>70 15 07.780 W</t>
  </si>
  <si>
    <t>Mill Cove Buoy 7   </t>
  </si>
  <si>
    <t>43 38 39.82 N</t>
  </si>
  <si>
    <t>70 15 06.660 W</t>
  </si>
  <si>
    <t>Mill Cove Daybeacon 1   </t>
  </si>
  <si>
    <t>43 38 48.46 N</t>
  </si>
  <si>
    <t>70 15 11.719 W</t>
  </si>
  <si>
    <t>Mill Cove Daybeacon 11   </t>
  </si>
  <si>
    <t>43 38 32.89 N</t>
  </si>
  <si>
    <t>70 15 02.880 W</t>
  </si>
  <si>
    <t>Mill Cove Daybeacon 2   </t>
  </si>
  <si>
    <t>43 38 48.11 N</t>
  </si>
  <si>
    <t>70 15 12.489 W</t>
  </si>
  <si>
    <t>Mill Cove Daybeacon 4   </t>
  </si>
  <si>
    <t>43 38 44.43 N</t>
  </si>
  <si>
    <t>70 15 10.213 W</t>
  </si>
  <si>
    <t>Mill Cove Daybeacon 6   </t>
  </si>
  <si>
    <t>43 38 41.61 N</t>
  </si>
  <si>
    <t>70 15 08.487 W</t>
  </si>
  <si>
    <t>Mill Cove Daybeacon 8   </t>
  </si>
  <si>
    <t>43 38 39.36 N</t>
  </si>
  <si>
    <t>70 15 07.134 W</t>
  </si>
  <si>
    <t>Mill Cove Daybeacon 9   </t>
  </si>
  <si>
    <t>43 38 36.69 N</t>
  </si>
  <si>
    <t>70 15 06.168 W</t>
  </si>
  <si>
    <t>Mook Sea Farm Aquaculture Hazard Buoy EL3-A   </t>
  </si>
  <si>
    <t>44 01 07.80 N</t>
  </si>
  <si>
    <t>69 32 42.300 W</t>
  </si>
  <si>
    <t>05/01 - 12/15 </t>
  </si>
  <si>
    <t>Mook Sea Farm Aquaculture Hazard Buoy EL3-B  </t>
  </si>
  <si>
    <t>44 01 09.69 N</t>
  </si>
  <si>
    <t>69 32 39.000 W</t>
  </si>
  <si>
    <t>Mook Sea Farm Aquaculture Hazard Buoy EL3-C   </t>
  </si>
  <si>
    <t>44 01 11.40 N</t>
  </si>
  <si>
    <t>69 32 36.140 W</t>
  </si>
  <si>
    <t>Mook Sea Farm Aquaculture Hazard Buoy EL3-D  </t>
  </si>
  <si>
    <t>44 01 18.66 N</t>
  </si>
  <si>
    <t>69 32 36.060 W</t>
  </si>
  <si>
    <t>Mook Sea Farm Aquaculture Hazard Buoy EL3-E   </t>
  </si>
  <si>
    <t>44 01 26.61 N</t>
  </si>
  <si>
    <t>69 32 34.740 W</t>
  </si>
  <si>
    <t>Mook Sea Farm Aquaculture Hazard Buoy PP-A  </t>
  </si>
  <si>
    <t>43 59 59.77 N</t>
  </si>
  <si>
    <t>69 32 45.260 W</t>
  </si>
  <si>
    <t>Mook Sea Farm Aquaculture Hazard Buoy PP-B  </t>
  </si>
  <si>
    <t>43 59 59.30 N</t>
  </si>
  <si>
    <t>69 32 42.420 W</t>
  </si>
  <si>
    <t>Mook Sea Farm Aquaculture Hazard Buoy PP-C   </t>
  </si>
  <si>
    <t>43 59 58.87 N</t>
  </si>
  <si>
    <t>69 32 39.550 W</t>
  </si>
  <si>
    <t>Mook Sea Farm Aquaculture Hazard Buoy PP-D  </t>
  </si>
  <si>
    <t>43 59 58.40 N</t>
  </si>
  <si>
    <t>69 32 36.710 W</t>
  </si>
  <si>
    <t>Mook Sea Farm Aquaculture Hazard Buoy PP-E  </t>
  </si>
  <si>
    <t>44 00 00.70 N</t>
  </si>
  <si>
    <t>Mook Sea Farm Aquaculture Hazard Buoy PP-F  </t>
  </si>
  <si>
    <t>44 00 03.05 N</t>
  </si>
  <si>
    <t>69 32 35.100 W</t>
  </si>
  <si>
    <t>Mook Sea Farm Aquaculture Hazard Buoy PP-G   </t>
  </si>
  <si>
    <t>44 00 05.41 N</t>
  </si>
  <si>
    <t>69 32 34.370 W</t>
  </si>
  <si>
    <t>Mook Sea Farm Aquaculture Hazard Buoy PP-H   </t>
  </si>
  <si>
    <t>44 00 08.50 N</t>
  </si>
  <si>
    <t>69 32 35.330 W</t>
  </si>
  <si>
    <t>Mook Sea Farm Aquaculture Hazard Buoy PP-I   </t>
  </si>
  <si>
    <t>44 00 11.54 N</t>
  </si>
  <si>
    <t>69 32 36.360 W</t>
  </si>
  <si>
    <t>Mook Sea Farm Aquaculture Hazard Buoy PP-J   </t>
  </si>
  <si>
    <t>44 00 16.13 N</t>
  </si>
  <si>
    <t>69 32 37.890 W</t>
  </si>
  <si>
    <t>Mook Sea Farm Aquaculture Hazard Buoy PP-K   </t>
  </si>
  <si>
    <t>44 00 20.68 N</t>
  </si>
  <si>
    <t>69 32 39.430 W</t>
  </si>
  <si>
    <t>Murray Hill No Wake Buoy A   </t>
  </si>
  <si>
    <t>43 51 32.40 N</t>
  </si>
  <si>
    <t>69 35 33.400 W</t>
  </si>
  <si>
    <t>Murray Hill No Wake Buoy B   </t>
  </si>
  <si>
    <t>43 51 32.70 N</t>
  </si>
  <si>
    <t>69 35 30.100 W</t>
  </si>
  <si>
    <t>Murray Hill No Wake Buoy C   </t>
  </si>
  <si>
    <t>43 51 36.90 N</t>
  </si>
  <si>
    <t>69 35 31.000 W</t>
  </si>
  <si>
    <t>Murray Hill No Wake Buoy D   </t>
  </si>
  <si>
    <t>43 51 39.70 N</t>
  </si>
  <si>
    <t>69 35 30.000 W</t>
  </si>
  <si>
    <t>05/31 - 10/31 </t>
  </si>
  <si>
    <t>Negro Island North Hazard Daybeacon   </t>
  </si>
  <si>
    <t>43 49 20.40 N</t>
  </si>
  <si>
    <t>69 36 32.880 W</t>
  </si>
  <si>
    <t>Negro Island Speed Bouy   </t>
  </si>
  <si>
    <t>43 49 20.20 N</t>
  </si>
  <si>
    <t>69 36 29.300 W</t>
  </si>
  <si>
    <t>New Hampshire DES Oil Boom Deployment Lighted Buoy A   </t>
  </si>
  <si>
    <t>43 06 22.32 N</t>
  </si>
  <si>
    <t>70 51 20.880 W</t>
  </si>
  <si>
    <t>1 </t>
  </si>
  <si>
    <t>04/01 - 12/01 </t>
  </si>
  <si>
    <t>New Hampshire DES Oil Boom Deployment Lighted Buoy C   </t>
  </si>
  <si>
    <t>43 06 22.80 N</t>
  </si>
  <si>
    <t>70 51 23.280 W</t>
  </si>
  <si>
    <t>New Hampshire DES Oil Boom Deployment Lighted Buoy D   </t>
  </si>
  <si>
    <t>43 06 47.58 N</t>
  </si>
  <si>
    <t>70 51 43.620 W</t>
  </si>
  <si>
    <t>New Hampshire DES Oil Boom Deployment Lighted Buoy E   </t>
  </si>
  <si>
    <t>43 06 48.00 N</t>
  </si>
  <si>
    <t>70 51 45.900 W</t>
  </si>
  <si>
    <t>New Hampshire DES Oil Boom Deployment Lighted Buoy F   </t>
  </si>
  <si>
    <t>43 06 40.68 N</t>
  </si>
  <si>
    <t>70 51 37.260 W</t>
  </si>
  <si>
    <t>New Hampshire DES Oil Boom Deployment Lighted Buoy G   </t>
  </si>
  <si>
    <t>43 06 41.28 N</t>
  </si>
  <si>
    <t>70 51 39.600 W</t>
  </si>
  <si>
    <t>New Hampshire DES Oil Boom Deployment Lighted Buoy H   </t>
  </si>
  <si>
    <t>43 06 34.32 N</t>
  </si>
  <si>
    <t>70 51 31.500 W</t>
  </si>
  <si>
    <t>New Hampshire DES Oil Boom Deployment Lighted Buoy I   </t>
  </si>
  <si>
    <t>43 06 34.56 N</t>
  </si>
  <si>
    <t>70 51 33.060 W</t>
  </si>
  <si>
    <t>New Hampshire DES Oil Boom Deployment Lighted Buoy J   </t>
  </si>
  <si>
    <t>43 06 25.62 N</t>
  </si>
  <si>
    <t>70 51 23.700 W</t>
  </si>
  <si>
    <t>New Hampshire DES Oil Boom Deployment Lighted Buoy K   </t>
  </si>
  <si>
    <t>43 06 26.28 N</t>
  </si>
  <si>
    <t>70 51 25.620 W</t>
  </si>
  <si>
    <t>New Meadows River Cable Danger Buoy A   </t>
  </si>
  <si>
    <t>43 47 07.50 N</t>
  </si>
  <si>
    <t>69 52 36.000 W</t>
  </si>
  <si>
    <t>New Meadows River Cable Danger Buoy B   </t>
  </si>
  <si>
    <t>43 47 07.80 N</t>
  </si>
  <si>
    <t>69 52 30.900 W</t>
  </si>
  <si>
    <t>Ocean Point Pier No Wake Buoy   </t>
  </si>
  <si>
    <t>43 49 09.50 N</t>
  </si>
  <si>
    <t>69 36 20.400 W</t>
  </si>
  <si>
    <t>Pepperrell Cove Bouy 2   </t>
  </si>
  <si>
    <t>43 04 46.00 N</t>
  </si>
  <si>
    <t>70 42 16.000 W</t>
  </si>
  <si>
    <t>Pepperrell Cove Bouy 3   </t>
  </si>
  <si>
    <t>43 04 48.70 N</t>
  </si>
  <si>
    <t>70 42 15.700 W</t>
  </si>
  <si>
    <t>Pepperrell Cove Buoy 5   </t>
  </si>
  <si>
    <t>43 04 51.60 N</t>
  </si>
  <si>
    <t>70 42 15.300 W</t>
  </si>
  <si>
    <t>Pepperrell Cove Entrance No Wake Buoy A  </t>
  </si>
  <si>
    <t>43 04 42.64 N</t>
  </si>
  <si>
    <t>70 42 18.637 W</t>
  </si>
  <si>
    <t>Pepperrell Cove Entrance No Wake Buoy B  </t>
  </si>
  <si>
    <t>43 04 47.87 N</t>
  </si>
  <si>
    <t>70 42 28.609 W</t>
  </si>
  <si>
    <t>Pig Cove No Wake Buoy   </t>
  </si>
  <si>
    <t>43 49 16.80 N</t>
  </si>
  <si>
    <t>69 38 58.200 W</t>
  </si>
  <si>
    <t>Pine Cliff North No Wake Buoy   </t>
  </si>
  <si>
    <t>43 50 00.00 N</t>
  </si>
  <si>
    <t>69 38 57.600 W</t>
  </si>
  <si>
    <t>Pine Cliff South No Wake Buoy   </t>
  </si>
  <si>
    <t>43 49 51.00 N</t>
  </si>
  <si>
    <t>69 38 52.200 W</t>
  </si>
  <si>
    <t>Piscataqua Marina Memorial East No Wake Buoy  </t>
  </si>
  <si>
    <t>43 04 49.27 N</t>
  </si>
  <si>
    <t>70 45 03.880 W</t>
  </si>
  <si>
    <t>Pleasant Cove Oysters Aquaculture Buoy A  </t>
  </si>
  <si>
    <t>43 55 15.70 N</t>
  </si>
  <si>
    <t>69 35 32.000 W</t>
  </si>
  <si>
    <t>Port Clyde Channel Buoy 1  </t>
  </si>
  <si>
    <t>43 55 42.84 N</t>
  </si>
  <si>
    <t>69 15 51.480 W</t>
  </si>
  <si>
    <t>Port Clyde Channel Buoy 2  </t>
  </si>
  <si>
    <t>43 55 44.16 N</t>
  </si>
  <si>
    <t>69 15 50.580 W</t>
  </si>
  <si>
    <t>Port Clyde Channel Buoy 3  </t>
  </si>
  <si>
    <t>43 55 47.58 N</t>
  </si>
  <si>
    <t>69 15 55.320 W</t>
  </si>
  <si>
    <t>Port Clyde Channel Buoy 4  </t>
  </si>
  <si>
    <t>43 55 49.38 N</t>
  </si>
  <si>
    <t>69 15 53.520 W</t>
  </si>
  <si>
    <t>Portland Yacht Club Lighted Buoy 1   </t>
  </si>
  <si>
    <t>43 43 28.08 N</t>
  </si>
  <si>
    <t>70 11 47.880 W</t>
  </si>
  <si>
    <t>Portland Yacht Club Lighted Buoy 2   </t>
  </si>
  <si>
    <t>43 43 30.72 N</t>
  </si>
  <si>
    <t>70 11 47.940 W</t>
  </si>
  <si>
    <t>Rheubins Ledge Buoy 1   </t>
  </si>
  <si>
    <t>05/27 - 11/01 </t>
  </si>
  <si>
    <t>Rheubins Ledge Buoy 2   </t>
  </si>
  <si>
    <t>Richmond Channel No Wake Buoy A   </t>
  </si>
  <si>
    <t>44 05 21.90 N</t>
  </si>
  <si>
    <t>69 47 28.500 W</t>
  </si>
  <si>
    <t>Richmond Channel No Wake Buoy B   </t>
  </si>
  <si>
    <t>44 05 13.38 N</t>
  </si>
  <si>
    <t>69 47 55.080 W</t>
  </si>
  <si>
    <t>Richmond Channel No Wake Buoy C   </t>
  </si>
  <si>
    <t>Robinhood Cove Aquaculture Buoy   </t>
  </si>
  <si>
    <t>43 49 55.57 N</t>
  </si>
  <si>
    <t>69 44 10.220 W</t>
  </si>
  <si>
    <t>Royal River Danger Buoy A   </t>
  </si>
  <si>
    <t>43 47 21.70 N</t>
  </si>
  <si>
    <t>70 09 28.400 W</t>
  </si>
  <si>
    <t>Royal River Danger Buoy B   </t>
  </si>
  <si>
    <t>43 47 32.64 N</t>
  </si>
  <si>
    <t>70 09 00.960 W</t>
  </si>
  <si>
    <t>05/15 - 10/01 </t>
  </si>
  <si>
    <t>Saco River Brimstone Point Speed Buoy   </t>
  </si>
  <si>
    <t>43 27 48.50 N</t>
  </si>
  <si>
    <t>70 23 36.600 W</t>
  </si>
  <si>
    <t>Saco River Chandler Point Speed Buoy   </t>
  </si>
  <si>
    <t>43 28 16.40 N</t>
  </si>
  <si>
    <t>70 23 53.100 W</t>
  </si>
  <si>
    <t>Saco River Cocktail Cove Ramp Buoy   </t>
  </si>
  <si>
    <t>43 28 59.00 N</t>
  </si>
  <si>
    <t>70 25 23.900 W</t>
  </si>
  <si>
    <t>Saco River Cow Island Speed Buoy   </t>
  </si>
  <si>
    <t>43 29 31.30 N</t>
  </si>
  <si>
    <t>70 26 21.700 W</t>
  </si>
  <si>
    <t>Saco River Gordon Point Speed Buoy   </t>
  </si>
  <si>
    <t>43 29 16.10 N</t>
  </si>
  <si>
    <t>70 26 01.000 W</t>
  </si>
  <si>
    <t>Saco River Hills Beach Speed Buoy   </t>
  </si>
  <si>
    <t>43 27 42.00 N</t>
  </si>
  <si>
    <t>70 22 36.200 W</t>
  </si>
  <si>
    <t>Saco River Hills Point Speed Buoy   </t>
  </si>
  <si>
    <t>43 28 50.30 N</t>
  </si>
  <si>
    <t>70 25 05.100 W</t>
  </si>
  <si>
    <t>Saco River Jordan Point Speed Buoy   </t>
  </si>
  <si>
    <t>43 27 42.50 N</t>
  </si>
  <si>
    <t>70 23 17.400 W</t>
  </si>
  <si>
    <t>Saco River Pregnant Point Speed Buoy   </t>
  </si>
  <si>
    <t>43 28 43.90 N</t>
  </si>
  <si>
    <t>70 24 39.600 W</t>
  </si>
  <si>
    <t>Saco River Twin Island Speed Buoy   </t>
  </si>
  <si>
    <t>43 28 23.40 N</t>
  </si>
  <si>
    <t>70 24 04.500 W</t>
  </si>
  <si>
    <t>Saco River Windmill Point Speed Buoy   </t>
  </si>
  <si>
    <t>43 27 56.00 N</t>
  </si>
  <si>
    <t>70 23 40.000 W</t>
  </si>
  <si>
    <t>Seavey Island Daybeacon 12A   </t>
  </si>
  <si>
    <t>43 04 45.67 N</t>
  </si>
  <si>
    <t>70 44 25.986 W</t>
  </si>
  <si>
    <t>Seavey Island Daybeacon 12B   </t>
  </si>
  <si>
    <t>43 04 46.07 N</t>
  </si>
  <si>
    <t>70 44 28.152 W</t>
  </si>
  <si>
    <t>Signal Point Marina Daybeacon 2   </t>
  </si>
  <si>
    <t>43 50 59.48 N</t>
  </si>
  <si>
    <t>69 38 06.100 W</t>
  </si>
  <si>
    <t>South Portland Boat Ramp Buoy 1   </t>
  </si>
  <si>
    <t>43 39 20.82 N</t>
  </si>
  <si>
    <t>70 14 14.040 W</t>
  </si>
  <si>
    <t>04/15 - 11/15 </t>
  </si>
  <si>
    <t>South Portland Boat Ramp Buoy 3   </t>
  </si>
  <si>
    <t>43 39 19.68 N</t>
  </si>
  <si>
    <t>70 14 13.500 W</t>
  </si>
  <si>
    <t>South Portland Boat Ramp Buoy 5   </t>
  </si>
  <si>
    <t>43 39 18.12 N</t>
  </si>
  <si>
    <t>70 14 12.780 W</t>
  </si>
  <si>
    <t>South Portland Boat Ramp Buoy 6   </t>
  </si>
  <si>
    <t>43 39 17.46 N</t>
  </si>
  <si>
    <t>70 14 13.620 W</t>
  </si>
  <si>
    <t>South Portland Boat Ramp Buoy 8   </t>
  </si>
  <si>
    <t>43 39 17.22 N</t>
  </si>
  <si>
    <t>70 14 13.200 W</t>
  </si>
  <si>
    <t>South Portland Breakwater Light   </t>
  </si>
  <si>
    <t>43 39 19.87 N</t>
  </si>
  <si>
    <t>70 14 05.471 W</t>
  </si>
  <si>
    <t>South Portland Pier Light   </t>
  </si>
  <si>
    <t>43 39 11.18 N</t>
  </si>
  <si>
    <t>70 14 35.223 W</t>
  </si>
  <si>
    <t>Sprague Fuel Terminal Center Dock Light   </t>
  </si>
  <si>
    <t>43 06 59.34 N</t>
  </si>
  <si>
    <t>70 48 37.500 W</t>
  </si>
  <si>
    <t>Sprague Fuel Terminal Lower Dock Light   </t>
  </si>
  <si>
    <t>43 06 57.00 N</t>
  </si>
  <si>
    <t>70 48 36.000 W</t>
  </si>
  <si>
    <t>Sprague Fuel Terminal Upper Dock Light   </t>
  </si>
  <si>
    <t>43 07 03.00 N</t>
  </si>
  <si>
    <t>70 48 44.000 W</t>
  </si>
  <si>
    <t>Spring Point Marina No Wake Float   </t>
  </si>
  <si>
    <t>43 39 10.00 N</t>
  </si>
  <si>
    <t>70 13 41.000 W</t>
  </si>
  <si>
    <t>03/01 - 10/31 </t>
  </si>
  <si>
    <t>Spring Point Pier Light   </t>
  </si>
  <si>
    <t>43 39 19.15 N</t>
  </si>
  <si>
    <t>70 13 41.381 W</t>
  </si>
  <si>
    <t>Spruce Creek Bridge No Wake Buoy A  </t>
  </si>
  <si>
    <t>43 04 57.00 N</t>
  </si>
  <si>
    <t>70 43 09.300 W</t>
  </si>
  <si>
    <t>Spruce Creek Bridge No Wake Buoy B  </t>
  </si>
  <si>
    <t>43 05 01.80 N</t>
  </si>
  <si>
    <t>70 43 06.060 W</t>
  </si>
  <si>
    <t>Town Landing Lighted Buoy 1   </t>
  </si>
  <si>
    <t>43 43 36.30 N</t>
  </si>
  <si>
    <t>70 11 40.620 W</t>
  </si>
  <si>
    <t>Town Landing Lighted Buoy 2   </t>
  </si>
  <si>
    <t>43 43 39.30 N</t>
  </si>
  <si>
    <t>70 11 37.800 W</t>
  </si>
  <si>
    <t>Townsend Gut North No Wake Buoy   </t>
  </si>
  <si>
    <t>43 51 02.40 N</t>
  </si>
  <si>
    <t>69 40 01.200 W</t>
  </si>
  <si>
    <t>Tumbler Island East Daybeacon 2   </t>
  </si>
  <si>
    <t>43 50 17.58 N</t>
  </si>
  <si>
    <t>69 37 56.100 W</t>
  </si>
  <si>
    <t>UNH Isle of Shoals CO2 Research LB   </t>
  </si>
  <si>
    <t>University of Maine Research Lighted Buoy B   </t>
  </si>
  <si>
    <t>43 10 46.80 N</t>
  </si>
  <si>
    <t>70 25 36.600 W</t>
  </si>
  <si>
    <t>University of Maine Research Lighted Buoy E   </t>
  </si>
  <si>
    <t>43 42 54.40 N</t>
  </si>
  <si>
    <t>69 21 17.100 W</t>
  </si>
  <si>
    <t>Wiscasset Harbor No Wake Buoy A   </t>
  </si>
  <si>
    <t>43 59 45.80 N</t>
  </si>
  <si>
    <t>69 39 50.300 W</t>
  </si>
  <si>
    <t>Wiscasset Harbor No Wake Buoy B   </t>
  </si>
  <si>
    <t>43 59 52.10 N</t>
  </si>
  <si>
    <t>69 39 52.200 W</t>
  </si>
  <si>
    <t>Wiscasset Harbor No Wake Buoy C   </t>
  </si>
  <si>
    <t>43 59 47.00 N</t>
  </si>
  <si>
    <t>69 39 46.000 W</t>
  </si>
  <si>
    <t>Wiscasset Harbor No Wake Buoy D   </t>
  </si>
  <si>
    <t>43 59 52.00 N</t>
  </si>
  <si>
    <t>69 39 40.000 W</t>
  </si>
  <si>
    <t>Observer notes</t>
  </si>
  <si>
    <t>EPE / D.Off</t>
  </si>
  <si>
    <t>Depth / HOT</t>
  </si>
  <si>
    <t>Time / Date</t>
  </si>
  <si>
    <t>This Excel Work book is for your ANT area. It is all the PATONS.</t>
  </si>
  <si>
    <t>The following pages are field sheets based on "patrol area" (the alpha numeric code).</t>
  </si>
  <si>
    <t>Observation notes Why did it fail, did you take apicture</t>
  </si>
  <si>
    <t>Fixed aid = 25 feet = 25/6076 = .0041 of a nauticle mile</t>
  </si>
  <si>
    <t>Floating lateral PATON = 50 feet = 50/6076 = .0082 of a nautical mile</t>
  </si>
  <si>
    <t>Floating non lateral PATON = 500 feet = 500/6076 = .0823 of a nautical mile</t>
  </si>
  <si>
    <t>Verify</t>
  </si>
  <si>
    <t>If a paton does not have to be done this year it is labeled "no" this also triggers the row to shade light gray. Avoid doing "no" patons as it will unballence the one third a year rule.</t>
  </si>
  <si>
    <r>
      <t>D</t>
    </r>
    <r>
      <rPr>
        <b/>
        <sz val="11"/>
        <color theme="1"/>
        <rFont val="Calibri"/>
        <family val="2"/>
        <scheme val="minor"/>
      </rPr>
      <t xml:space="preserve">epth is what the </t>
    </r>
    <r>
      <rPr>
        <sz val="11"/>
        <color theme="1"/>
        <rFont val="Calibri"/>
        <family val="2"/>
        <scheme val="minor"/>
      </rPr>
      <t>depth sounder reading was at the paton. HOT can be recorded if the GPS is set up for it. It is  taken from the closest tide sub-station. Depth off set from the water line to the sounder is addressed in the accuracy statement.</t>
    </r>
  </si>
  <si>
    <t>7054s forms</t>
  </si>
  <si>
    <t>If the AID is watching properly you do not have to put in an Observed Position. Also you do not need to say how far it was from the Permitted position. These only occure if it is off station.</t>
  </si>
  <si>
    <t>The Accuracy box needs to have the type of GPS being used and how you verified it pre patrol. The EPE should be checked at reach Paton and recorded (see above). The make and model of depth sounder needs to recorded here and how you checked it's accuracy. If the distance from the water line to the transdurer has been corrected (true depth of water) that needs to be noted here. If there is some other off set itneeds to be recored here also.</t>
  </si>
  <si>
    <t>The 7054 should be submitted within 7 days of the observed date.</t>
  </si>
  <si>
    <t>The "Type" column is the type of aid Floating or Fixed, Lighted or Unlighted. So a Floating Unlighted aid would show as Fl,U.</t>
  </si>
  <si>
    <t>The "Class" column is the class of aid. Mostly 2&amp;3</t>
  </si>
  <si>
    <t>05/17 - 11/01 </t>
  </si>
  <si>
    <t>05/17 - 10/15 </t>
  </si>
  <si>
    <t>43 44 53.00 N</t>
  </si>
  <si>
    <t>69 59 15.700 W</t>
  </si>
  <si>
    <t>69 59 14.600 W</t>
  </si>
  <si>
    <t>69 32 35.920 W</t>
  </si>
  <si>
    <t>43 44 58.14 N</t>
  </si>
  <si>
    <t>69 59 21.960 W</t>
  </si>
  <si>
    <t>43 44 58.80 N</t>
  </si>
  <si>
    <t>69 59 21.180 W</t>
  </si>
  <si>
    <t>44 04 44.40 N</t>
  </si>
  <si>
    <t>69 48 00.400 W</t>
  </si>
  <si>
    <t>43 39 01.10 N</t>
  </si>
  <si>
    <t>70 13 46.300 W</t>
  </si>
  <si>
    <t>43 55 50.70 N</t>
  </si>
  <si>
    <t>69 34 46.500 W</t>
  </si>
  <si>
    <t>43 59 58.74 N</t>
  </si>
  <si>
    <t>69 32 18.906 W</t>
  </si>
  <si>
    <t>Spring Point Danger Buoy  </t>
  </si>
  <si>
    <t>UNH Jeffrey's Ledge Lighted Research Buoy  </t>
  </si>
  <si>
    <t>DO NOT MAKE ANY CHANGES BELOW THIS LINE - A TABLE IS IN USE FOR MAKING CALCULATIONS IS LOCATED HERE.</t>
  </si>
  <si>
    <t>AID TYPE</t>
  </si>
  <si>
    <r>
      <t xml:space="preserve">OFF STA </t>
    </r>
    <r>
      <rPr>
        <sz val="8"/>
        <rFont val="Calibri"/>
        <family val="2"/>
      </rPr>
      <t>CRITERION (ft)</t>
    </r>
  </si>
  <si>
    <r>
      <rPr>
        <sz val="8"/>
        <rFont val="Calibri"/>
        <family val="2"/>
      </rPr>
      <t>EPE (ft)</t>
    </r>
  </si>
  <si>
    <t>Distance OFF</t>
  </si>
  <si>
    <r>
      <rPr>
        <sz val="8"/>
        <rFont val="Calibri"/>
        <family val="2"/>
      </rPr>
      <t>HOT (ft)</t>
    </r>
  </si>
  <si>
    <t xml:space="preserve"> Corr Trans (ft)</t>
  </si>
  <si>
    <t>Depth (ft)</t>
  </si>
  <si>
    <t>Depth at Datum</t>
  </si>
  <si>
    <t xml:space="preserve"> </t>
  </si>
  <si>
    <t>ENTER PERMITTED  POSITION</t>
  </si>
  <si>
    <t>ENTER OBSERVED  POSITION</t>
  </si>
  <si>
    <t>Degrees</t>
  </si>
  <si>
    <t>Minutes</t>
  </si>
  <si>
    <t>Seconds</t>
  </si>
  <si>
    <t>Squared</t>
  </si>
  <si>
    <t>SQRT</t>
  </si>
  <si>
    <t xml:space="preserve">Latitude  </t>
  </si>
  <si>
    <t xml:space="preserve">Latitude </t>
  </si>
  <si>
    <t>RAD</t>
  </si>
  <si>
    <t>Length of Watch Circle Radius.</t>
  </si>
  <si>
    <t xml:space="preserve">Longitude </t>
  </si>
  <si>
    <t>Revision H</t>
  </si>
  <si>
    <t>HL</t>
  </si>
  <si>
    <t>Length of Cable</t>
  </si>
  <si>
    <t xml:space="preserve">CAUTION    </t>
  </si>
  <si>
    <t>D</t>
  </si>
  <si>
    <t>Depth of water</t>
  </si>
  <si>
    <t xml:space="preserve">Messages    </t>
  </si>
  <si>
    <t xml:space="preserve">      Read the Range, Bearing  and Distance to the observed aid or object here. </t>
  </si>
  <si>
    <t>N13</t>
  </si>
  <si>
    <r>
      <rPr>
        <b/>
        <u val="double"/>
        <sz val="8"/>
        <rFont val="Calibri"/>
        <family val="2"/>
      </rPr>
      <t>Depth of wate</t>
    </r>
    <r>
      <rPr>
        <sz val="8"/>
        <rFont val="Calibri"/>
        <family val="2"/>
      </rPr>
      <t>r = (Depth at datum + HOT-Height of Tide) - (K3+H3)</t>
    </r>
  </si>
  <si>
    <t xml:space="preserve">                                                                        </t>
  </si>
  <si>
    <t>Range</t>
  </si>
  <si>
    <t>nm</t>
  </si>
  <si>
    <t xml:space="preserve">POSN IS OFF BY  </t>
  </si>
  <si>
    <t xml:space="preserve"> feet</t>
  </si>
  <si>
    <t xml:space="preserve">CHOOSE to </t>
  </si>
  <si>
    <t>N14</t>
  </si>
  <si>
    <r>
      <rPr>
        <b/>
        <u val="double"/>
        <sz val="8"/>
        <rFont val="Calibri"/>
        <family val="2"/>
      </rPr>
      <t>Length of cable</t>
    </r>
    <r>
      <rPr>
        <sz val="8"/>
        <rFont val="Calibri"/>
        <family val="2"/>
      </rPr>
      <t xml:space="preserve"> =  ((Depth at datum + Range of Tide) x Harness Length Safety Factor)  ((K3 + K7)*K11)</t>
    </r>
  </si>
  <si>
    <t xml:space="preserve">BEARIN1G </t>
  </si>
  <si>
    <t>be accurate</t>
  </si>
  <si>
    <t>N15</t>
  </si>
  <si>
    <t>CONVERTING NAUTICAL MILES TO FEET CALCULATOR</t>
  </si>
  <si>
    <t xml:space="preserve">                           </t>
  </si>
  <si>
    <t>DISTANCE in Nautical Miles</t>
  </si>
  <si>
    <t>DISTANCE in Feet</t>
  </si>
  <si>
    <t>Enter the DISTANCE in nautical miles in order to convert it to the DISTANCE in feet.</t>
  </si>
  <si>
    <t>CONVERTING METERS TO FEET CALCULATOR</t>
  </si>
  <si>
    <t>DISTANCE in Meters</t>
  </si>
  <si>
    <t>meters</t>
  </si>
  <si>
    <t>Enter the DISTANCE in meters in order to convert it to the DISTANCE in feet.</t>
  </si>
  <si>
    <t>CONVERTING FEET TO METERS CALCULATOR</t>
  </si>
  <si>
    <t>ENTER DISTANCE in Feet</t>
  </si>
  <si>
    <t>Enter the DISTANCE in feet in order to convert it to the DISTANCE in meters.</t>
  </si>
  <si>
    <t>CHECKING THE CHARTABILITY OF AN OBJECT</t>
  </si>
  <si>
    <t xml:space="preserve"> RATIO USED</t>
  </si>
  <si>
    <t>CHART SCALE</t>
  </si>
  <si>
    <t>Chartability Message</t>
  </si>
  <si>
    <t xml:space="preserve">1 to </t>
  </si>
  <si>
    <t>inches</t>
  </si>
  <si>
    <t>1.  Enter the length of the object in feet.                                                                                                                                       2.  Enter the scale of the chart that you are referencing.                                                                                                                      3.  The Chartability Message will indicate whether or not the object is chartable</t>
  </si>
  <si>
    <t>PERMITED</t>
  </si>
  <si>
    <t>OBS</t>
  </si>
  <si>
    <t>in DEGREES</t>
  </si>
  <si>
    <t>DL</t>
  </si>
  <si>
    <t>DLG</t>
  </si>
  <si>
    <t>MID LAT PLANE TRIG</t>
  </si>
  <si>
    <t>ft.</t>
  </si>
  <si>
    <t>radian measures for haversines</t>
  </si>
  <si>
    <t>DO NOT TOUCH  ANYTHING IN THIS BOX</t>
  </si>
  <si>
    <t>DEG.</t>
  </si>
  <si>
    <t>FT.</t>
  </si>
  <si>
    <t>DETERMINING THE HEIGHT OF AN OBJECT FROM A KNOWN DISTANCE</t>
  </si>
  <si>
    <t>DISTANCE FROM THE OBJECT</t>
  </si>
  <si>
    <t>feet</t>
  </si>
  <si>
    <t xml:space="preserve">        VERTICAL ANGLE FROM THE BASE TO THE TOP OF THE OBJECT</t>
  </si>
  <si>
    <t>degrees</t>
  </si>
  <si>
    <t xml:space="preserve">          ESTIMATED  HEIGHT OF THE OBJECT</t>
  </si>
  <si>
    <r>
      <t>Using a</t>
    </r>
    <r>
      <rPr>
        <b/>
        <sz val="10"/>
        <rFont val="Calibri"/>
        <family val="2"/>
      </rPr>
      <t xml:space="preserve"> GPS</t>
    </r>
    <r>
      <rPr>
        <sz val="10"/>
        <rFont val="Calibri"/>
        <family val="2"/>
      </rPr>
      <t xml:space="preserve">, determine your position and the position for the base of the object.  Use the </t>
    </r>
    <r>
      <rPr>
        <b/>
        <sz val="10"/>
        <rFont val="Calibri"/>
        <family val="2"/>
      </rPr>
      <t>Navigation Systems Calculator</t>
    </r>
    <r>
      <rPr>
        <sz val="10"/>
        <rFont val="Calibri"/>
        <family val="2"/>
      </rPr>
      <t xml:space="preserve"> to determine the distance in feet between these two points.  Enter the result as the </t>
    </r>
    <r>
      <rPr>
        <b/>
        <sz val="10"/>
        <rFont val="Calibri"/>
        <family val="2"/>
      </rPr>
      <t>Distance from the Object.</t>
    </r>
    <r>
      <rPr>
        <sz val="10"/>
        <rFont val="Calibri"/>
        <family val="2"/>
      </rPr>
      <t xml:space="preserve"> Use a sectant or a compass card to determine the angle from the base to the top of the object. Enter the result as the </t>
    </r>
    <r>
      <rPr>
        <b/>
        <sz val="10"/>
        <rFont val="Calibri"/>
        <family val="2"/>
      </rPr>
      <t>Vertical Angle</t>
    </r>
    <r>
      <rPr>
        <sz val="10"/>
        <rFont val="Calibri"/>
        <family val="2"/>
      </rPr>
      <t xml:space="preserve"> in degrees above. The system will estimate the </t>
    </r>
    <r>
      <rPr>
        <b/>
        <u/>
        <sz val="10"/>
        <rFont val="Calibri"/>
        <family val="2"/>
      </rPr>
      <t xml:space="preserve">height of the object </t>
    </r>
    <r>
      <rPr>
        <sz val="10"/>
        <rFont val="Calibri"/>
        <family val="2"/>
      </rPr>
      <t>in feet.</t>
    </r>
  </si>
  <si>
    <t>Courtesy of the First Northern Navigation Team</t>
  </si>
  <si>
    <t>DO NOT MAKE ANY CHANGES BELOW THIS LINE - A TABLE USED TO MAKE CALCULATIONS IS LOCATED HERE.</t>
  </si>
  <si>
    <t>ANGLE OF TANGENT TABLE</t>
  </si>
  <si>
    <t>Angle  (Deg)</t>
  </si>
  <si>
    <t>Tangent</t>
  </si>
  <si>
    <t>NAVIGATION SYSTEMS CALCULATOR</t>
  </si>
  <si>
    <r>
      <rPr>
        <sz val="10"/>
        <color rgb="FF000000"/>
        <rFont val="Arial"/>
        <family val="2"/>
      </rPr>
      <t xml:space="preserve">LENGTH of the OBJECT </t>
    </r>
    <r>
      <rPr>
        <sz val="10"/>
        <color rgb="FF000000"/>
        <rFont val="Calibri"/>
        <family val="2"/>
      </rPr>
      <t>(On the ground)</t>
    </r>
  </si>
  <si>
    <t>#   </t>
  </si>
  <si>
    <t>PATON NAME   </t>
  </si>
  <si>
    <t>PATROL AREA   </t>
  </si>
  <si>
    <r>
      <t xml:space="preserve">All patons that need to be done have  a "yes" in the </t>
    </r>
    <r>
      <rPr>
        <b/>
        <u/>
        <sz val="11"/>
        <color theme="1"/>
        <rFont val="Calibri"/>
        <family val="2"/>
        <scheme val="minor"/>
      </rPr>
      <t>Verify</t>
    </r>
    <r>
      <rPr>
        <sz val="11"/>
        <color theme="1"/>
        <rFont val="Calibri"/>
        <family val="2"/>
        <scheme val="minor"/>
      </rPr>
      <t xml:space="preserve"> column.</t>
    </r>
  </si>
  <si>
    <t>A few reminders EPE (estimated position) is NOT HDOP (Horizontal dilution of precision). EPE is in feet HDOP is usually a number 0.1-20. D.Off is Distance off of the GPS antennae to the Paton and helps in determing if the aid is really off.</t>
  </si>
  <si>
    <t>There are some special features to these sheets if you are going to use them for any kind of off line record keeping.</t>
  </si>
  <si>
    <t xml:space="preserve">The Verify column can control coloration; "Yes", meaning it needs verification, will leave the entire row for that aid clear,    </t>
  </si>
  <si>
    <t>"No" will produce a light grey shading. These are to aid the verifiers in the field also.</t>
  </si>
  <si>
    <t xml:space="preserve"> "V", for verified will turn the row green,</t>
  </si>
  <si>
    <t>"M" for missing / maintenance will turn the row yellow, in some cases "missing" aids have been discontinued by the owner.</t>
  </si>
  <si>
    <t>"D" for discrepant will turn the row red up to the notes column</t>
  </si>
  <si>
    <t>All sheets are shown. The first is raw data from the HM program, the ModData page is raw data modified to go to the Patrol Area pages.</t>
  </si>
  <si>
    <t>NM</t>
  </si>
  <si>
    <t>Feet</t>
  </si>
  <si>
    <t>There is a "Calculator page to figure distance off if needed.</t>
  </si>
  <si>
    <t>The Patons to Verify page is copy of the harbormasterlist</t>
  </si>
  <si>
    <t xml:space="preserve"> Time is very usefull to calculate Height of Tide (HOT) after the patrol. Date is date observed on the 7054 form. The Reported Date needs to be filled in this date on the day they file the 7054. Both need to follow the MM/DD/YYYY format.</t>
  </si>
  <si>
    <t>If the PATON is Off Station the range and bearing should be recorded. If the aid is marking a better channel this needs to be noted in the remarks box in CAPITAL LETTERS, "MARKS BETTER WATER" OR "MARKS CURRENT CHANNEL".</t>
  </si>
  <si>
    <t>Goose Island Aquaculture Hazard Lighted Buoy A  </t>
  </si>
  <si>
    <t>43 48 08.97 N</t>
  </si>
  <si>
    <t>70 02 37.316 W</t>
  </si>
  <si>
    <t>Isle of Springs No Wake Buoy A  </t>
  </si>
  <si>
    <t>43 51 50.10 N</t>
  </si>
  <si>
    <t>69 40 37.140 W</t>
  </si>
  <si>
    <t>Isle of Springs No Wake Buoy B  </t>
  </si>
  <si>
    <t>43 51 48.48 N</t>
  </si>
  <si>
    <t>69 40 38.340 W</t>
  </si>
  <si>
    <t>Isle of Springs No Wake Buoy C  </t>
  </si>
  <si>
    <t>43 50 56.28 N</t>
  </si>
  <si>
    <t>69 40 43.560 W</t>
  </si>
  <si>
    <t>Isle of Springs No Wake Buoy D  </t>
  </si>
  <si>
    <t>43 51 56.10 N</t>
  </si>
  <si>
    <t>69 40 46.080 W</t>
  </si>
  <si>
    <t>43 55 26.96 N</t>
  </si>
  <si>
    <t>69 35 00.500 W</t>
  </si>
  <si>
    <t>Running Tide Aquaculture Hazard Lighted Buoy  </t>
  </si>
  <si>
    <t>43 49 11.64 N</t>
  </si>
  <si>
    <t>69 59 04.949 W</t>
  </si>
  <si>
    <t>UM UDRE LOBO Lighted Research Buoy   </t>
  </si>
  <si>
    <t>ANT team ALL CLASS 1 PATONS must be done ANNUALLY</t>
  </si>
  <si>
    <t>ALL CLASS 1 PATONS must be done ANNUALLY</t>
  </si>
  <si>
    <t>The ANT info page is advice on management of aids on the Patrol Area Pages.</t>
  </si>
  <si>
    <t>LAT   </t>
  </si>
  <si>
    <t>LON   </t>
  </si>
  <si>
    <t>TYPE   </t>
  </si>
  <si>
    <t>CLASS   </t>
  </si>
  <si>
    <t>ANN VER   </t>
  </si>
  <si>
    <t>SET/PULL   </t>
  </si>
  <si>
    <t>Cathance River Hazard Buoy A  </t>
  </si>
  <si>
    <t>Merrymeeting Bay Buoy 2   </t>
  </si>
  <si>
    <t>South Portland</t>
  </si>
  <si>
    <t>STATUS   </t>
  </si>
  <si>
    <t>INSPECTED   </t>
  </si>
  <si>
    <t>LLNR   </t>
  </si>
  <si>
    <t>AID #   </t>
  </si>
  <si>
    <t>DIST DIV FLOT   </t>
  </si>
  <si>
    <t>OWNER   </t>
  </si>
  <si>
    <t>ACTION FREQ   </t>
  </si>
  <si>
    <t>PATON REPORT   </t>
  </si>
  <si>
    <t>Aid Established  </t>
  </si>
  <si>
    <t>2022-10-15 Earp,Lucas</t>
  </si>
  <si>
    <t>100118464596  </t>
  </si>
  <si>
    <t>Floating ,Unlighted</t>
  </si>
  <si>
    <t>013-02-05</t>
  </si>
  <si>
    <t>PH1</t>
  </si>
  <si>
    <t>John Brosnihan </t>
  </si>
  <si>
    <t>SEASONAL  </t>
  </si>
  <si>
    <t>Submit PATON report</t>
  </si>
  <si>
    <t>100118464598  </t>
  </si>
  <si>
    <t>2024-07-16 Earp,Lucas</t>
  </si>
  <si>
    <t>100118464603  </t>
  </si>
  <si>
    <t>2021-10-31 Ciolino,Domenic</t>
  </si>
  <si>
    <t>100118464605  </t>
  </si>
  <si>
    <t>2024-08-25 MacCormac,Bruce</t>
  </si>
  <si>
    <t>100118077283  </t>
  </si>
  <si>
    <t>BH3</t>
  </si>
  <si>
    <t>Peter Ripley </t>
  </si>
  <si>
    <t>100119171395  </t>
  </si>
  <si>
    <t>Darren Lapierre </t>
  </si>
  <si>
    <t>ANNUAL  </t>
  </si>
  <si>
    <t>2023-07-14 Earp,Lucas</t>
  </si>
  <si>
    <t>100119171399  </t>
  </si>
  <si>
    <t>7033.00  </t>
  </si>
  <si>
    <t>100119394240  </t>
  </si>
  <si>
    <t>Bangs Island Aquaculture Lighted Raft A  </t>
  </si>
  <si>
    <t>43 43 36.23 N</t>
  </si>
  <si>
    <t>70 05 41.420 W</t>
  </si>
  <si>
    <t>Floating ,Lighted</t>
  </si>
  <si>
    <t>013-02-01</t>
  </si>
  <si>
    <t>CB1</t>
  </si>
  <si>
    <t>Matthew Moretti </t>
  </si>
  <si>
    <t>7073.10  </t>
  </si>
  <si>
    <t>100119394243  </t>
  </si>
  <si>
    <t>Bangs Island Aquaculture Lighted Raft B  </t>
  </si>
  <si>
    <t>43 43 38.71 N</t>
  </si>
  <si>
    <t>70 05 38.380 W</t>
  </si>
  <si>
    <t>7073.20  </t>
  </si>
  <si>
    <t>100119394246  </t>
  </si>
  <si>
    <t>Bangs Island Aquaculture Lighted Raft C  </t>
  </si>
  <si>
    <t>43 43 40.27 N</t>
  </si>
  <si>
    <t>70 05 37.190 W</t>
  </si>
  <si>
    <t>7388.00  </t>
  </si>
  <si>
    <t>100119394222  </t>
  </si>
  <si>
    <t>Basket Island Aquaculture Lighted Raft A  </t>
  </si>
  <si>
    <t>43 44 01.97 N</t>
  </si>
  <si>
    <t>70 09 43.780 W</t>
  </si>
  <si>
    <t>7388.10  </t>
  </si>
  <si>
    <t>100119394225  </t>
  </si>
  <si>
    <t>Basket Island Aquaculture Lighted Raft B  </t>
  </si>
  <si>
    <t>43 44 00.92 N</t>
  </si>
  <si>
    <t>70 09 46.900 W</t>
  </si>
  <si>
    <t>7388.20  </t>
  </si>
  <si>
    <t>100119394231  </t>
  </si>
  <si>
    <t>Basket Island Aquaculture Lighted Raft C  </t>
  </si>
  <si>
    <t>43 43 59.70 N</t>
  </si>
  <si>
    <t>70 09 47.930 W</t>
  </si>
  <si>
    <t>2022-06-15 Thornton,Bill</t>
  </si>
  <si>
    <t>7387.00  </t>
  </si>
  <si>
    <t>100116995846  </t>
  </si>
  <si>
    <t>Mark Green </t>
  </si>
  <si>
    <t>2024-06-18 Thornton,Bill</t>
  </si>
  <si>
    <t>100118305015  </t>
  </si>
  <si>
    <t>013-02-00</t>
  </si>
  <si>
    <t>SB</t>
  </si>
  <si>
    <t>Lee McCurdy </t>
  </si>
  <si>
    <t>100117555594  </t>
  </si>
  <si>
    <t>BH1</t>
  </si>
  <si>
    <t>Jeffery Lowell </t>
  </si>
  <si>
    <t>100117555607  </t>
  </si>
  <si>
    <t>2024-08-14 Jones,Joyce_D_N</t>
  </si>
  <si>
    <t>100117555610  </t>
  </si>
  <si>
    <t>Jefery Lowell </t>
  </si>
  <si>
    <t>100117555612  </t>
  </si>
  <si>
    <t>2022-12-13 Earp,Lucas</t>
  </si>
  <si>
    <t>100117992028  </t>
  </si>
  <si>
    <t>Fixed,Unlighted</t>
  </si>
  <si>
    <t>Eric Graves </t>
  </si>
  <si>
    <t>2024-06-02 Thornton,Bill</t>
  </si>
  <si>
    <t>6733.00  </t>
  </si>
  <si>
    <t>100116986322  </t>
  </si>
  <si>
    <t>CB2</t>
  </si>
  <si>
    <t>Dr. ROESLAR, Collin </t>
  </si>
  <si>
    <t>2021-09-03 Eastwood,David</t>
  </si>
  <si>
    <t>100118058077  </t>
  </si>
  <si>
    <t>Cecil Burnham </t>
  </si>
  <si>
    <t>100118058081  </t>
  </si>
  <si>
    <t>2021-07-17 Wagner,Stephen</t>
  </si>
  <si>
    <t>100118058083  </t>
  </si>
  <si>
    <t>100118058087  </t>
  </si>
  <si>
    <t>8470.00  </t>
  </si>
  <si>
    <t>200100218856  </t>
  </si>
  <si>
    <t>Fixed,Lighted</t>
  </si>
  <si>
    <t>013-02-</t>
  </si>
  <si>
    <t>AARON MILLETTE </t>
  </si>
  <si>
    <t>2022-07-18 Power,David</t>
  </si>
  <si>
    <t>100116913140  </t>
  </si>
  <si>
    <t>BH2</t>
  </si>
  <si>
    <t>John McMullen </t>
  </si>
  <si>
    <t>100118464587  </t>
  </si>
  <si>
    <t>2023-08-13 MacCormac,Bruce</t>
  </si>
  <si>
    <t>100118058092  </t>
  </si>
  <si>
    <t>2024-07-28 MacCormac,Bruce</t>
  </si>
  <si>
    <t>100118058096  </t>
  </si>
  <si>
    <t>100118058098  </t>
  </si>
  <si>
    <t>7287.00  </t>
  </si>
  <si>
    <t>100119394200  </t>
  </si>
  <si>
    <t>Clapboard Island Aquaculture Lighted Raft A  </t>
  </si>
  <si>
    <t>43 42 49.20 N</t>
  </si>
  <si>
    <t>70 11 09.200 W</t>
  </si>
  <si>
    <t>7287.10  </t>
  </si>
  <si>
    <t>100119394205  </t>
  </si>
  <si>
    <t>Clapboard Island Aquaculture Lighted Raft B  </t>
  </si>
  <si>
    <t>43 42 47.67 N</t>
  </si>
  <si>
    <t>70 11 10.590 W</t>
  </si>
  <si>
    <t>7287.20  </t>
  </si>
  <si>
    <t>100119394208  </t>
  </si>
  <si>
    <t>Clapboard Island Aquaculture Lighted Raft C  </t>
  </si>
  <si>
    <t>43 42 50.09 N</t>
  </si>
  <si>
    <t>70 11 13.470 W</t>
  </si>
  <si>
    <t>7287.30  </t>
  </si>
  <si>
    <t>100119394211  </t>
  </si>
  <si>
    <t>Clapboard Island Aquaculture Lighted Raft D  </t>
  </si>
  <si>
    <t>43 42 48.51 N</t>
  </si>
  <si>
    <t>70 11 14.530 W</t>
  </si>
  <si>
    <t>7287.40  </t>
  </si>
  <si>
    <t>100119394214  </t>
  </si>
  <si>
    <t>Clapboard Island Aquaculture Lighted Raft E  </t>
  </si>
  <si>
    <t>43 42 44.46 N</t>
  </si>
  <si>
    <t>70 11 15.710 W</t>
  </si>
  <si>
    <t>7287.50  </t>
  </si>
  <si>
    <t>100119394217  </t>
  </si>
  <si>
    <t>Clapboard Island Aquaculture Lighted Raft F  </t>
  </si>
  <si>
    <t>43 42 43.16 N</t>
  </si>
  <si>
    <t>70 11 17.280 W</t>
  </si>
  <si>
    <t>2023-06-09 Thornton,Bill</t>
  </si>
  <si>
    <t>100117099640  </t>
  </si>
  <si>
    <t>Michael Mastronardi </t>
  </si>
  <si>
    <t>2024-03-25 Thornton,Bill</t>
  </si>
  <si>
    <t>6671.00  </t>
  </si>
  <si>
    <t>100117154962  </t>
  </si>
  <si>
    <t>Paul Plummer </t>
  </si>
  <si>
    <t>6672.00  </t>
  </si>
  <si>
    <t>100117155007  </t>
  </si>
  <si>
    <t>2024-09-06 Jones,Joyce_D_N</t>
  </si>
  <si>
    <t>5401.00  </t>
  </si>
  <si>
    <t>100118382399  </t>
  </si>
  <si>
    <t>Newcastle Harbormaster BRYANT, Paul </t>
  </si>
  <si>
    <t>5402.00  </t>
  </si>
  <si>
    <t>100118382408  </t>
  </si>
  <si>
    <t>100118295205  </t>
  </si>
  <si>
    <t>Jon M Rogers </t>
  </si>
  <si>
    <t>200100238601  </t>
  </si>
  <si>
    <t>013-02-08</t>
  </si>
  <si>
    <t>Ray Vermette </t>
  </si>
  <si>
    <t>246.00  </t>
  </si>
  <si>
    <t>100119463275  </t>
  </si>
  <si>
    <t>EOM Offshore Research Lighted Buoy A  </t>
  </si>
  <si>
    <t>42 57 01.98 N</t>
  </si>
  <si>
    <t>70 42 52.991 W</t>
  </si>
  <si>
    <t>Lisa Thompson </t>
  </si>
  <si>
    <t>2022-07-29 Thornton,Bill</t>
  </si>
  <si>
    <t>8051.00  </t>
  </si>
  <si>
    <t>100118297712  </t>
  </si>
  <si>
    <t>Paul Lariviere </t>
  </si>
  <si>
    <t>8051.10  </t>
  </si>
  <si>
    <t>100118297714  </t>
  </si>
  <si>
    <t>8051.20  </t>
  </si>
  <si>
    <t>100118297716  </t>
  </si>
  <si>
    <t>8051.30  </t>
  </si>
  <si>
    <t>100118297720  </t>
  </si>
  <si>
    <t>8051.40  </t>
  </si>
  <si>
    <t>100118297723  </t>
  </si>
  <si>
    <t>8051.50  </t>
  </si>
  <si>
    <t>100118297725  </t>
  </si>
  <si>
    <t>2024-05-21 Thornton,Bill</t>
  </si>
  <si>
    <t>7810.00  </t>
  </si>
  <si>
    <t>200100218831  </t>
  </si>
  <si>
    <t>City of South Portland </t>
  </si>
  <si>
    <t>100118083732  </t>
  </si>
  <si>
    <t>2024-08-16 Power,David</t>
  </si>
  <si>
    <t>100117843193  </t>
  </si>
  <si>
    <t>George Dufour </t>
  </si>
  <si>
    <t>100117929992  </t>
  </si>
  <si>
    <t>2022-09-07 Power,David</t>
  </si>
  <si>
    <t>100117930000  </t>
  </si>
  <si>
    <t>100117930003  </t>
  </si>
  <si>
    <t>100117930010  </t>
  </si>
  <si>
    <t>2024-06-30 Power,David</t>
  </si>
  <si>
    <t>100117930014  </t>
  </si>
  <si>
    <t>100117930022  </t>
  </si>
  <si>
    <t>100117930024  </t>
  </si>
  <si>
    <t>2024-08-26 Houtz,Jamie</t>
  </si>
  <si>
    <t>100119431255  </t>
  </si>
  <si>
    <t>Goochs Beach Exclusion Zone Buoys (3)   </t>
  </si>
  <si>
    <t>43 20 41.00 N</t>
  </si>
  <si>
    <t>70 28 55.000 W</t>
  </si>
  <si>
    <t>--</t>
  </si>
  <si>
    <t>Jamie Houtz </t>
  </si>
  <si>
    <t>06/26 - 09/11 </t>
  </si>
  <si>
    <t>2023-05-29 Thornton,Bill</t>
  </si>
  <si>
    <t>6910.00  </t>
  </si>
  <si>
    <t>100119277020  </t>
  </si>
  <si>
    <t>Angel Wilson </t>
  </si>
  <si>
    <t>100119159021  </t>
  </si>
  <si>
    <t>7337.20  </t>
  </si>
  <si>
    <t>100117118558  </t>
  </si>
  <si>
    <t>Alan Twombley </t>
  </si>
  <si>
    <t>7338.00  </t>
  </si>
  <si>
    <t>100116979595  </t>
  </si>
  <si>
    <t>2023-07-30 Power,David</t>
  </si>
  <si>
    <t>100119286156  </t>
  </si>
  <si>
    <t>Robert Leavitt </t>
  </si>
  <si>
    <t>100119286159  </t>
  </si>
  <si>
    <t>100119286161  </t>
  </si>
  <si>
    <t>100119286163  </t>
  </si>
  <si>
    <t>2023-05-25 Thornton,Bill</t>
  </si>
  <si>
    <t>100117675398  </t>
  </si>
  <si>
    <t>Linda Peter-Stocks </t>
  </si>
  <si>
    <t>100117675414  </t>
  </si>
  <si>
    <t>100117675420  </t>
  </si>
  <si>
    <t>100117675425  </t>
  </si>
  <si>
    <t>7093.00  </t>
  </si>
  <si>
    <t>100119394236  </t>
  </si>
  <si>
    <t>Little Chebeague Island Aquaculture Lighted Raft A  </t>
  </si>
  <si>
    <t>43 42 29.10 N</t>
  </si>
  <si>
    <t>70 09 26.420 W</t>
  </si>
  <si>
    <t>100118080252  </t>
  </si>
  <si>
    <t>100118305012  </t>
  </si>
  <si>
    <t>2021-09-07 Power,David</t>
  </si>
  <si>
    <t>100118081057  </t>
  </si>
  <si>
    <t>James Gagnon </t>
  </si>
  <si>
    <t>2023-09-02 MacCormac,Bruce</t>
  </si>
  <si>
    <t>5545.00  </t>
  </si>
  <si>
    <t>200100218844  </t>
  </si>
  <si>
    <t>Rob Leavitt </t>
  </si>
  <si>
    <t>5535.10  </t>
  </si>
  <si>
    <t>100117555418  </t>
  </si>
  <si>
    <t>6935.10  </t>
  </si>
  <si>
    <t>100117077834  </t>
  </si>
  <si>
    <t>Daniel Devereaux </t>
  </si>
  <si>
    <t>6935.20  </t>
  </si>
  <si>
    <t>100117077839  </t>
  </si>
  <si>
    <t>Dan Devereaux </t>
  </si>
  <si>
    <t>6935.30  </t>
  </si>
  <si>
    <t>100117077842  </t>
  </si>
  <si>
    <t>6935.40  </t>
  </si>
  <si>
    <t>100117077844  </t>
  </si>
  <si>
    <t>100119142344  </t>
  </si>
  <si>
    <t>100119142383  </t>
  </si>
  <si>
    <t>100119142379  </t>
  </si>
  <si>
    <t>100119142381  </t>
  </si>
  <si>
    <t>43 50 00.50 N</t>
  </si>
  <si>
    <t>70 01 43.600 W</t>
  </si>
  <si>
    <t>2023-08-12 Power,David</t>
  </si>
  <si>
    <t>6226.10  </t>
  </si>
  <si>
    <t>100116915641  </t>
  </si>
  <si>
    <t>6226.40  </t>
  </si>
  <si>
    <t>100116915675  </t>
  </si>
  <si>
    <t>6226.70  </t>
  </si>
  <si>
    <t>100116915703  </t>
  </si>
  <si>
    <t>2023-09-02 Power,David</t>
  </si>
  <si>
    <t>6226.60  </t>
  </si>
  <si>
    <t>100116915694  </t>
  </si>
  <si>
    <t>7750.00  </t>
  </si>
  <si>
    <t>200100219020  </t>
  </si>
  <si>
    <t>Kip Reynolds </t>
  </si>
  <si>
    <t>7760.00  </t>
  </si>
  <si>
    <t>200100219021  </t>
  </si>
  <si>
    <t>7770.00  </t>
  </si>
  <si>
    <t>200100219022  </t>
  </si>
  <si>
    <t>2022-07-03 Thornton,Bill</t>
  </si>
  <si>
    <t>7740.00  </t>
  </si>
  <si>
    <t>200100218996  </t>
  </si>
  <si>
    <t>7790.00  </t>
  </si>
  <si>
    <t>200100219024  </t>
  </si>
  <si>
    <t>7745.00  </t>
  </si>
  <si>
    <t>200100218999  </t>
  </si>
  <si>
    <t>2023-05-10 Thornton,Bill</t>
  </si>
  <si>
    <t>7755.00  </t>
  </si>
  <si>
    <t>200100219002  </t>
  </si>
  <si>
    <t>7765.00  </t>
  </si>
  <si>
    <t>200100219005  </t>
  </si>
  <si>
    <t>7775.00  </t>
  </si>
  <si>
    <t>200100219008  </t>
  </si>
  <si>
    <t>7780.00  </t>
  </si>
  <si>
    <t>100116867123  </t>
  </si>
  <si>
    <t>Pending District/ANT  </t>
  </si>
  <si>
    <t>6677.00  </t>
  </si>
  <si>
    <t>MIS Halway Rock ASTA  </t>
  </si>
  <si>
    <t>43 39 21.54 N</t>
  </si>
  <si>
    <t>70 02 12.721 W</t>
  </si>
  <si>
    <t>Moses Calouro </t>
  </si>
  <si>
    <t>01/06 - 01/06 </t>
  </si>
  <si>
    <t>197.00  </t>
  </si>
  <si>
    <t>MIS Rye ASTA  </t>
  </si>
  <si>
    <t>43 02 44.20 N</t>
  </si>
  <si>
    <t>70 42 50.149 W</t>
  </si>
  <si>
    <t>37.00  </t>
  </si>
  <si>
    <t>MIS Sequin Island ASTA  </t>
  </si>
  <si>
    <t>43 42 26.91 N</t>
  </si>
  <si>
    <t>69 45 28.220 W</t>
  </si>
  <si>
    <t>97.00  </t>
  </si>
  <si>
    <t>MIS Wood Island ASTA  </t>
  </si>
  <si>
    <t>43 27 25.16 N</t>
  </si>
  <si>
    <t>70 19 44.466 W</t>
  </si>
  <si>
    <t>2023-06-21 Earp,Lucas</t>
  </si>
  <si>
    <t>100117914103  </t>
  </si>
  <si>
    <t>William Mook </t>
  </si>
  <si>
    <t>100117914106  </t>
  </si>
  <si>
    <t>100117914111  </t>
  </si>
  <si>
    <t>100117914119  </t>
  </si>
  <si>
    <t>100117914124  </t>
  </si>
  <si>
    <t>100117914144  </t>
  </si>
  <si>
    <t>100117914148  </t>
  </si>
  <si>
    <t>2022-07-19 Eastwood,David</t>
  </si>
  <si>
    <t>100117914151  </t>
  </si>
  <si>
    <t>2024-08-09 Eastwood,David</t>
  </si>
  <si>
    <t>100117914157  </t>
  </si>
  <si>
    <t>1900-01-01 Eastwood,David</t>
  </si>
  <si>
    <t>100117914162  </t>
  </si>
  <si>
    <t>100117914167  </t>
  </si>
  <si>
    <t>100117914177  </t>
  </si>
  <si>
    <t>100117914181  </t>
  </si>
  <si>
    <t>100117914185  </t>
  </si>
  <si>
    <t>100117914193  </t>
  </si>
  <si>
    <t>100117914203  </t>
  </si>
  <si>
    <t>2023-09-03 Eastwood,David</t>
  </si>
  <si>
    <t>100118076601  </t>
  </si>
  <si>
    <t>100118076609  </t>
  </si>
  <si>
    <t>100118076617  </t>
  </si>
  <si>
    <t>2024-08-23 MacCormac,Bruce</t>
  </si>
  <si>
    <t>100118076622  </t>
  </si>
  <si>
    <t>2024-07-17 MacCormac,Bruce</t>
  </si>
  <si>
    <t>100117141114  </t>
  </si>
  <si>
    <t>100118076593  </t>
  </si>
  <si>
    <t>8566.00  </t>
  </si>
  <si>
    <t>100117674603  </t>
  </si>
  <si>
    <t>PH2</t>
  </si>
  <si>
    <t>Jason Domke </t>
  </si>
  <si>
    <t>8566.20  </t>
  </si>
  <si>
    <t>100117674679  </t>
  </si>
  <si>
    <t>8566.30  </t>
  </si>
  <si>
    <t>100117674753  </t>
  </si>
  <si>
    <t>8566.40  </t>
  </si>
  <si>
    <t>100117674760  </t>
  </si>
  <si>
    <t>8566.50  </t>
  </si>
  <si>
    <t>100117674770  </t>
  </si>
  <si>
    <t>8566.60  </t>
  </si>
  <si>
    <t>100117674782  </t>
  </si>
  <si>
    <t>8566.70  </t>
  </si>
  <si>
    <t>100117674816  </t>
  </si>
  <si>
    <t>8566.80  </t>
  </si>
  <si>
    <t>100117674822  </t>
  </si>
  <si>
    <t>8566.90  </t>
  </si>
  <si>
    <t>100117674834  </t>
  </si>
  <si>
    <t>8566.91  </t>
  </si>
  <si>
    <t>100117674863  </t>
  </si>
  <si>
    <t>2022-06-21 Thornton,Bill</t>
  </si>
  <si>
    <t>100118099411  </t>
  </si>
  <si>
    <t>Jill Williams </t>
  </si>
  <si>
    <t>100118099418  </t>
  </si>
  <si>
    <t>2022-09-26 Eastwood,David</t>
  </si>
  <si>
    <t>100118080254  </t>
  </si>
  <si>
    <t>8351.00  </t>
  </si>
  <si>
    <t>200100219915  </t>
  </si>
  <si>
    <t>8352.00  </t>
  </si>
  <si>
    <t>200100219916  </t>
  </si>
  <si>
    <t>8353.00  </t>
  </si>
  <si>
    <t>200100219917  </t>
  </si>
  <si>
    <t>100118464581  </t>
  </si>
  <si>
    <t>100118464585  </t>
  </si>
  <si>
    <t>John brosnihan </t>
  </si>
  <si>
    <t>100117569186  </t>
  </si>
  <si>
    <t>2023-09-10 Eastwood,David</t>
  </si>
  <si>
    <t>100117569196  </t>
  </si>
  <si>
    <t>100117569190  </t>
  </si>
  <si>
    <t>100119162560  </t>
  </si>
  <si>
    <t>Drew Fitch </t>
  </si>
  <si>
    <t>100119431277  </t>
  </si>
  <si>
    <t>Pleasant Cove Aquaculture Buoy B  </t>
  </si>
  <si>
    <t>43 55 14.36 N</t>
  </si>
  <si>
    <t>69 35 34.389 W</t>
  </si>
  <si>
    <t>Damon Leibert </t>
  </si>
  <si>
    <t>2024-08-15 Jones,Joyce_D_N</t>
  </si>
  <si>
    <t>100119294869  </t>
  </si>
  <si>
    <t>Pleasant Cove Oysters Aquaculture Buoy  </t>
  </si>
  <si>
    <t>Greg Johnston  </t>
  </si>
  <si>
    <t>100119168584  </t>
  </si>
  <si>
    <t>4796.00  </t>
  </si>
  <si>
    <t>100118391653  </t>
  </si>
  <si>
    <t>BH4</t>
  </si>
  <si>
    <t>Ryan Cline </t>
  </si>
  <si>
    <t>2022-08-15 MacCormac,Bruce</t>
  </si>
  <si>
    <t>4797.00  </t>
  </si>
  <si>
    <t>100118391659  </t>
  </si>
  <si>
    <t>4798.00  </t>
  </si>
  <si>
    <t>100118391664  </t>
  </si>
  <si>
    <t>4799.00  </t>
  </si>
  <si>
    <t>100118391669  </t>
  </si>
  <si>
    <t>7337.00  </t>
  </si>
  <si>
    <t>100116979601  </t>
  </si>
  <si>
    <t>7337.10  </t>
  </si>
  <si>
    <t>100116979617  </t>
  </si>
  <si>
    <t>6716.00  </t>
  </si>
  <si>
    <t>100118041530  </t>
  </si>
  <si>
    <t>6717.00  </t>
  </si>
  <si>
    <t>100118253122  </t>
  </si>
  <si>
    <t>2024-07-28 Power,David</t>
  </si>
  <si>
    <t>100117065268  </t>
  </si>
  <si>
    <t>Chris Smith </t>
  </si>
  <si>
    <t>100117065273  </t>
  </si>
  <si>
    <t>100117065277  </t>
  </si>
  <si>
    <t>100118127975  </t>
  </si>
  <si>
    <t>Joshua Stoll </t>
  </si>
  <si>
    <t>100117708981  </t>
  </si>
  <si>
    <t>Richard Imbeault </t>
  </si>
  <si>
    <t>100117708986  </t>
  </si>
  <si>
    <t>6932.00  </t>
  </si>
  <si>
    <t>100119276948  </t>
  </si>
  <si>
    <t>100118297686  </t>
  </si>
  <si>
    <t>013-02-04</t>
  </si>
  <si>
    <t>200100217360  </t>
  </si>
  <si>
    <t>PAUL LARIVIERE </t>
  </si>
  <si>
    <t>100118297691  </t>
  </si>
  <si>
    <t>200100217364  </t>
  </si>
  <si>
    <t>100118297693  </t>
  </si>
  <si>
    <t>200100217357  </t>
  </si>
  <si>
    <t>200100217363  </t>
  </si>
  <si>
    <t>200100217358  </t>
  </si>
  <si>
    <t>200100217362  </t>
  </si>
  <si>
    <t>100118297689  </t>
  </si>
  <si>
    <t>200100217359  </t>
  </si>
  <si>
    <t>2022-12-15 Earp,Lucas</t>
  </si>
  <si>
    <t>8386.00  </t>
  </si>
  <si>
    <t>200100217785  </t>
  </si>
  <si>
    <t>TED KNOWLES </t>
  </si>
  <si>
    <t>8387.00  </t>
  </si>
  <si>
    <t>200100217787  </t>
  </si>
  <si>
    <t>2023-09-29 MacCormac,Bruce</t>
  </si>
  <si>
    <t>5536.00  </t>
  </si>
  <si>
    <t>100117540024  </t>
  </si>
  <si>
    <t>Carl Hamrin </t>
  </si>
  <si>
    <t>2023-05-09 Thornton,Bill</t>
  </si>
  <si>
    <t>7700.10  </t>
  </si>
  <si>
    <t>100118302910  </t>
  </si>
  <si>
    <t>Patrick McArdle </t>
  </si>
  <si>
    <t>7700.20  </t>
  </si>
  <si>
    <t>100118302913  </t>
  </si>
  <si>
    <t>7700.30  </t>
  </si>
  <si>
    <t>100118302915  </t>
  </si>
  <si>
    <t>7700.40  </t>
  </si>
  <si>
    <t>100118302917  </t>
  </si>
  <si>
    <t>7700.50  </t>
  </si>
  <si>
    <t>100118302919  </t>
  </si>
  <si>
    <t>7699.00  </t>
  </si>
  <si>
    <t>100116843646  </t>
  </si>
  <si>
    <t>TOM MYERS </t>
  </si>
  <si>
    <t>7701.00  </t>
  </si>
  <si>
    <t>200100217827  </t>
  </si>
  <si>
    <t>Randy Hughes </t>
  </si>
  <si>
    <t>8525.00  </t>
  </si>
  <si>
    <t>200100218994  </t>
  </si>
  <si>
    <t>BUCK ELLIOT </t>
  </si>
  <si>
    <t>8520.00  </t>
  </si>
  <si>
    <t>200100218993  </t>
  </si>
  <si>
    <t>2024-08-26 Earp,Lucas</t>
  </si>
  <si>
    <t>8530.00  </t>
  </si>
  <si>
    <t>200100218995  </t>
  </si>
  <si>
    <t>100119230747  </t>
  </si>
  <si>
    <t>Peter Rauscher </t>
  </si>
  <si>
    <t>2022-08-03 Thornton,Bill</t>
  </si>
  <si>
    <t>100118396803  </t>
  </si>
  <si>
    <t>7620.00  </t>
  </si>
  <si>
    <t>200100217826  </t>
  </si>
  <si>
    <t>100118464589  </t>
  </si>
  <si>
    <t>100118464591  </t>
  </si>
  <si>
    <t>7336.00  </t>
  </si>
  <si>
    <t>100116979570  </t>
  </si>
  <si>
    <t>7336.10  </t>
  </si>
  <si>
    <t>100116979583  </t>
  </si>
  <si>
    <t>100117569199  </t>
  </si>
  <si>
    <t>5531.00  </t>
  </si>
  <si>
    <t>100117555590  </t>
  </si>
  <si>
    <t>5353.00  </t>
  </si>
  <si>
    <t>100119222563  </t>
  </si>
  <si>
    <t>UM Lowe's Cove LOBO Lighted Research Buoy   </t>
  </si>
  <si>
    <t>Kate Liberti </t>
  </si>
  <si>
    <t>12/16 - 03/31 </t>
  </si>
  <si>
    <t>2022-07-04 Eastwood,David</t>
  </si>
  <si>
    <t>5373.00  </t>
  </si>
  <si>
    <t>100119222172  </t>
  </si>
  <si>
    <t>DIS-ESTABLISH  </t>
  </si>
  <si>
    <t>06/24 - 12/17 </t>
  </si>
  <si>
    <t>100119417688  </t>
  </si>
  <si>
    <t>UNH AirSea Lighted Research Buoy  </t>
  </si>
  <si>
    <t>43 02 24.72 N</t>
  </si>
  <si>
    <t>70 42 09.720 W</t>
  </si>
  <si>
    <t>Shawn Shellito </t>
  </si>
  <si>
    <t>05/29 - 09/25 </t>
  </si>
  <si>
    <t>253.00  </t>
  </si>
  <si>
    <t>100119431270  </t>
  </si>
  <si>
    <t>UNH Hampton Beach Spotter Lighted Research Buoy  </t>
  </si>
  <si>
    <t>42 55 45.51 N</t>
  </si>
  <si>
    <t>70 41 42.330 W</t>
  </si>
  <si>
    <t>TEMPORARY  </t>
  </si>
  <si>
    <t>08/14 - 11/01 </t>
  </si>
  <si>
    <t>226.00  </t>
  </si>
  <si>
    <t>100117099651  </t>
  </si>
  <si>
    <t>43 01 20.10 N</t>
  </si>
  <si>
    <t>70 32 24.180 W</t>
  </si>
  <si>
    <t>237.50  </t>
  </si>
  <si>
    <t>100119226432  </t>
  </si>
  <si>
    <t>42 52 48.00 N</t>
  </si>
  <si>
    <t>70 02 46.320 W</t>
  </si>
  <si>
    <t>100119433937  </t>
  </si>
  <si>
    <t>UNH Little Bay Research Buoy  </t>
  </si>
  <si>
    <t>43 06 26.57 N</t>
  </si>
  <si>
    <t>70 51 48.132 W</t>
  </si>
  <si>
    <t>Tom Gregory </t>
  </si>
  <si>
    <t>03/15 - 12/15 </t>
  </si>
  <si>
    <t>2024-08-21 Earp,Lucas</t>
  </si>
  <si>
    <t>113.00  </t>
  </si>
  <si>
    <t>200100646542  </t>
  </si>
  <si>
    <t>John Wallinga </t>
  </si>
  <si>
    <t>113.10  </t>
  </si>
  <si>
    <t>200100646551  </t>
  </si>
  <si>
    <t>100119429076  </t>
  </si>
  <si>
    <t>Wilson Aquaculture Buoy A  </t>
  </si>
  <si>
    <t>43 48 50.41 N</t>
  </si>
  <si>
    <t>69 58 54.817 W</t>
  </si>
  <si>
    <t>David Wilson </t>
  </si>
  <si>
    <t>100119429080  </t>
  </si>
  <si>
    <t>Wilson Aquaculture Buoy B  </t>
  </si>
  <si>
    <t>43 48 53.44 N</t>
  </si>
  <si>
    <t>69 58 48.359 W</t>
  </si>
  <si>
    <t>100119429082  </t>
  </si>
  <si>
    <t>Wilson Aquaculture Buoy C  </t>
  </si>
  <si>
    <t>43 48 47.84 N</t>
  </si>
  <si>
    <t>69 58 52.791 W</t>
  </si>
  <si>
    <t>100119429085  </t>
  </si>
  <si>
    <t>Wilson Aquaculture Buoy D  </t>
  </si>
  <si>
    <t>43 48 50.95 N</t>
  </si>
  <si>
    <t>69 58 46.178 W</t>
  </si>
  <si>
    <t>2022-07-20 MacCormac,Bruce</t>
  </si>
  <si>
    <t>100117569835  </t>
  </si>
  <si>
    <t>Levon Travis </t>
  </si>
  <si>
    <t>100117569843  </t>
  </si>
  <si>
    <t>100117569850  </t>
  </si>
  <si>
    <t>100117569857  </t>
  </si>
  <si>
    <t> Boothbay Harbor No Wake Lighted Buoy A</t>
  </si>
  <si>
    <t> Boothbay Harbor No Wake Lighted Buoy B</t>
  </si>
  <si>
    <t> Boothbay Harbor No Wake Lighted Buoy D</t>
  </si>
  <si>
    <t> Bristol Gut No Wake Buoy A</t>
  </si>
  <si>
    <t> Bristol Gut No Wake Buoy B</t>
  </si>
  <si>
    <t> Bristol Gut No Wake Buoy C</t>
  </si>
  <si>
    <t> Bristol Gut No Wake Buoy D</t>
  </si>
  <si>
    <t> Little River No Wake Buoy</t>
  </si>
  <si>
    <t> Maddock Cove No Wake Buoy</t>
  </si>
  <si>
    <t> Mook Sea Farm Aquaculture Hazard Buoy PP-E</t>
  </si>
  <si>
    <t> Negro Island North Hazard Daybeacon</t>
  </si>
  <si>
    <t> Pleasant Cove Aquaculture Buoy B</t>
  </si>
  <si>
    <t> Cathance River Hazard Buoy A</t>
  </si>
  <si>
    <t> Port Clyde Channel Buoy 1</t>
  </si>
  <si>
    <t> Port Clyde Channel Buoy 2</t>
  </si>
  <si>
    <t> Port Clyde Channel Buoy 3</t>
  </si>
  <si>
    <t> Port Clyde Channel Buoy 4</t>
  </si>
  <si>
    <t> Bangs Island Aquaculture Lighted Raft A</t>
  </si>
  <si>
    <t> Bangs Island Aquaculture Lighted Raft B</t>
  </si>
  <si>
    <t> Bangs Island Aquaculture Lighted Raft C</t>
  </si>
  <si>
    <t> Basket Island Aquaculture Lighted Raft A</t>
  </si>
  <si>
    <t> Basket Island Aquaculture Lighted Raft B</t>
  </si>
  <si>
    <t> Basket Island Aquaculture Lighted Raft C</t>
  </si>
  <si>
    <t> Basket Island Lighted Shellfish Raft A</t>
  </si>
  <si>
    <t> Clapboard Island Aquaculture Lighted Raft A</t>
  </si>
  <si>
    <t> Clapboard Island Aquaculture Lighted Raft B</t>
  </si>
  <si>
    <t> Clapboard Island Aquaculture Lighted Raft C</t>
  </si>
  <si>
    <t> Clapboard Island Aquaculture Lighted Raft D</t>
  </si>
  <si>
    <t> Clapboard Island Aquaculture Lighted Raft E</t>
  </si>
  <si>
    <t> Clapboard Island Aquaculture Lighted Raft F</t>
  </si>
  <si>
    <t> Little Chebeague Island Aquaculture Lighted Raft A</t>
  </si>
  <si>
    <t> Mere Point Brunswick PD Boat Launch Buoy 1</t>
  </si>
  <si>
    <t> Mere Point Brunswick PD Boat Launch Buoy 2</t>
  </si>
  <si>
    <t> Mere Point Brunswick PD Boat Launch Buoy 3</t>
  </si>
  <si>
    <t> Mere Point Brunswick PD Boat Launch Buoy 4</t>
  </si>
  <si>
    <t> Mill Cove Daybeacon 1</t>
  </si>
  <si>
    <t> Mill Cove Daybeacon 11</t>
  </si>
  <si>
    <t> Mill Cove Daybeacon 2</t>
  </si>
  <si>
    <t> Mill Cove Daybeacon 6</t>
  </si>
  <si>
    <t> Mill Cove Daybeacon 8</t>
  </si>
  <si>
    <t> Royal River Danger Buoy A</t>
  </si>
  <si>
    <t> Royal River Danger Buoy B</t>
  </si>
  <si>
    <t> South Portland Pier Light</t>
  </si>
  <si>
    <t> Spring Point Pier Light</t>
  </si>
  <si>
    <t> Wilson Aquaculture Buoy A</t>
  </si>
  <si>
    <t> Wilson Aquaculture Buoy B</t>
  </si>
  <si>
    <t> Wilson Aquaculture Buoy C</t>
  </si>
  <si>
    <t> Wilson Aquaculture Buoy D</t>
  </si>
  <si>
    <t> New Meadows River Cable Danger Buoy A</t>
  </si>
  <si>
    <t> New Meadows River Cable Danger Buoy B</t>
  </si>
  <si>
    <t> Back Channel No Wake Buoy D</t>
  </si>
  <si>
    <t> EOM Offshore Research Lighted Buoy A</t>
  </si>
  <si>
    <t> Seavey Island Daybeacon 12A</t>
  </si>
  <si>
    <t> Seavey Island Daybeacon 12B</t>
  </si>
  <si>
    <t> Sprague Fuel Terminal Center Dock Light</t>
  </si>
  <si>
    <t> UNH AirSea Lighted Research Buoy</t>
  </si>
  <si>
    <t> UNH Hampton Beach Spotter Lighted Research Buoy</t>
  </si>
  <si>
    <t> UNH Jeffrey's Ledge Lighted Research Buoy</t>
  </si>
  <si>
    <t> UNH Little Bay Research Buoy</t>
  </si>
  <si>
    <t> University of Maine Research Lighted Buoy E</t>
  </si>
  <si>
    <t> New Hampshire DES Oil Boom Deployment Lighted Buoy A</t>
  </si>
  <si>
    <t> New Hampshire DES Oil Boom Deployment Lighted Buoy C</t>
  </si>
  <si>
    <t> New Hampshire DES Oil Boom Deployment Lighted Buoy D</t>
  </si>
  <si>
    <t> New Hampshire DES Oil Boom Deployment Lighted Buoy E</t>
  </si>
  <si>
    <t> New Hampshire DES Oil Boom Deployment Lighted Buoy F</t>
  </si>
  <si>
    <t> New Hampshire DES Oil Boom Deployment Lighted Buoy G</t>
  </si>
  <si>
    <t> New Hampshire DES Oil Boom Deployment Lighted Buoy H</t>
  </si>
  <si>
    <t> New Hampshire DES Oil Boom Deployment Lighted Buoy I</t>
  </si>
  <si>
    <t> New Hampshire DES Oil Boom Deployment Lighted Buoy J</t>
  </si>
  <si>
    <t> New Hampshire DES Oil Boom Deployment Lighted Buoy K</t>
  </si>
  <si>
    <t> Factory Island Channel Buoy 1</t>
  </si>
  <si>
    <t> Factory Island Channel Buoy 2</t>
  </si>
  <si>
    <t> Factory Island Channel Buoy 3</t>
  </si>
  <si>
    <t> Factory Island Channel Buoy 4</t>
  </si>
  <si>
    <t> Factory Island Channel Buoy 5</t>
  </si>
  <si>
    <t> Factory Island Channel Buoy 6</t>
  </si>
  <si>
    <t>Class 1</t>
  </si>
  <si>
    <t>Fl-Li</t>
  </si>
  <si>
    <t>Fl-Un</t>
  </si>
  <si>
    <t>Fi-Un</t>
  </si>
  <si>
    <t>Fi-Li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</si>
</sst>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
    <numFmt numFmtId="166" formatCode="00.000"/>
    <numFmt numFmtId="167" formatCode="000"/>
    <numFmt numFmtId="168" formatCode="0.0000000"/>
    <numFmt numFmtId="169" formatCode="0.000000"/>
    <numFmt numFmtId="170" formatCode="#,##0.0"/>
    <numFmt numFmtId="171" formatCode="0.000"/>
    <numFmt numFmtId="172" formatCode="00,000"/>
    <numFmt numFmtId="173" formatCode="00.0000000"/>
    <numFmt numFmtId="174" formatCode="[$-409]d\-mmm\-yy;@"/>
  </numFmts>
  <fonts count="105" x14ac:knownFonts="1">
    <font>
      <sz val="11"/>
      <color theme="1"/>
      <name val="Calibri"/>
      <family val="2"/>
      <scheme val="minor"/>
    </font>
    <font>
      <sz val="7.5"/>
      <color theme="1"/>
      <name val="Times New Roman"/>
      <family val="1"/>
    </font>
    <font>
      <sz val="12"/>
      <color theme="1"/>
      <name val="Calibri"/>
      <family val="2"/>
      <scheme val="minor"/>
    </font>
    <font>
      <sz val="18"/>
      <color theme="1"/>
      <name val="Calibri"/>
      <family val="2"/>
      <scheme val="minor"/>
    </font>
    <font>
      <b/>
      <sz val="11"/>
      <color theme="1"/>
      <name val="Calibri"/>
      <family val="2"/>
      <scheme val="minor"/>
    </font>
    <font>
      <b/>
      <u/>
      <sz val="11"/>
      <color theme="1"/>
      <name val="Calibri"/>
      <family val="2"/>
      <scheme val="minor"/>
    </font>
    <font>
      <sz val="10"/>
      <name val="Helv"/>
    </font>
    <font>
      <b/>
      <sz val="12"/>
      <name val="Cambria"/>
      <family val="1"/>
    </font>
    <font>
      <sz val="8"/>
      <name val="Calibri"/>
      <family val="2"/>
    </font>
    <font>
      <sz val="11"/>
      <name val="Symbol"/>
      <family val="1"/>
      <charset val="2"/>
    </font>
    <font>
      <sz val="14"/>
      <color theme="1"/>
      <name val="Calibri"/>
      <family val="2"/>
      <scheme val="minor"/>
    </font>
    <font>
      <b/>
      <u val="double"/>
      <sz val="8"/>
      <name val="Calibri"/>
      <family val="2"/>
    </font>
    <font>
      <b/>
      <sz val="10"/>
      <name val="Arial"/>
      <family val="2"/>
    </font>
    <font>
      <sz val="12"/>
      <name val="Arial"/>
      <family val="2"/>
    </font>
    <font>
      <sz val="10"/>
      <name val="Arial"/>
      <family val="2"/>
    </font>
    <font>
      <sz val="11"/>
      <name val="Arial"/>
      <family val="2"/>
    </font>
    <font>
      <b/>
      <sz val="12"/>
      <name val="Arial"/>
      <family val="2"/>
    </font>
    <font>
      <b/>
      <sz val="12"/>
      <name val="Arial Black"/>
      <family val="2"/>
    </font>
    <font>
      <b/>
      <sz val="11"/>
      <name val="Arial"/>
      <family val="2"/>
    </font>
    <font>
      <b/>
      <sz val="10"/>
      <name val="Calibri"/>
      <family val="2"/>
    </font>
    <font>
      <sz val="10"/>
      <name val="Calibri"/>
      <family val="2"/>
    </font>
    <font>
      <b/>
      <u/>
      <sz val="10"/>
      <name val="Calibri"/>
      <family val="2"/>
    </font>
    <font>
      <sz val="12"/>
      <color rgb="FFFF0000"/>
      <name val="Cambria"/>
      <family val="1"/>
    </font>
    <font>
      <sz val="12"/>
      <name val="Cambria"/>
      <family val="1"/>
    </font>
    <font>
      <b/>
      <sz val="10"/>
      <name val="Cambria"/>
      <family val="1"/>
    </font>
    <font>
      <b/>
      <sz val="11"/>
      <name val="Cambria"/>
      <family val="1"/>
    </font>
    <font>
      <sz val="11"/>
      <name val="Cambria"/>
      <family val="1"/>
    </font>
    <font>
      <sz val="10"/>
      <name val="Cambria"/>
      <family val="1"/>
    </font>
    <font>
      <b/>
      <sz val="12"/>
      <color rgb="FF0000CC"/>
      <name val="Cambria"/>
      <family val="1"/>
    </font>
    <font>
      <sz val="12"/>
      <color indexed="81"/>
      <name val="Calibri"/>
      <family val="2"/>
    </font>
    <font>
      <sz val="10"/>
      <color indexed="81"/>
      <name val="Tahoma"/>
      <family val="2"/>
    </font>
    <font>
      <sz val="9"/>
      <color indexed="81"/>
      <name val="Tahoma"/>
      <family val="2"/>
    </font>
    <font>
      <sz val="10"/>
      <color indexed="81"/>
      <name val="Calibri"/>
      <family val="2"/>
    </font>
    <font>
      <sz val="9"/>
      <color indexed="81"/>
      <name val="Calibri"/>
      <family val="2"/>
    </font>
    <font>
      <b/>
      <u/>
      <sz val="10"/>
      <color indexed="81"/>
      <name val="Calibri"/>
      <family val="2"/>
    </font>
    <font>
      <sz val="11"/>
      <color indexed="81"/>
      <name val="Calibri"/>
      <family val="2"/>
    </font>
    <font>
      <b/>
      <u/>
      <sz val="11"/>
      <color indexed="81"/>
      <name val="Calibri"/>
      <family val="2"/>
    </font>
    <font>
      <b/>
      <sz val="9"/>
      <color indexed="81"/>
      <name val="Tahoma"/>
      <family val="2"/>
    </font>
    <font>
      <sz val="11"/>
      <color theme="1"/>
      <name val="Calibri"/>
      <family val="2"/>
    </font>
    <font>
      <sz val="28"/>
      <color rgb="FF000000"/>
      <name val="Calibri"/>
      <family val="2"/>
    </font>
    <font>
      <b/>
      <sz val="11"/>
      <name val="Calibri"/>
      <family val="2"/>
    </font>
    <font>
      <sz val="11"/>
      <name val="Calibri"/>
      <family val="2"/>
    </font>
    <font>
      <sz val="11"/>
      <color rgb="FF808080"/>
      <name val="Calibri"/>
      <family val="2"/>
    </font>
    <font>
      <sz val="8"/>
      <color rgb="FF000000"/>
      <name val="Calibri"/>
      <family val="2"/>
    </font>
    <font>
      <sz val="12"/>
      <name val="Calibri"/>
      <family val="2"/>
    </font>
    <font>
      <b/>
      <sz val="16"/>
      <color rgb="FF0000CC"/>
      <name val="Calibri"/>
      <family val="2"/>
    </font>
    <font>
      <sz val="11"/>
      <color rgb="FFFF0000"/>
      <name val="Calibri"/>
      <family val="2"/>
    </font>
    <font>
      <sz val="8"/>
      <color rgb="FF000000"/>
      <name val="Arial"/>
      <family val="2"/>
    </font>
    <font>
      <b/>
      <sz val="8"/>
      <color rgb="FF000000"/>
      <name val="Calibri"/>
      <family val="2"/>
    </font>
    <font>
      <sz val="9"/>
      <color rgb="FF000000"/>
      <name val="Arial"/>
      <family val="2"/>
    </font>
    <font>
      <b/>
      <sz val="8"/>
      <color rgb="FF000000"/>
      <name val="Arial Narrow"/>
      <family val="2"/>
    </font>
    <font>
      <sz val="9"/>
      <color rgb="FF000000"/>
      <name val="Calibri"/>
      <family val="2"/>
    </font>
    <font>
      <sz val="9"/>
      <color rgb="FF000000"/>
      <name val="Arial Narrow"/>
      <family val="2"/>
    </font>
    <font>
      <b/>
      <sz val="18"/>
      <color rgb="FF0000CC"/>
      <name val="Calibri"/>
      <family val="2"/>
    </font>
    <font>
      <sz val="12"/>
      <color rgb="FF000000"/>
      <name val="Calibri"/>
      <family val="2"/>
    </font>
    <font>
      <sz val="10"/>
      <color rgb="FF000000"/>
      <name val="Calibri"/>
      <family val="2"/>
    </font>
    <font>
      <sz val="18"/>
      <color rgb="FF000000"/>
      <name val="Calibri"/>
      <family val="2"/>
    </font>
    <font>
      <b/>
      <sz val="14"/>
      <color rgb="FF000000"/>
      <name val="Calibri"/>
      <family val="2"/>
    </font>
    <font>
      <sz val="9"/>
      <color rgb="FF808080"/>
      <name val="Calibri"/>
      <family val="2"/>
    </font>
    <font>
      <sz val="14"/>
      <name val="Calibri"/>
      <family val="2"/>
    </font>
    <font>
      <sz val="14"/>
      <color rgb="FF000000"/>
      <name val="Calibri"/>
      <family val="2"/>
    </font>
    <font>
      <b/>
      <sz val="16"/>
      <color rgb="FF4F6228"/>
      <name val="Calibri"/>
      <family val="2"/>
    </font>
    <font>
      <sz val="16"/>
      <color rgb="FF4F6228"/>
      <name val="Calibri"/>
      <family val="2"/>
    </font>
    <font>
      <b/>
      <sz val="16"/>
      <color rgb="FFFF0000"/>
      <name val="Calibri"/>
      <family val="2"/>
    </font>
    <font>
      <sz val="16"/>
      <color rgb="FFFF0000"/>
      <name val="Calibri"/>
      <family val="2"/>
    </font>
    <font>
      <b/>
      <sz val="12"/>
      <color rgb="FF0000CC"/>
      <name val="Calibri"/>
      <family val="2"/>
    </font>
    <font>
      <b/>
      <sz val="16"/>
      <color rgb="FF000000"/>
      <name val="Calibri"/>
      <family val="2"/>
    </font>
    <font>
      <sz val="16"/>
      <color rgb="FF000000"/>
      <name val="Calibri"/>
      <family val="2"/>
    </font>
    <font>
      <sz val="6"/>
      <color rgb="FF000000"/>
      <name val="Calibri"/>
      <family val="2"/>
    </font>
    <font>
      <i/>
      <sz val="18"/>
      <color rgb="FF808080"/>
      <name val="Stencil"/>
      <family val="5"/>
    </font>
    <font>
      <b/>
      <sz val="12"/>
      <color rgb="FF000099"/>
      <name val="Calibri"/>
      <family val="2"/>
    </font>
    <font>
      <i/>
      <sz val="10"/>
      <color rgb="FF000000"/>
      <name val="Calibri"/>
      <family val="2"/>
    </font>
    <font>
      <b/>
      <sz val="16"/>
      <color rgb="FF000099"/>
      <name val="Calibri"/>
      <family val="2"/>
    </font>
    <font>
      <i/>
      <sz val="18"/>
      <color rgb="FFA6A6A6"/>
      <name val="Stencil"/>
      <family val="5"/>
    </font>
    <font>
      <i/>
      <sz val="11"/>
      <color rgb="FF000000"/>
      <name val="Stencil"/>
      <family val="5"/>
    </font>
    <font>
      <b/>
      <sz val="12"/>
      <color rgb="FF000000"/>
      <name val="Calibri"/>
      <family val="2"/>
    </font>
    <font>
      <sz val="16"/>
      <name val="Calibri"/>
      <family val="2"/>
    </font>
    <font>
      <b/>
      <sz val="10"/>
      <color rgb="FF000080"/>
      <name val="Calibri"/>
      <family val="2"/>
    </font>
    <font>
      <b/>
      <sz val="10"/>
      <color rgb="FF0000FF"/>
      <name val="Calibri"/>
      <family val="2"/>
    </font>
    <font>
      <sz val="12"/>
      <color rgb="FFCCFFCC"/>
      <name val="Calibri"/>
      <family val="2"/>
    </font>
    <font>
      <b/>
      <sz val="12"/>
      <color rgb="FF0000FF"/>
      <name val="Calibri"/>
      <family val="2"/>
    </font>
    <font>
      <b/>
      <sz val="11"/>
      <color rgb="FF0000FF"/>
      <name val="Calibri"/>
      <family val="2"/>
    </font>
    <font>
      <b/>
      <sz val="10"/>
      <color rgb="FF000080"/>
      <name val="Arial"/>
      <family val="2"/>
    </font>
    <font>
      <b/>
      <sz val="10"/>
      <color rgb="FF0000FF"/>
      <name val="Arial"/>
      <family val="2"/>
    </font>
    <font>
      <sz val="12"/>
      <color rgb="FFCCFFCC"/>
      <name val="Arial"/>
      <family val="2"/>
    </font>
    <font>
      <b/>
      <sz val="11"/>
      <color rgb="FF0000FF"/>
      <name val="Arial"/>
      <family val="2"/>
    </font>
    <font>
      <sz val="10"/>
      <color rgb="FF000000"/>
      <name val="Arial"/>
      <family val="2"/>
    </font>
    <font>
      <b/>
      <sz val="12"/>
      <color rgb="FF0000FF"/>
      <name val="Arial Black"/>
      <family val="2"/>
    </font>
    <font>
      <b/>
      <sz val="14"/>
      <color rgb="FF808080"/>
      <name val="Calibri"/>
      <family val="2"/>
    </font>
    <font>
      <sz val="10"/>
      <color rgb="FF333333"/>
      <name val="Arial"/>
      <family val="2"/>
    </font>
    <font>
      <b/>
      <sz val="14"/>
      <color rgb="FF000000"/>
      <name val="Arial"/>
      <family val="2"/>
    </font>
    <font>
      <b/>
      <sz val="10"/>
      <color rgb="FFFF0000"/>
      <name val="Arial"/>
      <family val="2"/>
    </font>
    <font>
      <sz val="14"/>
      <color rgb="FF000000"/>
      <name val="Arial"/>
      <family val="2"/>
    </font>
    <font>
      <b/>
      <sz val="14"/>
      <color rgb="FF0000CC"/>
      <name val="Calibri"/>
      <family val="2"/>
    </font>
    <font>
      <sz val="12"/>
      <color rgb="FF333333"/>
      <name val="Arial"/>
      <family val="2"/>
    </font>
    <font>
      <sz val="12"/>
      <color rgb="FF000080"/>
      <name val="Arial"/>
      <family val="2"/>
    </font>
    <font>
      <sz val="12"/>
      <color rgb="FF000000"/>
      <name val="Arial"/>
      <family val="2"/>
    </font>
    <font>
      <b/>
      <sz val="11"/>
      <color rgb="FF000000"/>
      <name val="Calibri"/>
      <family val="2"/>
    </font>
    <font>
      <i/>
      <sz val="11"/>
      <name val="Calibri"/>
      <family val="2"/>
    </font>
    <font>
      <b/>
      <sz val="14"/>
      <name val="Calibri"/>
      <family val="2"/>
    </font>
    <font>
      <b/>
      <sz val="12"/>
      <color rgb="FF000080"/>
      <name val="Arial Black"/>
      <family val="2"/>
    </font>
    <font>
      <i/>
      <sz val="12"/>
      <color rgb="FF000000"/>
      <name val="Calibri"/>
      <family val="2"/>
    </font>
    <font>
      <b/>
      <sz val="11"/>
      <color rgb="FF0000CC"/>
      <name val="Calibri"/>
      <family val="2"/>
    </font>
    <font>
      <sz val="7.5"/>
      <color rgb="FF000000"/>
      <name val="Arial"/>
      <family val="2"/>
    </font>
    <font>
      <sz val="8"/>
      <color theme="1"/>
      <name val="Calibri"/>
      <family val="2"/>
      <scheme val="minor"/>
    </font>
  </fonts>
  <fills count="21">
    <fill>
      <patternFill patternType="none"/>
    </fill>
    <fill>
      <patternFill patternType="gray125"/>
    </fill>
    <fill>
      <patternFill patternType="solid">
        <fgColor rgb="FFF2F2F2"/>
        <bgColor rgb="FF000000"/>
      </patternFill>
    </fill>
    <fill>
      <patternFill patternType="solid">
        <fgColor rgb="FFFFCCFF"/>
        <bgColor rgb="FF000000"/>
      </patternFill>
    </fill>
    <fill>
      <patternFill patternType="solid">
        <fgColor rgb="FFFFFFFF"/>
        <bgColor rgb="FF000000"/>
      </patternFill>
    </fill>
    <fill>
      <patternFill patternType="solid">
        <fgColor rgb="FFDCE6F1"/>
        <bgColor rgb="FF000000"/>
      </patternFill>
    </fill>
    <fill>
      <patternFill patternType="solid">
        <fgColor rgb="FFFFFFCC"/>
        <bgColor rgb="FF000000"/>
      </patternFill>
    </fill>
    <fill>
      <patternFill patternType="solid">
        <fgColor rgb="FFCCFF33"/>
        <bgColor rgb="FF000000"/>
      </patternFill>
    </fill>
    <fill>
      <patternFill patternType="solid">
        <fgColor rgb="FF000000"/>
        <bgColor rgb="FF000000"/>
      </patternFill>
    </fill>
    <fill>
      <patternFill patternType="solid">
        <fgColor rgb="FFF2F2F2"/>
        <bgColor rgb="FFFF00FF"/>
      </patternFill>
    </fill>
    <fill>
      <patternFill patternType="solid">
        <fgColor rgb="FFDAEEF3"/>
        <bgColor rgb="FF000000"/>
      </patternFill>
    </fill>
    <fill>
      <patternFill patternType="solid">
        <fgColor rgb="FFFFFFFF"/>
        <bgColor rgb="FFFF00FF"/>
      </patternFill>
    </fill>
    <fill>
      <patternFill patternType="solid">
        <fgColor rgb="FFFFFFCC"/>
        <bgColor rgb="FFFF00FF"/>
      </patternFill>
    </fill>
    <fill>
      <patternFill patternType="solid">
        <fgColor rgb="FFDCE6F1"/>
        <bgColor rgb="FFFF00FF"/>
      </patternFill>
    </fill>
    <fill>
      <patternFill patternType="solid">
        <fgColor theme="0" tint="-0.24994659260841701"/>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8000"/>
        <bgColor indexed="64"/>
      </patternFill>
    </fill>
    <fill>
      <patternFill patternType="solid">
        <fgColor rgb="FFCCCCCC"/>
        <bgColor indexed="64"/>
      </patternFill>
    </fill>
    <fill>
      <patternFill patternType="solid">
        <fgColor rgb="FFFFFFFF"/>
        <bgColor indexed="64"/>
      </patternFill>
    </fill>
  </fills>
  <borders count="82">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bottom/>
      <diagonal/>
    </border>
    <border>
      <left/>
      <right style="medium">
        <color indexed="64"/>
      </right>
      <top/>
      <bottom/>
      <diagonal/>
    </border>
    <border>
      <left style="mediumDashed">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diagonalUp="1" diagonalDown="1">
      <left/>
      <right style="medium">
        <color indexed="64"/>
      </right>
      <top style="thick">
        <color indexed="64"/>
      </top>
      <bottom style="thick">
        <color indexed="64"/>
      </bottom>
      <diagonal style="thick">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Dashed">
        <color indexed="64"/>
      </bottom>
      <diagonal/>
    </border>
    <border>
      <left/>
      <right/>
      <top style="thick">
        <color indexed="64"/>
      </top>
      <bottom style="mediumDashed">
        <color indexed="64"/>
      </bottom>
      <diagonal/>
    </border>
    <border>
      <left/>
      <right style="mediumDashed">
        <color indexed="64"/>
      </right>
      <top style="thick">
        <color indexed="64"/>
      </top>
      <bottom style="mediumDashed">
        <color indexed="64"/>
      </bottom>
      <diagonal/>
    </border>
    <border>
      <left style="mediumDashed">
        <color indexed="64"/>
      </left>
      <right/>
      <top style="thick">
        <color indexed="64"/>
      </top>
      <bottom style="mediumDashed">
        <color indexed="64"/>
      </bottom>
      <diagonal/>
    </border>
    <border>
      <left/>
      <right style="thick">
        <color indexed="64"/>
      </right>
      <top style="thick">
        <color indexed="64"/>
      </top>
      <bottom style="mediumDashed">
        <color indexed="64"/>
      </bottom>
      <diagonal/>
    </border>
    <border diagonalUp="1" diagonalDown="1">
      <left/>
      <right style="medium">
        <color indexed="64"/>
      </right>
      <top style="thick">
        <color rgb="FFFF0000"/>
      </top>
      <bottom style="thick">
        <color rgb="FFFF0000"/>
      </bottom>
      <diagonal style="thick">
        <color rgb="FFFF0000"/>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indexed="64"/>
      </left>
      <right/>
      <top style="mediumDashed">
        <color indexed="64"/>
      </top>
      <bottom style="thick">
        <color indexed="64"/>
      </bottom>
      <diagonal/>
    </border>
    <border>
      <left/>
      <right/>
      <top style="mediumDashed">
        <color indexed="64"/>
      </top>
      <bottom style="thick">
        <color indexed="64"/>
      </bottom>
      <diagonal/>
    </border>
    <border>
      <left/>
      <right style="mediumDashed">
        <color indexed="64"/>
      </right>
      <top style="mediumDashed">
        <color indexed="64"/>
      </top>
      <bottom style="thick">
        <color indexed="64"/>
      </bottom>
      <diagonal/>
    </border>
    <border>
      <left style="mediumDashed">
        <color indexed="64"/>
      </left>
      <right/>
      <top style="mediumDashed">
        <color indexed="64"/>
      </top>
      <bottom style="thick">
        <color indexed="64"/>
      </bottom>
      <diagonal/>
    </border>
    <border>
      <left/>
      <right style="thick">
        <color indexed="64"/>
      </right>
      <top style="mediumDashed">
        <color indexed="64"/>
      </top>
      <bottom style="thick">
        <color indexed="64"/>
      </bottom>
      <diagonal/>
    </border>
    <border diagonalUp="1" diagonalDown="1">
      <left style="thick">
        <color indexed="64"/>
      </left>
      <right style="medium">
        <color indexed="64"/>
      </right>
      <top style="thick">
        <color rgb="FFFF0000"/>
      </top>
      <bottom style="thick">
        <color rgb="FFFF0000"/>
      </bottom>
      <diagonal style="thick">
        <color rgb="FFFF0000"/>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diagonalUp="1" diagonalDown="1">
      <left style="thick">
        <color indexed="64"/>
      </left>
      <right style="medium">
        <color indexed="64"/>
      </right>
      <top style="thick">
        <color rgb="FFFF0000"/>
      </top>
      <bottom style="thick">
        <color indexed="64"/>
      </bottom>
      <diagonal style="thick">
        <color rgb="FFFF0000"/>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thick">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medium">
        <color indexed="64"/>
      </right>
      <top/>
      <bottom/>
      <diagonal/>
    </border>
    <border>
      <left/>
      <right/>
      <top/>
      <bottom style="thick">
        <color indexed="64"/>
      </bottom>
      <diagonal/>
    </border>
    <border>
      <left/>
      <right/>
      <top style="thick">
        <color indexed="64"/>
      </top>
      <bottom style="thick">
        <color indexed="64"/>
      </bottom>
      <diagonal/>
    </border>
    <border>
      <left style="thick">
        <color rgb="FFFF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Dashed">
        <color indexed="64"/>
      </bottom>
      <diagonal/>
    </border>
    <border>
      <left/>
      <right style="mediumDashed">
        <color indexed="64"/>
      </right>
      <top/>
      <bottom style="mediumDashed">
        <color indexed="64"/>
      </bottom>
      <diagonal/>
    </border>
    <border>
      <left style="thick">
        <color rgb="FF4F6228"/>
      </left>
      <right style="thick">
        <color rgb="FF4F6228"/>
      </right>
      <top style="thick">
        <color rgb="FF4F6228"/>
      </top>
      <bottom style="thick">
        <color rgb="FF4F6228"/>
      </bottom>
      <diagonal/>
    </border>
    <border>
      <left/>
      <right style="thin">
        <color rgb="FFFDE9D9"/>
      </right>
      <top style="medium">
        <color indexed="64"/>
      </top>
      <bottom/>
      <diagonal/>
    </border>
    <border>
      <left style="thin">
        <color rgb="FFFDE9D9"/>
      </left>
      <right style="thin">
        <color rgb="FFFDE9D9"/>
      </right>
      <top/>
      <bottom style="thin">
        <color rgb="FFFDE9D9"/>
      </bottom>
      <diagonal/>
    </border>
    <border>
      <left style="thin">
        <color rgb="FFFDE9D9"/>
      </left>
      <right style="thin">
        <color rgb="FFFDE9D9"/>
      </right>
      <top style="thin">
        <color rgb="FFFDE9D9"/>
      </top>
      <bottom style="thin">
        <color rgb="FFFDE9D9"/>
      </bottom>
      <diagonal/>
    </border>
    <border>
      <left/>
      <right style="thin">
        <color rgb="FFFDE9D9"/>
      </right>
      <top/>
      <bottom/>
      <diagonal/>
    </border>
    <border>
      <left style="thin">
        <color rgb="FFFDE9D9"/>
      </left>
      <right style="thin">
        <color rgb="FFFDE9D9"/>
      </right>
      <top style="thin">
        <color rgb="FFFDE9D9"/>
      </top>
      <bottom/>
      <diagonal/>
    </border>
    <border>
      <left/>
      <right style="thin">
        <color rgb="FFFDE9D9"/>
      </right>
      <top style="thick">
        <color indexed="64"/>
      </top>
      <bottom style="thin">
        <color rgb="FFFDE9D9"/>
      </bottom>
      <diagonal/>
    </border>
    <border>
      <left/>
      <right style="thin">
        <color rgb="FF000000"/>
      </right>
      <top style="thin">
        <color rgb="FF000000"/>
      </top>
      <bottom/>
      <diagonal/>
    </border>
    <border>
      <left/>
      <right style="thin">
        <color rgb="FF000000"/>
      </right>
      <top/>
      <bottom style="thin">
        <color rgb="FF000000"/>
      </bottom>
      <diagonal/>
    </border>
  </borders>
  <cellStyleXfs count="2">
    <xf numFmtId="0" fontId="0" fillId="0" borderId="0"/>
    <xf numFmtId="0" fontId="6" fillId="0" borderId="0"/>
  </cellStyleXfs>
  <cellXfs count="35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top"/>
    </xf>
    <xf numFmtId="0" fontId="2" fillId="0" borderId="0" xfId="0" applyFont="1" applyAlignment="1">
      <alignment vertical="top"/>
    </xf>
    <xf numFmtId="0" fontId="2" fillId="0" borderId="0" xfId="0" applyFont="1" applyAlignment="1">
      <alignment vertical="center"/>
    </xf>
    <xf numFmtId="0" fontId="2" fillId="0" borderId="1" xfId="0" applyFont="1" applyBorder="1" applyAlignment="1">
      <alignment vertical="top" wrapText="1"/>
    </xf>
    <xf numFmtId="0" fontId="0" fillId="0" borderId="1" xfId="0" applyBorder="1"/>
    <xf numFmtId="0" fontId="0" fillId="0" borderId="1" xfId="0" applyBorder="1" applyAlignment="1">
      <alignment vertical="top" wrapText="1"/>
    </xf>
    <xf numFmtId="0" fontId="1" fillId="0" borderId="2" xfId="0" applyFont="1" applyBorder="1" applyAlignment="1">
      <alignment vertical="center" wrapText="1"/>
    </xf>
    <xf numFmtId="0" fontId="0" fillId="0" borderId="4" xfId="0" applyBorder="1"/>
    <xf numFmtId="0" fontId="2" fillId="0" borderId="4" xfId="0" applyFont="1" applyBorder="1" applyAlignment="1">
      <alignment horizontal="center" vertical="center"/>
    </xf>
    <xf numFmtId="0" fontId="0" fillId="0" borderId="4" xfId="0" applyBorder="1" applyAlignment="1">
      <alignment wrapText="1"/>
    </xf>
    <xf numFmtId="0" fontId="0" fillId="0" borderId="0" xfId="0" applyAlignment="1">
      <alignment textRotation="180"/>
    </xf>
    <xf numFmtId="0" fontId="0" fillId="0" borderId="0" xfId="0" applyAlignment="1">
      <alignment vertical="top" wrapText="1"/>
    </xf>
    <xf numFmtId="0" fontId="3" fillId="0" borderId="0" xfId="0" applyFont="1" applyAlignment="1">
      <alignment vertical="top" wrapText="1"/>
    </xf>
    <xf numFmtId="0" fontId="38" fillId="0" borderId="0" xfId="0" applyFont="1"/>
    <xf numFmtId="0" fontId="39" fillId="2" borderId="7" xfId="0" applyFont="1" applyFill="1" applyBorder="1" applyAlignment="1">
      <alignment horizontal="left" vertical="center"/>
    </xf>
    <xf numFmtId="0" fontId="41" fillId="0" borderId="0" xfId="0" applyFont="1"/>
    <xf numFmtId="0" fontId="42" fillId="4" borderId="10" xfId="0" applyFont="1" applyFill="1" applyBorder="1"/>
    <xf numFmtId="0" fontId="42" fillId="4" borderId="0" xfId="0" applyFont="1" applyFill="1"/>
    <xf numFmtId="0" fontId="8" fillId="2" borderId="10" xfId="1" applyFont="1" applyFill="1" applyBorder="1" applyAlignment="1">
      <alignment horizontal="center" vertical="center"/>
    </xf>
    <xf numFmtId="0" fontId="8" fillId="2" borderId="0" xfId="1" applyFont="1" applyFill="1" applyAlignment="1">
      <alignment horizontal="center" vertical="center"/>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0" fontId="41" fillId="5" borderId="0" xfId="0" applyFont="1" applyFill="1"/>
    <xf numFmtId="0" fontId="41" fillId="0" borderId="12" xfId="0" applyFont="1" applyBorder="1"/>
    <xf numFmtId="0" fontId="38" fillId="4" borderId="0" xfId="0" applyFont="1" applyFill="1"/>
    <xf numFmtId="1" fontId="44" fillId="4" borderId="13" xfId="1" applyNumberFormat="1" applyFont="1" applyFill="1" applyBorder="1" applyAlignment="1" applyProtection="1">
      <alignment horizontal="center" vertical="center"/>
      <protection locked="0"/>
    </xf>
    <xf numFmtId="1" fontId="45" fillId="6" borderId="14" xfId="1" applyNumberFormat="1" applyFont="1" applyFill="1" applyBorder="1" applyAlignment="1">
      <alignment horizontal="center" vertical="center"/>
    </xf>
    <xf numFmtId="164" fontId="44" fillId="4" borderId="14" xfId="1" applyNumberFormat="1" applyFont="1" applyFill="1" applyBorder="1" applyAlignment="1" applyProtection="1">
      <alignment horizontal="center" vertical="center"/>
      <protection locked="0"/>
    </xf>
    <xf numFmtId="164" fontId="45" fillId="6" borderId="14" xfId="0" applyNumberFormat="1" applyFont="1" applyFill="1" applyBorder="1" applyAlignment="1">
      <alignment horizontal="center" vertical="center"/>
    </xf>
    <xf numFmtId="0" fontId="9" fillId="5" borderId="0" xfId="0" applyFont="1" applyFill="1"/>
    <xf numFmtId="0" fontId="46" fillId="2" borderId="10" xfId="0" applyFont="1" applyFill="1" applyBorder="1"/>
    <xf numFmtId="0" fontId="46" fillId="2" borderId="0" xfId="0" applyFont="1" applyFill="1"/>
    <xf numFmtId="0" fontId="46" fillId="5" borderId="11" xfId="0" applyFont="1" applyFill="1" applyBorder="1"/>
    <xf numFmtId="0" fontId="38" fillId="2" borderId="10" xfId="0" applyFont="1" applyFill="1" applyBorder="1"/>
    <xf numFmtId="0" fontId="47" fillId="2" borderId="0" xfId="0" applyFont="1" applyFill="1"/>
    <xf numFmtId="0" fontId="48" fillId="2" borderId="0" xfId="0" applyFont="1" applyFill="1" applyAlignment="1">
      <alignment horizontal="center" vertical="center"/>
    </xf>
    <xf numFmtId="16" fontId="47" fillId="2" borderId="0" xfId="0" applyNumberFormat="1" applyFont="1" applyFill="1"/>
    <xf numFmtId="0" fontId="49" fillId="2" borderId="0" xfId="0" applyFont="1" applyFill="1"/>
    <xf numFmtId="0" fontId="8" fillId="2" borderId="15" xfId="0" applyFont="1" applyFill="1" applyBorder="1" applyAlignment="1">
      <alignment horizontal="center" vertical="center"/>
    </xf>
    <xf numFmtId="0" fontId="51" fillId="2" borderId="0" xfId="0" applyFont="1" applyFill="1" applyAlignment="1">
      <alignment horizontal="center"/>
    </xf>
    <xf numFmtId="0" fontId="52" fillId="2" borderId="0" xfId="0" applyFont="1" applyFill="1"/>
    <xf numFmtId="0" fontId="41" fillId="5" borderId="0" xfId="0" applyFont="1" applyFill="1" applyAlignment="1">
      <alignment horizontal="center"/>
    </xf>
    <xf numFmtId="0" fontId="38" fillId="2" borderId="10" xfId="0" applyFont="1" applyFill="1" applyBorder="1" applyAlignment="1">
      <alignment horizontal="right"/>
    </xf>
    <xf numFmtId="165" fontId="44" fillId="4" borderId="14" xfId="0" applyNumberFormat="1" applyFont="1" applyFill="1" applyBorder="1" applyAlignment="1" applyProtection="1">
      <alignment horizontal="center"/>
      <protection locked="0"/>
    </xf>
    <xf numFmtId="165" fontId="54" fillId="4" borderId="14" xfId="0" applyNumberFormat="1" applyFont="1" applyFill="1" applyBorder="1" applyAlignment="1" applyProtection="1">
      <alignment horizontal="center"/>
      <protection locked="0"/>
    </xf>
    <xf numFmtId="166" fontId="54" fillId="4" borderId="14" xfId="0" applyNumberFormat="1" applyFont="1" applyFill="1" applyBorder="1" applyAlignment="1" applyProtection="1">
      <alignment horizontal="center"/>
      <protection locked="0"/>
    </xf>
    <xf numFmtId="0" fontId="55" fillId="2" borderId="0" xfId="0" applyFont="1" applyFill="1" applyAlignment="1">
      <alignment horizontal="right"/>
    </xf>
    <xf numFmtId="166" fontId="54" fillId="4" borderId="13" xfId="0" applyNumberFormat="1" applyFont="1" applyFill="1" applyBorder="1" applyAlignment="1" applyProtection="1">
      <alignment horizontal="center"/>
      <protection locked="0"/>
    </xf>
    <xf numFmtId="164" fontId="57" fillId="4" borderId="20" xfId="0" applyNumberFormat="1" applyFont="1" applyFill="1" applyBorder="1" applyAlignment="1" applyProtection="1">
      <alignment horizontal="center"/>
      <protection locked="0"/>
    </xf>
    <xf numFmtId="0" fontId="41" fillId="5" borderId="21" xfId="0" applyFont="1" applyFill="1" applyBorder="1" applyAlignment="1">
      <alignment horizontal="center"/>
    </xf>
    <xf numFmtId="164" fontId="41" fillId="5" borderId="22" xfId="0" applyNumberFormat="1" applyFont="1" applyFill="1" applyBorder="1" applyAlignment="1">
      <alignment horizontal="center" vertical="center"/>
    </xf>
    <xf numFmtId="164" fontId="41" fillId="5" borderId="23" xfId="0" applyNumberFormat="1" applyFont="1" applyFill="1" applyBorder="1" applyAlignment="1">
      <alignment horizontal="center" vertical="center"/>
    </xf>
    <xf numFmtId="0" fontId="38" fillId="2" borderId="10" xfId="0" applyFont="1" applyFill="1" applyBorder="1" applyAlignment="1">
      <alignment horizontal="center"/>
    </xf>
    <xf numFmtId="167" fontId="44" fillId="4" borderId="14" xfId="0" applyNumberFormat="1" applyFont="1" applyFill="1" applyBorder="1" applyAlignment="1" applyProtection="1">
      <alignment horizontal="center"/>
      <protection locked="0"/>
    </xf>
    <xf numFmtId="167" fontId="54" fillId="4" borderId="14" xfId="0" applyNumberFormat="1" applyFont="1" applyFill="1" applyBorder="1" applyAlignment="1" applyProtection="1">
      <alignment horizontal="center"/>
      <protection locked="0"/>
    </xf>
    <xf numFmtId="0" fontId="58" fillId="2" borderId="0" xfId="0" applyFont="1" applyFill="1" applyAlignment="1">
      <alignment horizontal="center" vertical="center"/>
    </xf>
    <xf numFmtId="14" fontId="40" fillId="2" borderId="24" xfId="0" applyNumberFormat="1" applyFont="1" applyFill="1" applyBorder="1" applyAlignment="1">
      <alignment horizontal="center" vertical="center"/>
    </xf>
    <xf numFmtId="167" fontId="41" fillId="5" borderId="0" xfId="0" applyNumberFormat="1" applyFont="1" applyFill="1"/>
    <xf numFmtId="0" fontId="41" fillId="5" borderId="25" xfId="0" applyFont="1" applyFill="1" applyBorder="1" applyAlignment="1">
      <alignment horizontal="center"/>
    </xf>
    <xf numFmtId="164" fontId="41" fillId="5" borderId="26" xfId="0" applyNumberFormat="1" applyFont="1" applyFill="1" applyBorder="1" applyAlignment="1">
      <alignment horizontal="center"/>
    </xf>
    <xf numFmtId="0" fontId="59" fillId="2" borderId="0" xfId="0" applyFont="1" applyFill="1" applyAlignment="1">
      <alignment horizontal="center"/>
    </xf>
    <xf numFmtId="0" fontId="60" fillId="2" borderId="0" xfId="0" applyFont="1" applyFill="1" applyAlignment="1">
      <alignment horizontal="center"/>
    </xf>
    <xf numFmtId="0" fontId="41" fillId="2" borderId="0" xfId="0" applyFont="1" applyFill="1" applyAlignment="1">
      <alignment horizontal="right"/>
    </xf>
    <xf numFmtId="0" fontId="41" fillId="2" borderId="0" xfId="0" applyFont="1" applyFill="1"/>
    <xf numFmtId="0" fontId="41" fillId="2" borderId="11" xfId="0" applyFont="1" applyFill="1" applyBorder="1"/>
    <xf numFmtId="0" fontId="41" fillId="5" borderId="26" xfId="0" applyFont="1" applyFill="1" applyBorder="1"/>
    <xf numFmtId="0" fontId="51" fillId="2" borderId="10" xfId="0" applyFont="1" applyFill="1" applyBorder="1" applyAlignment="1">
      <alignment horizontal="right"/>
    </xf>
    <xf numFmtId="1" fontId="65" fillId="6" borderId="32" xfId="0" applyNumberFormat="1" applyFont="1" applyFill="1" applyBorder="1" applyAlignment="1">
      <alignment horizontal="center" vertical="center"/>
    </xf>
    <xf numFmtId="0" fontId="41" fillId="5" borderId="33" xfId="0" applyFont="1" applyFill="1" applyBorder="1" applyAlignment="1">
      <alignment horizontal="center" vertical="center"/>
    </xf>
    <xf numFmtId="164" fontId="41" fillId="5" borderId="34" xfId="0" applyNumberFormat="1" applyFont="1" applyFill="1" applyBorder="1" applyAlignment="1">
      <alignment horizontal="center" vertical="center"/>
    </xf>
    <xf numFmtId="0" fontId="51" fillId="2" borderId="10" xfId="0" applyFont="1" applyFill="1" applyBorder="1" applyAlignment="1">
      <alignment horizontal="right" vertical="top"/>
    </xf>
    <xf numFmtId="0" fontId="40" fillId="4" borderId="40" xfId="0" applyFont="1" applyFill="1" applyBorder="1" applyAlignment="1" applyProtection="1">
      <alignment horizontal="center" vertical="center"/>
      <protection locked="0"/>
    </xf>
    <xf numFmtId="0" fontId="41" fillId="5" borderId="6" xfId="0" applyFont="1" applyFill="1" applyBorder="1"/>
    <xf numFmtId="164" fontId="41" fillId="5" borderId="0" xfId="0" applyNumberFormat="1" applyFont="1" applyFill="1"/>
    <xf numFmtId="0" fontId="38" fillId="2" borderId="0" xfId="0" applyFont="1" applyFill="1"/>
    <xf numFmtId="0" fontId="69" fillId="2" borderId="0" xfId="0" applyFont="1" applyFill="1"/>
    <xf numFmtId="0" fontId="41" fillId="5" borderId="41" xfId="0" applyFont="1" applyFill="1" applyBorder="1" applyAlignment="1">
      <alignment horizontal="center" vertical="center"/>
    </xf>
    <xf numFmtId="164" fontId="41" fillId="5" borderId="42" xfId="0" applyNumberFormat="1" applyFont="1" applyFill="1" applyBorder="1" applyAlignment="1">
      <alignment horizontal="center" vertical="center"/>
    </xf>
    <xf numFmtId="0" fontId="51" fillId="2" borderId="10" xfId="0" applyFont="1" applyFill="1" applyBorder="1" applyAlignment="1">
      <alignment horizontal="center" vertical="center"/>
    </xf>
    <xf numFmtId="168" fontId="70" fillId="6" borderId="23" xfId="0" applyNumberFormat="1" applyFont="1" applyFill="1" applyBorder="1" applyAlignment="1">
      <alignment horizontal="center" vertical="center"/>
    </xf>
    <xf numFmtId="0" fontId="71" fillId="2" borderId="0" xfId="0" applyFont="1" applyFill="1" applyAlignment="1">
      <alignment vertical="center"/>
    </xf>
    <xf numFmtId="0" fontId="51" fillId="2" borderId="0" xfId="0" applyFont="1" applyFill="1" applyAlignment="1">
      <alignment horizontal="center" vertical="center" wrapText="1"/>
    </xf>
    <xf numFmtId="164" fontId="72" fillId="6" borderId="23" xfId="0" applyNumberFormat="1" applyFont="1" applyFill="1" applyBorder="1" applyAlignment="1">
      <alignment horizontal="center" vertical="center"/>
    </xf>
    <xf numFmtId="164" fontId="65" fillId="6" borderId="32" xfId="0" applyNumberFormat="1" applyFont="1" applyFill="1" applyBorder="1" applyAlignment="1">
      <alignment horizontal="center" vertical="center"/>
    </xf>
    <xf numFmtId="0" fontId="41" fillId="5" borderId="46" xfId="0" applyFont="1" applyFill="1" applyBorder="1" applyAlignment="1">
      <alignment horizontal="center" vertical="center"/>
    </xf>
    <xf numFmtId="164" fontId="41" fillId="5" borderId="47" xfId="0" applyNumberFormat="1" applyFont="1" applyFill="1" applyBorder="1" applyAlignment="1">
      <alignment horizontal="center" vertical="center"/>
    </xf>
    <xf numFmtId="0" fontId="55" fillId="2" borderId="10" xfId="0" applyFont="1" applyFill="1" applyBorder="1" applyAlignment="1">
      <alignment horizontal="center" vertical="center"/>
    </xf>
    <xf numFmtId="0" fontId="55" fillId="2" borderId="0" xfId="0" applyFont="1" applyFill="1" applyAlignment="1">
      <alignment horizontal="center" vertical="center"/>
    </xf>
    <xf numFmtId="167" fontId="72" fillId="6" borderId="23" xfId="0" applyNumberFormat="1" applyFont="1" applyFill="1" applyBorder="1" applyAlignment="1">
      <alignment horizontal="center" vertical="center"/>
    </xf>
    <xf numFmtId="0" fontId="71" fillId="2" borderId="0" xfId="0" applyFont="1" applyFill="1" applyAlignment="1">
      <alignment horizontal="left" vertical="center"/>
    </xf>
    <xf numFmtId="0" fontId="75" fillId="4" borderId="50" xfId="0" applyFont="1" applyFill="1" applyBorder="1" applyAlignment="1" applyProtection="1">
      <alignment horizontal="center" vertical="center"/>
      <protection locked="0"/>
    </xf>
    <xf numFmtId="0" fontId="41" fillId="5" borderId="51" xfId="0" applyFont="1" applyFill="1" applyBorder="1" applyAlignment="1">
      <alignment horizontal="center" vertical="center"/>
    </xf>
    <xf numFmtId="0" fontId="41" fillId="5" borderId="52" xfId="0" applyFont="1" applyFill="1" applyBorder="1" applyAlignment="1">
      <alignment horizontal="center" vertical="center"/>
    </xf>
    <xf numFmtId="0" fontId="38" fillId="5" borderId="54" xfId="0" applyFont="1" applyFill="1" applyBorder="1"/>
    <xf numFmtId="0" fontId="38" fillId="8" borderId="55" xfId="0" applyFont="1" applyFill="1" applyBorder="1"/>
    <xf numFmtId="0" fontId="38" fillId="8" borderId="0" xfId="0" applyFont="1" applyFill="1"/>
    <xf numFmtId="0" fontId="38" fillId="8" borderId="11" xfId="0" applyFont="1" applyFill="1" applyBorder="1"/>
    <xf numFmtId="0" fontId="57" fillId="2" borderId="56" xfId="0" applyFont="1" applyFill="1" applyBorder="1"/>
    <xf numFmtId="0" fontId="76" fillId="9" borderId="6" xfId="1" applyFont="1" applyFill="1" applyBorder="1" applyAlignment="1">
      <alignment horizontal="left" vertical="center"/>
    </xf>
    <xf numFmtId="167" fontId="77" fillId="9" borderId="6" xfId="1" applyNumberFormat="1" applyFont="1" applyFill="1" applyBorder="1" applyAlignment="1">
      <alignment horizontal="center" vertical="center"/>
    </xf>
    <xf numFmtId="0" fontId="77" fillId="9" borderId="6" xfId="1" applyFont="1" applyFill="1" applyBorder="1" applyAlignment="1">
      <alignment horizontal="left" vertical="center"/>
    </xf>
    <xf numFmtId="1" fontId="19" fillId="9" borderId="6" xfId="1" applyNumberFormat="1" applyFont="1" applyFill="1" applyBorder="1" applyAlignment="1">
      <alignment horizontal="left" vertical="center"/>
    </xf>
    <xf numFmtId="2" fontId="78" fillId="9" borderId="6" xfId="1" applyNumberFormat="1" applyFont="1" applyFill="1" applyBorder="1" applyAlignment="1">
      <alignment horizontal="left" vertical="center"/>
    </xf>
    <xf numFmtId="1" fontId="79" fillId="9" borderId="6" xfId="1" applyNumberFormat="1" applyFont="1" applyFill="1" applyBorder="1" applyAlignment="1">
      <alignment horizontal="center" vertical="center"/>
    </xf>
    <xf numFmtId="169" fontId="44" fillId="9" borderId="6" xfId="1" applyNumberFormat="1" applyFont="1" applyFill="1" applyBorder="1" applyAlignment="1">
      <alignment horizontal="right" vertical="center"/>
    </xf>
    <xf numFmtId="1" fontId="44" fillId="2" borderId="7" xfId="1" applyNumberFormat="1" applyFont="1" applyFill="1" applyBorder="1" applyAlignment="1">
      <alignment vertical="center"/>
    </xf>
    <xf numFmtId="0" fontId="38" fillId="10" borderId="11" xfId="0" applyFont="1" applyFill="1" applyBorder="1"/>
    <xf numFmtId="0" fontId="41" fillId="2" borderId="10" xfId="0" applyFont="1" applyFill="1" applyBorder="1"/>
    <xf numFmtId="1" fontId="20" fillId="2" borderId="0" xfId="1" applyNumberFormat="1" applyFont="1" applyFill="1"/>
    <xf numFmtId="0" fontId="44" fillId="2" borderId="0" xfId="1" applyFont="1" applyFill="1" applyAlignment="1">
      <alignment horizontal="center" vertical="center"/>
    </xf>
    <xf numFmtId="167" fontId="55" fillId="2" borderId="0" xfId="1" applyNumberFormat="1" applyFont="1" applyFill="1" applyAlignment="1">
      <alignment horizontal="center" vertical="center"/>
    </xf>
    <xf numFmtId="0" fontId="41" fillId="2" borderId="0" xfId="1" applyFont="1" applyFill="1" applyAlignment="1">
      <alignment horizontal="center" vertical="center"/>
    </xf>
    <xf numFmtId="167" fontId="20" fillId="2" borderId="0" xfId="1" applyNumberFormat="1" applyFont="1" applyFill="1" applyAlignment="1">
      <alignment horizontal="center" vertical="center"/>
    </xf>
    <xf numFmtId="2" fontId="80" fillId="2" borderId="0" xfId="1" applyNumberFormat="1" applyFont="1" applyFill="1" applyAlignment="1">
      <alignment horizontal="left" vertical="center"/>
    </xf>
    <xf numFmtId="169" fontId="44" fillId="9" borderId="0" xfId="1" applyNumberFormat="1" applyFont="1" applyFill="1" applyAlignment="1">
      <alignment horizontal="right" vertical="center"/>
    </xf>
    <xf numFmtId="1" fontId="44" fillId="2" borderId="11" xfId="1" applyNumberFormat="1" applyFont="1" applyFill="1" applyBorder="1" applyAlignment="1">
      <alignment vertical="center"/>
    </xf>
    <xf numFmtId="169" fontId="44" fillId="4" borderId="14" xfId="1" applyNumberFormat="1" applyFont="1" applyFill="1" applyBorder="1" applyAlignment="1" applyProtection="1">
      <alignment horizontal="center" vertical="center"/>
      <protection locked="0"/>
    </xf>
    <xf numFmtId="170" fontId="65" fillId="6" borderId="23" xfId="1" applyNumberFormat="1" applyFont="1" applyFill="1" applyBorder="1" applyAlignment="1">
      <alignment horizontal="center" vertical="center"/>
    </xf>
    <xf numFmtId="0" fontId="38" fillId="2" borderId="55" xfId="0" applyFont="1" applyFill="1" applyBorder="1"/>
    <xf numFmtId="0" fontId="38" fillId="2" borderId="56" xfId="0" applyFont="1" applyFill="1" applyBorder="1"/>
    <xf numFmtId="0" fontId="76" fillId="9" borderId="57" xfId="1" applyFont="1" applyFill="1" applyBorder="1" applyAlignment="1">
      <alignment horizontal="left" vertical="center"/>
    </xf>
    <xf numFmtId="167" fontId="77" fillId="9" borderId="57" xfId="1" applyNumberFormat="1" applyFont="1" applyFill="1" applyBorder="1" applyAlignment="1">
      <alignment horizontal="center" vertical="center"/>
    </xf>
    <xf numFmtId="0" fontId="77" fillId="9" borderId="57" xfId="1" applyFont="1" applyFill="1" applyBorder="1" applyAlignment="1">
      <alignment horizontal="left" vertical="center"/>
    </xf>
    <xf numFmtId="1" fontId="19" fillId="9" borderId="57" xfId="1" applyNumberFormat="1" applyFont="1" applyFill="1" applyBorder="1" applyAlignment="1">
      <alignment horizontal="left" vertical="center"/>
    </xf>
    <xf numFmtId="2" fontId="78" fillId="9" borderId="57" xfId="1" applyNumberFormat="1" applyFont="1" applyFill="1" applyBorder="1" applyAlignment="1">
      <alignment horizontal="left" vertical="center"/>
    </xf>
    <xf numFmtId="1" fontId="79" fillId="9" borderId="57" xfId="1" applyNumberFormat="1" applyFont="1" applyFill="1" applyBorder="1" applyAlignment="1">
      <alignment horizontal="center" vertical="center"/>
    </xf>
    <xf numFmtId="169" fontId="44" fillId="9" borderId="57" xfId="1" applyNumberFormat="1" applyFont="1" applyFill="1" applyBorder="1" applyAlignment="1">
      <alignment horizontal="right" vertical="center"/>
    </xf>
    <xf numFmtId="1" fontId="44" fillId="2" borderId="54" xfId="1" applyNumberFormat="1" applyFont="1" applyFill="1" applyBorder="1" applyAlignment="1">
      <alignment vertical="center"/>
    </xf>
    <xf numFmtId="2" fontId="81" fillId="2" borderId="0" xfId="1" applyNumberFormat="1" applyFont="1" applyFill="1" applyAlignment="1">
      <alignment horizontal="left" vertical="center"/>
    </xf>
    <xf numFmtId="164" fontId="65" fillId="6" borderId="23" xfId="1" applyNumberFormat="1" applyFont="1" applyFill="1" applyBorder="1" applyAlignment="1">
      <alignment horizontal="center" vertical="center"/>
    </xf>
    <xf numFmtId="167" fontId="82" fillId="9" borderId="57" xfId="1" applyNumberFormat="1" applyFont="1" applyFill="1" applyBorder="1" applyAlignment="1">
      <alignment horizontal="center" vertical="center"/>
    </xf>
    <xf numFmtId="0" fontId="82" fillId="9" borderId="57" xfId="1" applyFont="1" applyFill="1" applyBorder="1" applyAlignment="1">
      <alignment horizontal="left" vertical="center"/>
    </xf>
    <xf numFmtId="1" fontId="12" fillId="9" borderId="57" xfId="1" applyNumberFormat="1" applyFont="1" applyFill="1" applyBorder="1" applyAlignment="1">
      <alignment horizontal="left" vertical="center"/>
    </xf>
    <xf numFmtId="2" fontId="83" fillId="9" borderId="57" xfId="1" applyNumberFormat="1" applyFont="1" applyFill="1" applyBorder="1" applyAlignment="1">
      <alignment horizontal="left" vertical="center"/>
    </xf>
    <xf numFmtId="1" fontId="84" fillId="9" borderId="57" xfId="1" applyNumberFormat="1" applyFont="1" applyFill="1" applyBorder="1" applyAlignment="1">
      <alignment horizontal="center" vertical="center"/>
    </xf>
    <xf numFmtId="169" fontId="13" fillId="9" borderId="57" xfId="1" applyNumberFormat="1" applyFont="1" applyFill="1" applyBorder="1" applyAlignment="1">
      <alignment horizontal="right" vertical="center"/>
    </xf>
    <xf numFmtId="1" fontId="13" fillId="2" borderId="54" xfId="1" applyNumberFormat="1" applyFont="1" applyFill="1" applyBorder="1" applyAlignment="1">
      <alignment vertical="center"/>
    </xf>
    <xf numFmtId="1" fontId="14" fillId="2" borderId="0" xfId="1" applyNumberFormat="1" applyFont="1" applyFill="1"/>
    <xf numFmtId="0" fontId="15" fillId="2" borderId="0" xfId="1" applyFont="1" applyFill="1" applyAlignment="1">
      <alignment horizontal="center" vertical="center"/>
    </xf>
    <xf numFmtId="0" fontId="20" fillId="2" borderId="0" xfId="1" applyFont="1" applyFill="1" applyAlignment="1">
      <alignment horizontal="center" vertical="center"/>
    </xf>
    <xf numFmtId="2" fontId="85" fillId="2" borderId="0" xfId="1" applyNumberFormat="1" applyFont="1" applyFill="1" applyAlignment="1">
      <alignment horizontal="left" vertical="center"/>
    </xf>
    <xf numFmtId="169" fontId="13" fillId="9" borderId="0" xfId="1" applyNumberFormat="1" applyFont="1" applyFill="1" applyAlignment="1">
      <alignment horizontal="right" vertical="center"/>
    </xf>
    <xf numFmtId="1" fontId="13" fillId="2" borderId="11" xfId="1" applyNumberFormat="1" applyFont="1" applyFill="1" applyBorder="1" applyAlignment="1">
      <alignment vertical="center"/>
    </xf>
    <xf numFmtId="0" fontId="13" fillId="2" borderId="0" xfId="1" applyFont="1" applyFill="1" applyAlignment="1">
      <alignment horizontal="center" vertical="center"/>
    </xf>
    <xf numFmtId="167" fontId="12" fillId="9" borderId="57" xfId="1" applyNumberFormat="1" applyFont="1" applyFill="1" applyBorder="1" applyAlignment="1">
      <alignment horizontal="center" vertical="center"/>
    </xf>
    <xf numFmtId="0" fontId="12" fillId="9" borderId="57" xfId="1" applyFont="1" applyFill="1" applyBorder="1" applyAlignment="1">
      <alignment horizontal="left" vertical="center"/>
    </xf>
    <xf numFmtId="2" fontId="12" fillId="9" borderId="57" xfId="1" applyNumberFormat="1" applyFont="1" applyFill="1" applyBorder="1" applyAlignment="1">
      <alignment horizontal="left" vertical="center"/>
    </xf>
    <xf numFmtId="1" fontId="13" fillId="9" borderId="57" xfId="1" applyNumberFormat="1" applyFont="1" applyFill="1" applyBorder="1" applyAlignment="1">
      <alignment horizontal="center" vertical="center"/>
    </xf>
    <xf numFmtId="0" fontId="38" fillId="2" borderId="54" xfId="0" applyFont="1" applyFill="1" applyBorder="1"/>
    <xf numFmtId="0" fontId="38" fillId="5" borderId="11" xfId="0" applyFont="1" applyFill="1" applyBorder="1"/>
    <xf numFmtId="1" fontId="20" fillId="9" borderId="0" xfId="1" applyNumberFormat="1" applyFont="1" applyFill="1" applyAlignment="1">
      <alignment horizontal="center" vertical="center"/>
    </xf>
    <xf numFmtId="1" fontId="84" fillId="9" borderId="0" xfId="1" applyNumberFormat="1" applyFont="1" applyFill="1" applyAlignment="1">
      <alignment horizontal="center" vertical="center"/>
    </xf>
    <xf numFmtId="0" fontId="38" fillId="2" borderId="11" xfId="0" applyFont="1" applyFill="1" applyBorder="1"/>
    <xf numFmtId="0" fontId="13" fillId="9" borderId="0" xfId="1" applyFont="1" applyFill="1" applyAlignment="1">
      <alignment horizontal="center" vertical="center"/>
    </xf>
    <xf numFmtId="164" fontId="44" fillId="11" borderId="14" xfId="1" applyNumberFormat="1" applyFont="1" applyFill="1" applyBorder="1" applyAlignment="1" applyProtection="1">
      <alignment horizontal="center" vertical="center"/>
      <protection locked="0"/>
    </xf>
    <xf numFmtId="171" fontId="87" fillId="9" borderId="0" xfId="1" applyNumberFormat="1" applyFont="1" applyFill="1" applyAlignment="1" applyProtection="1">
      <alignment horizontal="center" vertical="center"/>
      <protection hidden="1"/>
    </xf>
    <xf numFmtId="171" fontId="88" fillId="9" borderId="0" xfId="1" applyNumberFormat="1" applyFont="1" applyFill="1" applyAlignment="1">
      <alignment horizontal="center" vertical="center"/>
    </xf>
    <xf numFmtId="167" fontId="55" fillId="9" borderId="0" xfId="1" applyNumberFormat="1" applyFont="1" applyFill="1" applyAlignment="1">
      <alignment horizontal="center" vertical="center"/>
    </xf>
    <xf numFmtId="0" fontId="14" fillId="9" borderId="0" xfId="1" applyFont="1" applyFill="1" applyAlignment="1">
      <alignment horizontal="center" vertical="center"/>
    </xf>
    <xf numFmtId="1" fontId="20" fillId="9" borderId="0" xfId="1" applyNumberFormat="1" applyFont="1" applyFill="1" applyAlignment="1">
      <alignment horizontal="left" vertical="center"/>
    </xf>
    <xf numFmtId="2" fontId="89" fillId="9" borderId="0" xfId="1" applyNumberFormat="1" applyFont="1" applyFill="1" applyAlignment="1">
      <alignment horizontal="left" vertical="center"/>
    </xf>
    <xf numFmtId="0" fontId="16" fillId="9" borderId="0" xfId="1" applyFont="1" applyFill="1" applyAlignment="1">
      <alignment horizontal="right" vertical="center"/>
    </xf>
    <xf numFmtId="1" fontId="90" fillId="9" borderId="0" xfId="1" applyNumberFormat="1" applyFont="1" applyFill="1" applyAlignment="1">
      <alignment horizontal="center" vertical="center"/>
    </xf>
    <xf numFmtId="0" fontId="91" fillId="9" borderId="0" xfId="1" applyFont="1" applyFill="1" applyAlignment="1">
      <alignment horizontal="left" vertical="center"/>
    </xf>
    <xf numFmtId="1" fontId="92" fillId="9" borderId="0" xfId="1" applyNumberFormat="1" applyFont="1" applyFill="1" applyAlignment="1">
      <alignment horizontal="center" vertical="center"/>
    </xf>
    <xf numFmtId="2" fontId="13" fillId="9" borderId="0" xfId="1" applyNumberFormat="1" applyFont="1" applyFill="1" applyAlignment="1">
      <alignment horizontal="center" vertical="center"/>
    </xf>
    <xf numFmtId="172" fontId="44" fillId="11" borderId="14" xfId="1" applyNumberFormat="1" applyFont="1" applyFill="1" applyBorder="1" applyAlignment="1" applyProtection="1">
      <alignment horizontal="center" vertical="center"/>
      <protection locked="0"/>
    </xf>
    <xf numFmtId="167" fontId="59" fillId="2" borderId="0" xfId="1" applyNumberFormat="1" applyFont="1" applyFill="1" applyAlignment="1">
      <alignment horizontal="left" vertical="center"/>
    </xf>
    <xf numFmtId="167" fontId="90" fillId="2" borderId="0" xfId="1" applyNumberFormat="1" applyFont="1" applyFill="1" applyAlignment="1">
      <alignment horizontal="center" vertical="center"/>
    </xf>
    <xf numFmtId="0" fontId="94" fillId="2" borderId="0" xfId="1" applyFont="1" applyFill="1" applyAlignment="1">
      <alignment horizontal="left" vertical="center"/>
    </xf>
    <xf numFmtId="169" fontId="95" fillId="2" borderId="0" xfId="1" applyNumberFormat="1" applyFont="1" applyFill="1" applyAlignment="1">
      <alignment horizontal="right" vertical="center"/>
    </xf>
    <xf numFmtId="169" fontId="96" fillId="2" borderId="0" xfId="1" applyNumberFormat="1" applyFont="1" applyFill="1" applyAlignment="1">
      <alignment horizontal="right" vertical="center"/>
    </xf>
    <xf numFmtId="1" fontId="84" fillId="2" borderId="0" xfId="1" applyNumberFormat="1" applyFont="1" applyFill="1" applyAlignment="1">
      <alignment horizontal="center" vertical="center"/>
    </xf>
    <xf numFmtId="169" fontId="13" fillId="2" borderId="0" xfId="1" applyNumberFormat="1" applyFont="1" applyFill="1" applyAlignment="1">
      <alignment horizontal="right" vertical="center"/>
    </xf>
    <xf numFmtId="0" fontId="38" fillId="5" borderId="61" xfId="0" applyFont="1" applyFill="1" applyBorder="1"/>
    <xf numFmtId="0" fontId="97" fillId="5" borderId="61" xfId="0" applyFont="1" applyFill="1" applyBorder="1"/>
    <xf numFmtId="0" fontId="41" fillId="4" borderId="0" xfId="0" applyFont="1" applyFill="1"/>
    <xf numFmtId="0" fontId="41" fillId="2" borderId="63" xfId="0" applyFont="1" applyFill="1" applyBorder="1"/>
    <xf numFmtId="0" fontId="41" fillId="2" borderId="62" xfId="0" applyFont="1" applyFill="1" applyBorder="1"/>
    <xf numFmtId="0" fontId="41" fillId="2" borderId="55" xfId="0" applyFont="1" applyFill="1" applyBorder="1"/>
    <xf numFmtId="0" fontId="41" fillId="2" borderId="57" xfId="0" applyFont="1" applyFill="1" applyBorder="1" applyAlignment="1">
      <alignment horizontal="center"/>
    </xf>
    <xf numFmtId="0" fontId="41" fillId="2" borderId="57" xfId="0" applyFont="1" applyFill="1" applyBorder="1"/>
    <xf numFmtId="0" fontId="41" fillId="2" borderId="56" xfId="0" applyFont="1" applyFill="1" applyBorder="1"/>
    <xf numFmtId="173" fontId="41" fillId="2" borderId="0" xfId="0" applyNumberFormat="1" applyFont="1" applyFill="1" applyAlignment="1">
      <alignment horizontal="center"/>
    </xf>
    <xf numFmtId="0" fontId="41" fillId="2" borderId="0" xfId="0" applyFont="1" applyFill="1" applyAlignment="1">
      <alignment horizontal="center"/>
    </xf>
    <xf numFmtId="1" fontId="41" fillId="2" borderId="0" xfId="0" applyNumberFormat="1" applyFont="1" applyFill="1" applyAlignment="1">
      <alignment horizontal="center"/>
    </xf>
    <xf numFmtId="0" fontId="98" fillId="2" borderId="0" xfId="0" applyFont="1" applyFill="1" applyAlignment="1">
      <alignment horizontal="center"/>
    </xf>
    <xf numFmtId="0" fontId="40" fillId="2" borderId="0" xfId="0" applyFont="1" applyFill="1"/>
    <xf numFmtId="0" fontId="99" fillId="2" borderId="0" xfId="0" applyFont="1" applyFill="1"/>
    <xf numFmtId="2" fontId="16" fillId="5" borderId="0" xfId="1" applyNumberFormat="1" applyFont="1" applyFill="1" applyAlignment="1">
      <alignment horizontal="left" vertical="center"/>
    </xf>
    <xf numFmtId="0" fontId="17" fillId="9" borderId="10" xfId="1" applyFont="1" applyFill="1" applyBorder="1" applyAlignment="1">
      <alignment horizontal="left" vertical="center"/>
    </xf>
    <xf numFmtId="0" fontId="13" fillId="5" borderId="0" xfId="1" applyFont="1" applyFill="1" applyAlignment="1">
      <alignment horizontal="center" vertical="center"/>
    </xf>
    <xf numFmtId="167" fontId="18" fillId="5" borderId="0" xfId="1" applyNumberFormat="1" applyFont="1" applyFill="1" applyAlignment="1">
      <alignment horizontal="center" vertical="center"/>
    </xf>
    <xf numFmtId="1" fontId="16" fillId="5" borderId="0" xfId="1" applyNumberFormat="1" applyFont="1" applyFill="1" applyAlignment="1">
      <alignment horizontal="left" vertical="center"/>
    </xf>
    <xf numFmtId="0" fontId="100" fillId="9" borderId="10" xfId="1" applyFont="1" applyFill="1" applyBorder="1" applyAlignment="1">
      <alignment horizontal="left" vertical="center"/>
    </xf>
    <xf numFmtId="167" fontId="44" fillId="11" borderId="14" xfId="1" applyNumberFormat="1" applyFont="1" applyFill="1" applyBorder="1" applyAlignment="1" applyProtection="1">
      <alignment horizontal="center" vertical="center"/>
      <protection locked="0"/>
    </xf>
    <xf numFmtId="0" fontId="101" fillId="2" borderId="0" xfId="0" applyFont="1" applyFill="1" applyAlignment="1">
      <alignment vertical="center"/>
    </xf>
    <xf numFmtId="0" fontId="44" fillId="5" borderId="0" xfId="1" applyFont="1" applyFill="1" applyAlignment="1">
      <alignment horizontal="left" vertical="center"/>
    </xf>
    <xf numFmtId="1" fontId="14" fillId="5" borderId="0" xfId="1" applyNumberFormat="1" applyFont="1" applyFill="1" applyAlignment="1">
      <alignment horizontal="left" vertical="center"/>
    </xf>
    <xf numFmtId="2" fontId="13" fillId="5" borderId="0" xfId="1" applyNumberFormat="1" applyFont="1" applyFill="1" applyAlignment="1">
      <alignment horizontal="left" vertical="center"/>
    </xf>
    <xf numFmtId="0" fontId="13" fillId="5" borderId="0" xfId="1" applyFont="1" applyFill="1" applyAlignment="1">
      <alignment horizontal="left" vertical="center"/>
    </xf>
    <xf numFmtId="167" fontId="44" fillId="4" borderId="73" xfId="1" applyNumberFormat="1" applyFont="1" applyFill="1" applyBorder="1" applyAlignment="1" applyProtection="1">
      <alignment horizontal="center" vertical="center"/>
      <protection locked="0"/>
    </xf>
    <xf numFmtId="0" fontId="101" fillId="2" borderId="64" xfId="0" applyFont="1" applyFill="1" applyBorder="1" applyAlignment="1">
      <alignment vertical="center"/>
    </xf>
    <xf numFmtId="164" fontId="45" fillId="6" borderId="23" xfId="1" applyNumberFormat="1" applyFont="1" applyFill="1" applyBorder="1" applyAlignment="1" applyProtection="1">
      <alignment horizontal="center" vertical="center"/>
      <protection hidden="1"/>
    </xf>
    <xf numFmtId="0" fontId="38" fillId="5" borderId="67" xfId="0" applyFont="1" applyFill="1" applyBorder="1"/>
    <xf numFmtId="0" fontId="97" fillId="5" borderId="11" xfId="0" applyFont="1" applyFill="1" applyBorder="1"/>
    <xf numFmtId="0" fontId="100" fillId="13" borderId="13" xfId="1" applyFont="1" applyFill="1" applyBorder="1" applyAlignment="1">
      <alignment horizontal="left" vertical="center"/>
    </xf>
    <xf numFmtId="0" fontId="41" fillId="5" borderId="68" xfId="0" applyFont="1" applyFill="1" applyBorder="1"/>
    <xf numFmtId="0" fontId="41" fillId="5" borderId="68" xfId="0" applyFont="1" applyFill="1" applyBorder="1" applyAlignment="1">
      <alignment horizontal="center"/>
    </xf>
    <xf numFmtId="0" fontId="41" fillId="5" borderId="69" xfId="0" applyFont="1" applyFill="1" applyBorder="1"/>
    <xf numFmtId="0" fontId="100" fillId="13" borderId="70" xfId="1" applyFont="1" applyFill="1" applyBorder="1" applyAlignment="1">
      <alignment horizontal="left" vertical="center"/>
    </xf>
    <xf numFmtId="0" fontId="41" fillId="5" borderId="65" xfId="0" applyFont="1" applyFill="1" applyBorder="1"/>
    <xf numFmtId="0" fontId="97" fillId="5" borderId="66" xfId="0" applyFont="1" applyFill="1" applyBorder="1"/>
    <xf numFmtId="169" fontId="22" fillId="4" borderId="75" xfId="1" applyNumberFormat="1" applyFont="1" applyFill="1" applyBorder="1" applyAlignment="1">
      <alignment horizontal="right" vertical="center"/>
    </xf>
    <xf numFmtId="169" fontId="23" fillId="4" borderId="76" xfId="1" applyNumberFormat="1" applyFont="1" applyFill="1" applyBorder="1" applyAlignment="1">
      <alignment horizontal="right" vertical="center"/>
    </xf>
    <xf numFmtId="0" fontId="41" fillId="4" borderId="12" xfId="0" applyFont="1" applyFill="1" applyBorder="1"/>
    <xf numFmtId="0" fontId="23" fillId="4" borderId="76" xfId="0" applyFont="1" applyFill="1" applyBorder="1" applyAlignment="1">
      <alignment horizontal="center" vertical="center"/>
    </xf>
    <xf numFmtId="0" fontId="24" fillId="4" borderId="76" xfId="1" applyFont="1" applyFill="1" applyBorder="1" applyAlignment="1">
      <alignment horizontal="left" vertical="center"/>
    </xf>
    <xf numFmtId="0" fontId="23" fillId="4" borderId="76" xfId="1" applyFont="1" applyFill="1" applyBorder="1" applyAlignment="1">
      <alignment horizontal="center" vertical="center"/>
    </xf>
    <xf numFmtId="1" fontId="23" fillId="4" borderId="76" xfId="1" applyNumberFormat="1" applyFont="1" applyFill="1" applyBorder="1" applyAlignment="1">
      <alignment horizontal="center" vertical="center"/>
    </xf>
    <xf numFmtId="171" fontId="23" fillId="4" borderId="76" xfId="1" applyNumberFormat="1" applyFont="1" applyFill="1" applyBorder="1" applyAlignment="1">
      <alignment horizontal="center" vertical="center"/>
    </xf>
    <xf numFmtId="1" fontId="23" fillId="4" borderId="76" xfId="1" applyNumberFormat="1" applyFont="1" applyFill="1" applyBorder="1" applyAlignment="1">
      <alignment horizontal="right" vertical="center"/>
    </xf>
    <xf numFmtId="1" fontId="25" fillId="4" borderId="76" xfId="1" applyNumberFormat="1" applyFont="1" applyFill="1" applyBorder="1" applyAlignment="1">
      <alignment horizontal="left" vertical="center"/>
    </xf>
    <xf numFmtId="169" fontId="26" fillId="4" borderId="76" xfId="1" applyNumberFormat="1" applyFont="1" applyFill="1" applyBorder="1" applyAlignment="1">
      <alignment horizontal="right" vertical="center"/>
    </xf>
    <xf numFmtId="1" fontId="24" fillId="4" borderId="76" xfId="1" applyNumberFormat="1" applyFont="1" applyFill="1" applyBorder="1" applyAlignment="1">
      <alignment horizontal="left" vertical="center"/>
    </xf>
    <xf numFmtId="0" fontId="27" fillId="4" borderId="76" xfId="1" applyFont="1" applyFill="1" applyBorder="1" applyAlignment="1">
      <alignment horizontal="left" vertical="center"/>
    </xf>
    <xf numFmtId="0" fontId="27" fillId="4" borderId="76" xfId="1" applyFont="1" applyFill="1" applyBorder="1" applyAlignment="1">
      <alignment horizontal="center" vertical="center"/>
    </xf>
    <xf numFmtId="2" fontId="23" fillId="4" borderId="76" xfId="1" applyNumberFormat="1" applyFont="1" applyFill="1" applyBorder="1" applyAlignment="1">
      <alignment horizontal="center" vertical="center"/>
    </xf>
    <xf numFmtId="1" fontId="26" fillId="4" borderId="76" xfId="1" applyNumberFormat="1" applyFont="1" applyFill="1" applyBorder="1" applyAlignment="1">
      <alignment horizontal="center" vertical="center"/>
    </xf>
    <xf numFmtId="0" fontId="23" fillId="4" borderId="78" xfId="1" applyFont="1" applyFill="1" applyBorder="1" applyAlignment="1">
      <alignment horizontal="center" vertical="center"/>
    </xf>
    <xf numFmtId="1" fontId="23" fillId="4" borderId="78" xfId="1" applyNumberFormat="1" applyFont="1" applyFill="1" applyBorder="1" applyAlignment="1">
      <alignment horizontal="center" vertical="center"/>
    </xf>
    <xf numFmtId="171" fontId="23" fillId="4" borderId="78" xfId="1" applyNumberFormat="1" applyFont="1" applyFill="1" applyBorder="1" applyAlignment="1">
      <alignment horizontal="center" vertical="center"/>
    </xf>
    <xf numFmtId="2" fontId="23" fillId="4" borderId="78" xfId="1" applyNumberFormat="1" applyFont="1" applyFill="1" applyBorder="1" applyAlignment="1">
      <alignment horizontal="center" vertical="center"/>
    </xf>
    <xf numFmtId="1" fontId="23" fillId="4" borderId="78" xfId="1" applyNumberFormat="1" applyFont="1" applyFill="1" applyBorder="1" applyAlignment="1">
      <alignment horizontal="right" vertical="center"/>
    </xf>
    <xf numFmtId="169" fontId="23" fillId="4" borderId="78" xfId="1" applyNumberFormat="1" applyFont="1" applyFill="1" applyBorder="1" applyAlignment="1">
      <alignment horizontal="right" vertical="center"/>
    </xf>
    <xf numFmtId="169" fontId="23" fillId="4" borderId="79" xfId="1" applyNumberFormat="1" applyFont="1" applyFill="1" applyBorder="1" applyAlignment="1">
      <alignment horizontal="right" vertical="center"/>
    </xf>
    <xf numFmtId="0" fontId="41" fillId="4" borderId="71" xfId="0" applyFont="1" applyFill="1" applyBorder="1"/>
    <xf numFmtId="0" fontId="41" fillId="4" borderId="72" xfId="0" applyFont="1" applyFill="1" applyBorder="1"/>
    <xf numFmtId="0" fontId="38" fillId="0" borderId="0" xfId="0" applyFont="1" applyAlignment="1">
      <alignment horizontal="center" vertical="top" wrapText="1"/>
    </xf>
    <xf numFmtId="0" fontId="0" fillId="0" borderId="3" xfId="0" applyBorder="1"/>
    <xf numFmtId="0" fontId="0" fillId="0" borderId="3" xfId="0" applyBorder="1" applyAlignment="1">
      <alignment horizontal="center"/>
    </xf>
    <xf numFmtId="0" fontId="0" fillId="14" borderId="0" xfId="0" applyFill="1" applyAlignment="1">
      <alignment wrapText="1"/>
    </xf>
    <xf numFmtId="0" fontId="0" fillId="15" borderId="0" xfId="0" applyFill="1" applyAlignment="1">
      <alignment wrapText="1"/>
    </xf>
    <xf numFmtId="0" fontId="0" fillId="16" borderId="0" xfId="0" applyFill="1" applyAlignment="1">
      <alignment wrapText="1"/>
    </xf>
    <xf numFmtId="0" fontId="0" fillId="17" borderId="0" xfId="0" applyFill="1" applyAlignment="1">
      <alignment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0" fillId="0" borderId="1" xfId="0" applyBorder="1" applyAlignment="1">
      <alignment horizontal="center" vertical="top" wrapText="1"/>
    </xf>
    <xf numFmtId="0" fontId="54" fillId="0" borderId="0" xfId="0" applyFont="1" applyAlignment="1">
      <alignment vertical="top" wrapText="1"/>
    </xf>
    <xf numFmtId="16" fontId="0" fillId="0" borderId="0" xfId="0" applyNumberFormat="1"/>
    <xf numFmtId="0" fontId="0" fillId="0" borderId="0" xfId="0" applyAlignment="1">
      <alignment horizontal="center" vertical="top" wrapText="1"/>
    </xf>
    <xf numFmtId="0" fontId="0" fillId="0" borderId="2" xfId="0" applyBorder="1" applyAlignment="1">
      <alignment horizontal="center" vertical="top" wrapText="1"/>
    </xf>
    <xf numFmtId="15" fontId="0" fillId="0" borderId="0" xfId="0" applyNumberFormat="1"/>
    <xf numFmtId="174" fontId="0" fillId="0" borderId="0" xfId="0" applyNumberFormat="1"/>
    <xf numFmtId="0" fontId="0" fillId="0" borderId="1" xfId="0" applyBorder="1" applyAlignment="1">
      <alignment horizontal="center" wrapText="1"/>
    </xf>
    <xf numFmtId="0" fontId="0" fillId="0" borderId="1" xfId="0" applyBorder="1" applyAlignment="1">
      <alignment horizontal="center" vertical="top"/>
    </xf>
    <xf numFmtId="0" fontId="103" fillId="18" borderId="1" xfId="0" applyFont="1" applyFill="1" applyBorder="1" applyAlignment="1">
      <alignment vertical="center" wrapText="1"/>
    </xf>
    <xf numFmtId="0" fontId="103" fillId="19" borderId="1" xfId="0" applyFont="1" applyFill="1" applyBorder="1" applyAlignment="1">
      <alignment vertical="center" wrapText="1"/>
    </xf>
    <xf numFmtId="0" fontId="92" fillId="19" borderId="1" xfId="0" applyFont="1" applyFill="1" applyBorder="1" applyAlignment="1">
      <alignment vertical="center" wrapText="1"/>
    </xf>
    <xf numFmtId="0" fontId="103" fillId="19" borderId="1" xfId="0" applyFont="1" applyFill="1" applyBorder="1" applyAlignment="1">
      <alignment horizontal="center" vertical="center" wrapText="1"/>
    </xf>
    <xf numFmtId="0" fontId="103" fillId="20" borderId="1" xfId="0" applyFont="1" applyFill="1" applyBorder="1" applyAlignment="1">
      <alignment vertical="center" wrapText="1"/>
    </xf>
    <xf numFmtId="0" fontId="92" fillId="20" borderId="1" xfId="0" applyFont="1" applyFill="1" applyBorder="1" applyAlignment="1">
      <alignment vertical="center" wrapText="1"/>
    </xf>
    <xf numFmtId="0" fontId="103" fillId="20" borderId="1" xfId="0" applyFont="1" applyFill="1" applyBorder="1" applyAlignment="1">
      <alignment horizontal="center" vertical="center" wrapText="1"/>
    </xf>
    <xf numFmtId="0" fontId="103" fillId="17" borderId="1" xfId="0" applyFont="1" applyFill="1" applyBorder="1" applyAlignment="1">
      <alignment vertical="center" wrapText="1"/>
    </xf>
    <xf numFmtId="0" fontId="0" fillId="0" borderId="80" xfId="0" applyBorder="1"/>
    <xf numFmtId="0" fontId="0" fillId="0" borderId="81" xfId="0" applyBorder="1"/>
    <xf numFmtId="0" fontId="8" fillId="5"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39" fillId="2" borderId="5" xfId="0" applyFont="1" applyFill="1" applyBorder="1" applyAlignment="1">
      <alignment horizontal="center" vertical="center"/>
    </xf>
    <xf numFmtId="0" fontId="38" fillId="0" borderId="6" xfId="0" applyFont="1" applyBorder="1" applyAlignment="1">
      <alignment horizontal="center" vertical="center"/>
    </xf>
    <xf numFmtId="0" fontId="7" fillId="3" borderId="8" xfId="1" applyFont="1" applyFill="1" applyBorder="1" applyAlignment="1">
      <alignment horizontal="center" vertical="center" wrapText="1"/>
    </xf>
    <xf numFmtId="0" fontId="40" fillId="0" borderId="8" xfId="0" applyFont="1" applyBorder="1" applyAlignment="1">
      <alignment vertical="center" wrapText="1"/>
    </xf>
    <xf numFmtId="0" fontId="40" fillId="0" borderId="9" xfId="0" applyFont="1" applyBorder="1" applyAlignment="1">
      <alignment vertical="center" wrapText="1"/>
    </xf>
    <xf numFmtId="0" fontId="8" fillId="2" borderId="0" xfId="1" applyFont="1" applyFill="1" applyAlignment="1">
      <alignment horizontal="center" vertical="center" wrapText="1"/>
    </xf>
    <xf numFmtId="0" fontId="43" fillId="2" borderId="0" xfId="0" applyFont="1" applyFill="1" applyAlignment="1">
      <alignment horizontal="center" vertical="center" wrapText="1"/>
    </xf>
    <xf numFmtId="0" fontId="8" fillId="2" borderId="0" xfId="0" applyFont="1" applyFill="1" applyAlignment="1">
      <alignment horizontal="center" vertical="center" wrapText="1"/>
    </xf>
    <xf numFmtId="0" fontId="50" fillId="4" borderId="16" xfId="0" applyFont="1" applyFill="1" applyBorder="1" applyAlignment="1">
      <alignment horizontal="center" vertical="center" wrapText="1"/>
    </xf>
    <xf numFmtId="0" fontId="38" fillId="4" borderId="18" xfId="0" applyFont="1" applyFill="1" applyBorder="1" applyAlignment="1">
      <alignment vertical="center" wrapText="1"/>
    </xf>
    <xf numFmtId="164" fontId="53" fillId="6" borderId="17" xfId="0" applyNumberFormat="1" applyFont="1" applyFill="1" applyBorder="1" applyAlignment="1">
      <alignment horizontal="center" vertical="center" wrapText="1"/>
    </xf>
    <xf numFmtId="0" fontId="56" fillId="0" borderId="19" xfId="0" applyFont="1" applyBorder="1" applyAlignment="1">
      <alignment wrapText="1"/>
    </xf>
    <xf numFmtId="0" fontId="61" fillId="7" borderId="27" xfId="0" applyFont="1" applyFill="1" applyBorder="1" applyAlignment="1">
      <alignment horizontal="center" vertical="center" wrapText="1"/>
    </xf>
    <xf numFmtId="0" fontId="62" fillId="7" borderId="28" xfId="0" applyFont="1" applyFill="1" applyBorder="1" applyAlignment="1">
      <alignment horizontal="center" vertical="center" wrapText="1"/>
    </xf>
    <xf numFmtId="0" fontId="62" fillId="7" borderId="29" xfId="0" applyFont="1" applyFill="1" applyBorder="1" applyAlignment="1">
      <alignment horizontal="center" vertical="center" wrapText="1"/>
    </xf>
    <xf numFmtId="0" fontId="63" fillId="3" borderId="30" xfId="0" applyFont="1" applyFill="1" applyBorder="1" applyAlignment="1">
      <alignment horizontal="center" vertical="center" wrapText="1"/>
    </xf>
    <xf numFmtId="0" fontId="63" fillId="3" borderId="28" xfId="0" applyFont="1" applyFill="1" applyBorder="1" applyAlignment="1">
      <alignment horizontal="center" vertical="center" wrapText="1"/>
    </xf>
    <xf numFmtId="0" fontId="64" fillId="3" borderId="31" xfId="0" applyFont="1" applyFill="1" applyBorder="1" applyAlignment="1">
      <alignment horizontal="center" vertical="center" wrapText="1"/>
    </xf>
    <xf numFmtId="0" fontId="63" fillId="3" borderId="35" xfId="0" applyFont="1" applyFill="1" applyBorder="1" applyAlignment="1">
      <alignment horizontal="center" vertical="center" wrapText="1"/>
    </xf>
    <xf numFmtId="0" fontId="64" fillId="3" borderId="36" xfId="0" applyFont="1" applyFill="1" applyBorder="1" applyAlignment="1">
      <alignment horizontal="center" vertical="center" wrapText="1"/>
    </xf>
    <xf numFmtId="0" fontId="64" fillId="3" borderId="37" xfId="0" applyFont="1" applyFill="1" applyBorder="1" applyAlignment="1">
      <alignment horizontal="center" vertical="center" wrapText="1"/>
    </xf>
    <xf numFmtId="0" fontId="66" fillId="7" borderId="38" xfId="0" applyFont="1" applyFill="1" applyBorder="1" applyAlignment="1">
      <alignment horizontal="center" vertical="center" wrapText="1"/>
    </xf>
    <xf numFmtId="0" fontId="66" fillId="7" borderId="36" xfId="0" applyFont="1" applyFill="1" applyBorder="1" applyAlignment="1">
      <alignment horizontal="center" vertical="center" wrapText="1"/>
    </xf>
    <xf numFmtId="0" fontId="67" fillId="7" borderId="39" xfId="0" applyFont="1" applyFill="1" applyBorder="1" applyAlignment="1">
      <alignment horizontal="center" vertical="center" wrapText="1"/>
    </xf>
    <xf numFmtId="0" fontId="68" fillId="2" borderId="0" xfId="0" applyFont="1" applyFill="1" applyAlignment="1">
      <alignment horizontal="center" vertical="center" wrapText="1"/>
    </xf>
    <xf numFmtId="164" fontId="40" fillId="4" borderId="40" xfId="0" applyNumberFormat="1" applyFont="1" applyFill="1" applyBorder="1" applyAlignment="1" applyProtection="1">
      <alignment horizontal="center" vertical="center" wrapText="1"/>
      <protection locked="0"/>
    </xf>
    <xf numFmtId="0" fontId="38" fillId="2" borderId="10" xfId="0" applyFont="1" applyFill="1" applyBorder="1" applyAlignment="1">
      <alignment vertical="center" wrapText="1"/>
    </xf>
    <xf numFmtId="0" fontId="38" fillId="0" borderId="0" xfId="0" applyFont="1" applyAlignment="1">
      <alignment wrapText="1"/>
    </xf>
    <xf numFmtId="167" fontId="16" fillId="5" borderId="0" xfId="1" applyNumberFormat="1" applyFont="1" applyFill="1" applyAlignment="1">
      <alignment horizontal="center" vertical="center" wrapText="1"/>
    </xf>
    <xf numFmtId="0" fontId="41" fillId="5" borderId="0" xfId="0" applyFont="1" applyFill="1" applyAlignment="1">
      <alignment vertical="center" wrapText="1"/>
    </xf>
    <xf numFmtId="167" fontId="55" fillId="2" borderId="0" xfId="1" applyNumberFormat="1" applyFont="1" applyFill="1" applyAlignment="1">
      <alignment horizontal="left" vertical="center" wrapText="1"/>
    </xf>
    <xf numFmtId="0" fontId="55" fillId="2" borderId="0" xfId="0" applyFont="1" applyFill="1" applyAlignment="1">
      <alignment horizontal="left" wrapText="1"/>
    </xf>
    <xf numFmtId="0" fontId="55" fillId="2" borderId="11" xfId="0" applyFont="1" applyFill="1" applyBorder="1" applyAlignment="1">
      <alignment horizontal="left" wrapText="1"/>
    </xf>
    <xf numFmtId="0" fontId="73" fillId="2" borderId="0" xfId="0" applyFont="1" applyFill="1" applyAlignment="1">
      <alignment horizontal="left" wrapText="1"/>
    </xf>
    <xf numFmtId="0" fontId="74" fillId="0" borderId="0" xfId="0" applyFont="1" applyAlignment="1">
      <alignment horizontal="left" wrapText="1"/>
    </xf>
    <xf numFmtId="0" fontId="74" fillId="0" borderId="11" xfId="0" applyFont="1" applyBorder="1" applyAlignment="1">
      <alignment horizontal="left" wrapText="1"/>
    </xf>
    <xf numFmtId="0" fontId="8" fillId="5" borderId="34"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41" fillId="5" borderId="52" xfId="0" applyFont="1" applyFill="1" applyBorder="1" applyAlignment="1">
      <alignment wrapText="1"/>
    </xf>
    <xf numFmtId="0" fontId="41" fillId="0" borderId="52" xfId="0" applyFont="1" applyBorder="1" applyAlignment="1">
      <alignment wrapText="1"/>
    </xf>
    <xf numFmtId="0" fontId="41" fillId="0" borderId="53" xfId="0" applyFont="1" applyBorder="1" applyAlignment="1">
      <alignment wrapText="1"/>
    </xf>
    <xf numFmtId="167" fontId="55" fillId="9" borderId="0" xfId="1" applyNumberFormat="1" applyFont="1" applyFill="1" applyAlignment="1">
      <alignment horizontal="left" vertical="center"/>
    </xf>
    <xf numFmtId="167" fontId="55" fillId="9" borderId="11" xfId="1" applyNumberFormat="1" applyFont="1" applyFill="1" applyBorder="1" applyAlignment="1">
      <alignment horizontal="left" vertical="center"/>
    </xf>
    <xf numFmtId="0" fontId="16" fillId="5" borderId="0" xfId="1" applyFont="1" applyFill="1" applyAlignment="1">
      <alignment horizontal="left" vertical="center"/>
    </xf>
    <xf numFmtId="0" fontId="16" fillId="5" borderId="0" xfId="0" applyFont="1" applyFill="1" applyAlignment="1">
      <alignment horizontal="left" vertical="center"/>
    </xf>
    <xf numFmtId="0" fontId="44" fillId="5" borderId="0" xfId="1" applyFont="1" applyFill="1" applyAlignment="1">
      <alignment horizontal="left" vertical="center"/>
    </xf>
    <xf numFmtId="0" fontId="41" fillId="5" borderId="0" xfId="0" applyFont="1" applyFill="1" applyAlignment="1">
      <alignment vertical="center"/>
    </xf>
    <xf numFmtId="0" fontId="20" fillId="2" borderId="0" xfId="0" applyFont="1" applyFill="1" applyAlignment="1">
      <alignment horizontal="left" vertical="top" wrapText="1"/>
    </xf>
    <xf numFmtId="0" fontId="55" fillId="2" borderId="0" xfId="0" applyFont="1" applyFill="1" applyAlignment="1">
      <alignment horizontal="left" vertical="top" wrapText="1"/>
    </xf>
    <xf numFmtId="0" fontId="55" fillId="2" borderId="11" xfId="0" applyFont="1" applyFill="1" applyBorder="1" applyAlignment="1">
      <alignment horizontal="left" vertical="top" wrapText="1"/>
    </xf>
    <xf numFmtId="0" fontId="55" fillId="2" borderId="65" xfId="0" applyFont="1" applyFill="1" applyBorder="1" applyAlignment="1">
      <alignment horizontal="left" vertical="top" wrapText="1"/>
    </xf>
    <xf numFmtId="0" fontId="55" fillId="2" borderId="66" xfId="0" applyFont="1" applyFill="1" applyBorder="1" applyAlignment="1">
      <alignment horizontal="left" vertical="top" wrapText="1"/>
    </xf>
    <xf numFmtId="0" fontId="13" fillId="5" borderId="0" xfId="1" applyFont="1" applyFill="1" applyAlignment="1">
      <alignment horizontal="left" vertical="center"/>
    </xf>
    <xf numFmtId="0" fontId="14" fillId="5" borderId="0" xfId="0" applyFont="1" applyFill="1" applyAlignment="1">
      <alignment vertical="center"/>
    </xf>
    <xf numFmtId="0" fontId="41" fillId="4" borderId="6" xfId="0" applyFont="1" applyFill="1" applyBorder="1" applyAlignment="1">
      <alignment wrapText="1"/>
    </xf>
    <xf numFmtId="0" fontId="38" fillId="0" borderId="6" xfId="0" applyFont="1" applyBorder="1" applyAlignment="1">
      <alignment wrapText="1"/>
    </xf>
    <xf numFmtId="0" fontId="38" fillId="0" borderId="74" xfId="0" applyFont="1" applyBorder="1" applyAlignment="1">
      <alignment wrapText="1"/>
    </xf>
    <xf numFmtId="0" fontId="41" fillId="4" borderId="0" xfId="0" applyFont="1" applyFill="1" applyAlignment="1">
      <alignment horizontal="center" vertical="center"/>
    </xf>
    <xf numFmtId="0" fontId="38" fillId="0" borderId="0" xfId="0" applyFont="1" applyAlignment="1">
      <alignment horizontal="center" vertical="center"/>
    </xf>
    <xf numFmtId="0" fontId="38" fillId="0" borderId="77" xfId="0" applyFont="1" applyBorder="1" applyAlignment="1">
      <alignment horizontal="center" vertical="center"/>
    </xf>
    <xf numFmtId="0" fontId="28" fillId="4" borderId="0" xfId="1" applyFont="1" applyFill="1" applyAlignment="1">
      <alignment horizontal="center" vertical="center" wrapText="1"/>
    </xf>
    <xf numFmtId="0" fontId="102" fillId="4" borderId="0" xfId="0" applyFont="1" applyFill="1" applyAlignment="1">
      <alignment vertical="center" wrapText="1"/>
    </xf>
    <xf numFmtId="0" fontId="73" fillId="2" borderId="0" xfId="0" applyFont="1" applyFill="1" applyAlignment="1">
      <alignment horizontal="center" vertical="top" wrapText="1"/>
    </xf>
    <xf numFmtId="0" fontId="0" fillId="0" borderId="0" xfId="0" applyAlignment="1">
      <alignment horizontal="center" vertical="top" wrapText="1"/>
    </xf>
    <xf numFmtId="0" fontId="0" fillId="0" borderId="15" xfId="0" applyBorder="1" applyAlignment="1">
      <alignment horizontal="center" vertical="top" wrapText="1"/>
    </xf>
    <xf numFmtId="0" fontId="59" fillId="2" borderId="10" xfId="0" applyFont="1" applyFill="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167" fontId="55" fillId="9" borderId="0" xfId="1" applyNumberFormat="1" applyFont="1" applyFill="1" applyAlignment="1">
      <alignment horizontal="center" vertical="center" wrapText="1"/>
    </xf>
    <xf numFmtId="0" fontId="55" fillId="2" borderId="0" xfId="0" applyFont="1" applyFill="1" applyAlignment="1">
      <alignment horizontal="center" wrapText="1"/>
    </xf>
    <xf numFmtId="1" fontId="93" fillId="12" borderId="58" xfId="1" applyNumberFormat="1" applyFont="1" applyFill="1" applyBorder="1" applyAlignment="1">
      <alignment horizontal="center" vertical="center"/>
    </xf>
    <xf numFmtId="1" fontId="93" fillId="12" borderId="59" xfId="1" applyNumberFormat="1" applyFont="1" applyFill="1" applyBorder="1" applyAlignment="1">
      <alignment horizontal="center" vertical="center"/>
    </xf>
    <xf numFmtId="1" fontId="93" fillId="12" borderId="60" xfId="1" applyNumberFormat="1" applyFont="1" applyFill="1" applyBorder="1" applyAlignment="1">
      <alignment horizontal="center" vertical="center"/>
    </xf>
    <xf numFmtId="0" fontId="55" fillId="2" borderId="0" xfId="1" applyFont="1" applyFill="1" applyAlignment="1">
      <alignment horizontal="left" vertical="top" wrapText="1"/>
    </xf>
    <xf numFmtId="0" fontId="55" fillId="2" borderId="11" xfId="1" applyFont="1" applyFill="1" applyBorder="1" applyAlignment="1">
      <alignment horizontal="left" vertical="top" wrapText="1"/>
    </xf>
    <xf numFmtId="0" fontId="55" fillId="2" borderId="62" xfId="1" applyFont="1" applyFill="1" applyBorder="1" applyAlignment="1">
      <alignment horizontal="left" vertical="top" wrapText="1"/>
    </xf>
    <xf numFmtId="0" fontId="55" fillId="2" borderId="18" xfId="1" applyFont="1" applyFill="1" applyBorder="1" applyAlignment="1">
      <alignment horizontal="left" vertical="top" wrapText="1"/>
    </xf>
    <xf numFmtId="0" fontId="104" fillId="0" borderId="1" xfId="0" applyFont="1" applyBorder="1" applyAlignment="1">
      <alignment vertical="top" wrapText="1"/>
    </xf>
    <xf numFmtId="0" fontId="2" fillId="0" borderId="1" xfId="0" applyFont="1" applyBorder="1" applyAlignment="1">
      <alignment horizontal="center" vertical="top" wrapText="1"/>
    </xf>
    <xf numFmtId="0" fontId="104" fillId="0" borderId="1" xfId="0" applyFont="1" applyBorder="1" applyAlignment="1">
      <alignment horizontal="center" vertical="top" wrapText="1"/>
    </xf>
  </cellXfs>
  <cellStyles count="2">
    <cellStyle name="Normal" xfId="0" builtinId="0"/>
    <cellStyle name="Normal_BLM to BI" xfId="1" xr:uid="{3EFFCD30-EBEB-4A1E-B4E6-DB9E9E90DFEE}"/>
  </cellStyles>
  <dxfs count="38">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theme="0" tint="-0.14996795556505021"/>
        </patternFill>
      </fill>
    </dxf>
    <dxf>
      <fill>
        <patternFill>
          <bgColor rgb="FF00B050"/>
        </patternFill>
      </fill>
    </dxf>
    <dxf>
      <fill>
        <patternFill>
          <bgColor theme="2"/>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2"/>
        </patternFill>
      </fill>
    </dxf>
    <dxf>
      <fill>
        <patternFill>
          <bgColor rgb="FFFFFF00"/>
        </patternFill>
      </fill>
    </dxf>
    <dxf>
      <fill>
        <patternFill>
          <bgColor rgb="FFFF0000"/>
        </patternFill>
      </fill>
    </dxf>
    <dxf>
      <fill>
        <patternFill>
          <bgColor rgb="FF00B050"/>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190500</xdr:colOff>
      <xdr:row>6</xdr:row>
      <xdr:rowOff>190500</xdr:rowOff>
    </xdr:to>
    <xdr:pic>
      <xdr:nvPicPr>
        <xdr:cNvPr id="154" name="Picture 153">
          <a:extLst>
            <a:ext uri="{FF2B5EF4-FFF2-40B4-BE49-F238E27FC236}">
              <a16:creationId xmlns:a16="http://schemas.microsoft.com/office/drawing/2014/main" id="{A681EFD8-A2C2-D5F0-7BFA-14A1A4040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7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xdr:row>
      <xdr:rowOff>0</xdr:rowOff>
    </xdr:from>
    <xdr:to>
      <xdr:col>4</xdr:col>
      <xdr:colOff>190500</xdr:colOff>
      <xdr:row>15</xdr:row>
      <xdr:rowOff>190500</xdr:rowOff>
    </xdr:to>
    <xdr:pic>
      <xdr:nvPicPr>
        <xdr:cNvPr id="155" name="Picture 154">
          <a:extLst>
            <a:ext uri="{FF2B5EF4-FFF2-40B4-BE49-F238E27FC236}">
              <a16:creationId xmlns:a16="http://schemas.microsoft.com/office/drawing/2014/main" id="{85AA8F20-39BD-CD23-F542-C2DCCDD83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61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190500</xdr:colOff>
      <xdr:row>16</xdr:row>
      <xdr:rowOff>190500</xdr:rowOff>
    </xdr:to>
    <xdr:pic>
      <xdr:nvPicPr>
        <xdr:cNvPr id="156" name="Picture 155">
          <a:extLst>
            <a:ext uri="{FF2B5EF4-FFF2-40B4-BE49-F238E27FC236}">
              <a16:creationId xmlns:a16="http://schemas.microsoft.com/office/drawing/2014/main" id="{CEF747F9-D2B5-59D8-3C2F-BA2AD14FF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53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190500</xdr:colOff>
      <xdr:row>17</xdr:row>
      <xdr:rowOff>190500</xdr:rowOff>
    </xdr:to>
    <xdr:pic>
      <xdr:nvPicPr>
        <xdr:cNvPr id="157" name="Picture 156">
          <a:extLst>
            <a:ext uri="{FF2B5EF4-FFF2-40B4-BE49-F238E27FC236}">
              <a16:creationId xmlns:a16="http://schemas.microsoft.com/office/drawing/2014/main" id="{18536866-426A-3E85-C04D-27B34B2E4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2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xdr:row>
      <xdr:rowOff>0</xdr:rowOff>
    </xdr:from>
    <xdr:to>
      <xdr:col>4</xdr:col>
      <xdr:colOff>190500</xdr:colOff>
      <xdr:row>18</xdr:row>
      <xdr:rowOff>190500</xdr:rowOff>
    </xdr:to>
    <xdr:pic>
      <xdr:nvPicPr>
        <xdr:cNvPr id="158" name="Picture 157">
          <a:extLst>
            <a:ext uri="{FF2B5EF4-FFF2-40B4-BE49-F238E27FC236}">
              <a16:creationId xmlns:a16="http://schemas.microsoft.com/office/drawing/2014/main" id="{F7EEF6C2-2B12-C987-7790-9DFD258216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17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xdr:row>
      <xdr:rowOff>0</xdr:rowOff>
    </xdr:from>
    <xdr:to>
      <xdr:col>4</xdr:col>
      <xdr:colOff>190500</xdr:colOff>
      <xdr:row>19</xdr:row>
      <xdr:rowOff>190500</xdr:rowOff>
    </xdr:to>
    <xdr:pic>
      <xdr:nvPicPr>
        <xdr:cNvPr id="159" name="Picture 158">
          <a:extLst>
            <a:ext uri="{FF2B5EF4-FFF2-40B4-BE49-F238E27FC236}">
              <a16:creationId xmlns:a16="http://schemas.microsoft.com/office/drawing/2014/main" id="{1D1753F9-3AA6-8FFF-DD05-4606A6A92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93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0</xdr:rowOff>
    </xdr:from>
    <xdr:to>
      <xdr:col>4</xdr:col>
      <xdr:colOff>190500</xdr:colOff>
      <xdr:row>20</xdr:row>
      <xdr:rowOff>190500</xdr:rowOff>
    </xdr:to>
    <xdr:pic>
      <xdr:nvPicPr>
        <xdr:cNvPr id="160" name="Picture 159">
          <a:extLst>
            <a:ext uri="{FF2B5EF4-FFF2-40B4-BE49-F238E27FC236}">
              <a16:creationId xmlns:a16="http://schemas.microsoft.com/office/drawing/2014/main" id="{2BBD8015-8E73-F886-5AC7-4F9E7F08D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0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0</xdr:rowOff>
    </xdr:from>
    <xdr:to>
      <xdr:col>4</xdr:col>
      <xdr:colOff>190500</xdr:colOff>
      <xdr:row>21</xdr:row>
      <xdr:rowOff>190500</xdr:rowOff>
    </xdr:to>
    <xdr:pic>
      <xdr:nvPicPr>
        <xdr:cNvPr id="161" name="Picture 160">
          <a:extLst>
            <a:ext uri="{FF2B5EF4-FFF2-40B4-BE49-F238E27FC236}">
              <a16:creationId xmlns:a16="http://schemas.microsoft.com/office/drawing/2014/main" id="{6B042165-1E9F-AFE5-7553-F42DC8A08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922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190500</xdr:colOff>
      <xdr:row>22</xdr:row>
      <xdr:rowOff>190500</xdr:rowOff>
    </xdr:to>
    <xdr:pic>
      <xdr:nvPicPr>
        <xdr:cNvPr id="162" name="Picture 161">
          <a:extLst>
            <a:ext uri="{FF2B5EF4-FFF2-40B4-BE49-F238E27FC236}">
              <a16:creationId xmlns:a16="http://schemas.microsoft.com/office/drawing/2014/main" id="{C1247AC1-CA6E-1583-9251-6DB557C72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019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4</xdr:col>
      <xdr:colOff>190500</xdr:colOff>
      <xdr:row>23</xdr:row>
      <xdr:rowOff>190500</xdr:rowOff>
    </xdr:to>
    <xdr:pic>
      <xdr:nvPicPr>
        <xdr:cNvPr id="163" name="Picture 162">
          <a:extLst>
            <a:ext uri="{FF2B5EF4-FFF2-40B4-BE49-F238E27FC236}">
              <a16:creationId xmlns:a16="http://schemas.microsoft.com/office/drawing/2014/main" id="{3ED9CF8D-8557-CD02-D11A-EF3E552EB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299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190500</xdr:colOff>
      <xdr:row>24</xdr:row>
      <xdr:rowOff>190500</xdr:rowOff>
    </xdr:to>
    <xdr:pic>
      <xdr:nvPicPr>
        <xdr:cNvPr id="164" name="Picture 163">
          <a:extLst>
            <a:ext uri="{FF2B5EF4-FFF2-40B4-BE49-F238E27FC236}">
              <a16:creationId xmlns:a16="http://schemas.microsoft.com/office/drawing/2014/main" id="{E13C6999-540C-52AD-D212-F0C14A737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031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0</xdr:rowOff>
    </xdr:from>
    <xdr:to>
      <xdr:col>4</xdr:col>
      <xdr:colOff>190500</xdr:colOff>
      <xdr:row>25</xdr:row>
      <xdr:rowOff>190500</xdr:rowOff>
    </xdr:to>
    <xdr:pic>
      <xdr:nvPicPr>
        <xdr:cNvPr id="165" name="Picture 164">
          <a:extLst>
            <a:ext uri="{FF2B5EF4-FFF2-40B4-BE49-F238E27FC236}">
              <a16:creationId xmlns:a16="http://schemas.microsoft.com/office/drawing/2014/main" id="{81503391-3575-06DE-F78E-EEA830978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176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xdr:row>
      <xdr:rowOff>0</xdr:rowOff>
    </xdr:from>
    <xdr:to>
      <xdr:col>4</xdr:col>
      <xdr:colOff>190500</xdr:colOff>
      <xdr:row>26</xdr:row>
      <xdr:rowOff>190500</xdr:rowOff>
    </xdr:to>
    <xdr:pic>
      <xdr:nvPicPr>
        <xdr:cNvPr id="166" name="Picture 165">
          <a:extLst>
            <a:ext uri="{FF2B5EF4-FFF2-40B4-BE49-F238E27FC236}">
              <a16:creationId xmlns:a16="http://schemas.microsoft.com/office/drawing/2014/main" id="{F6F2AEA9-3814-7351-3254-E1387F226B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249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27</xdr:row>
      <xdr:rowOff>0</xdr:rowOff>
    </xdr:from>
    <xdr:to>
      <xdr:col>4</xdr:col>
      <xdr:colOff>190500</xdr:colOff>
      <xdr:row>27</xdr:row>
      <xdr:rowOff>190500</xdr:rowOff>
    </xdr:to>
    <xdr:pic>
      <xdr:nvPicPr>
        <xdr:cNvPr id="167" name="Picture 166">
          <a:extLst>
            <a:ext uri="{FF2B5EF4-FFF2-40B4-BE49-F238E27FC236}">
              <a16:creationId xmlns:a16="http://schemas.microsoft.com/office/drawing/2014/main" id="{6F8F8479-D9AD-8B6D-5AE1-D894BC7AF6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22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xdr:row>
      <xdr:rowOff>0</xdr:rowOff>
    </xdr:from>
    <xdr:to>
      <xdr:col>4</xdr:col>
      <xdr:colOff>190500</xdr:colOff>
      <xdr:row>30</xdr:row>
      <xdr:rowOff>190500</xdr:rowOff>
    </xdr:to>
    <xdr:pic>
      <xdr:nvPicPr>
        <xdr:cNvPr id="168" name="Picture 167">
          <a:extLst>
            <a:ext uri="{FF2B5EF4-FFF2-40B4-BE49-F238E27FC236}">
              <a16:creationId xmlns:a16="http://schemas.microsoft.com/office/drawing/2014/main" id="{8C87CE46-B46D-E1AC-75FB-8A2401CC7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23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xdr:row>
      <xdr:rowOff>0</xdr:rowOff>
    </xdr:from>
    <xdr:to>
      <xdr:col>4</xdr:col>
      <xdr:colOff>190500</xdr:colOff>
      <xdr:row>31</xdr:row>
      <xdr:rowOff>190500</xdr:rowOff>
    </xdr:to>
    <xdr:pic>
      <xdr:nvPicPr>
        <xdr:cNvPr id="169" name="Picture 168">
          <a:extLst>
            <a:ext uri="{FF2B5EF4-FFF2-40B4-BE49-F238E27FC236}">
              <a16:creationId xmlns:a16="http://schemas.microsoft.com/office/drawing/2014/main" id="{CA07DF18-B4C5-E3C5-4C8B-16E4B603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968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xdr:row>
      <xdr:rowOff>0</xdr:rowOff>
    </xdr:from>
    <xdr:to>
      <xdr:col>4</xdr:col>
      <xdr:colOff>190500</xdr:colOff>
      <xdr:row>32</xdr:row>
      <xdr:rowOff>190500</xdr:rowOff>
    </xdr:to>
    <xdr:pic>
      <xdr:nvPicPr>
        <xdr:cNvPr id="170" name="Picture 169">
          <a:extLst>
            <a:ext uri="{FF2B5EF4-FFF2-40B4-BE49-F238E27FC236}">
              <a16:creationId xmlns:a16="http://schemas.microsoft.com/office/drawing/2014/main" id="{1DA4126A-9E56-7C18-B4A1-5FB264E70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700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xdr:row>
      <xdr:rowOff>0</xdr:rowOff>
    </xdr:from>
    <xdr:to>
      <xdr:col>4</xdr:col>
      <xdr:colOff>190500</xdr:colOff>
      <xdr:row>39</xdr:row>
      <xdr:rowOff>190500</xdr:rowOff>
    </xdr:to>
    <xdr:pic>
      <xdr:nvPicPr>
        <xdr:cNvPr id="171" name="Picture 170">
          <a:extLst>
            <a:ext uri="{FF2B5EF4-FFF2-40B4-BE49-F238E27FC236}">
              <a16:creationId xmlns:a16="http://schemas.microsoft.com/office/drawing/2014/main" id="{08206E66-079A-AF0F-36BD-C1D3BC3CE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01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40</xdr:row>
      <xdr:rowOff>0</xdr:rowOff>
    </xdr:from>
    <xdr:to>
      <xdr:col>4</xdr:col>
      <xdr:colOff>190500</xdr:colOff>
      <xdr:row>40</xdr:row>
      <xdr:rowOff>190500</xdr:rowOff>
    </xdr:to>
    <xdr:pic>
      <xdr:nvPicPr>
        <xdr:cNvPr id="172" name="Picture 171">
          <a:extLst>
            <a:ext uri="{FF2B5EF4-FFF2-40B4-BE49-F238E27FC236}">
              <a16:creationId xmlns:a16="http://schemas.microsoft.com/office/drawing/2014/main" id="{E56AA949-04EA-8280-F226-56DC60622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74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41</xdr:row>
      <xdr:rowOff>0</xdr:rowOff>
    </xdr:from>
    <xdr:to>
      <xdr:col>4</xdr:col>
      <xdr:colOff>190500</xdr:colOff>
      <xdr:row>41</xdr:row>
      <xdr:rowOff>190500</xdr:rowOff>
    </xdr:to>
    <xdr:pic>
      <xdr:nvPicPr>
        <xdr:cNvPr id="173" name="Picture 172">
          <a:extLst>
            <a:ext uri="{FF2B5EF4-FFF2-40B4-BE49-F238E27FC236}">
              <a16:creationId xmlns:a16="http://schemas.microsoft.com/office/drawing/2014/main" id="{2CA55B7B-08CA-9207-9AC4-DC34F981B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547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44</xdr:row>
      <xdr:rowOff>0</xdr:rowOff>
    </xdr:from>
    <xdr:to>
      <xdr:col>4</xdr:col>
      <xdr:colOff>190500</xdr:colOff>
      <xdr:row>44</xdr:row>
      <xdr:rowOff>190500</xdr:rowOff>
    </xdr:to>
    <xdr:pic>
      <xdr:nvPicPr>
        <xdr:cNvPr id="174" name="Picture 173">
          <a:extLst>
            <a:ext uri="{FF2B5EF4-FFF2-40B4-BE49-F238E27FC236}">
              <a16:creationId xmlns:a16="http://schemas.microsoft.com/office/drawing/2014/main" id="{CFA146E3-CD8B-CC07-80EB-3A9401036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67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45</xdr:row>
      <xdr:rowOff>0</xdr:rowOff>
    </xdr:from>
    <xdr:to>
      <xdr:col>4</xdr:col>
      <xdr:colOff>190500</xdr:colOff>
      <xdr:row>45</xdr:row>
      <xdr:rowOff>190500</xdr:rowOff>
    </xdr:to>
    <xdr:pic>
      <xdr:nvPicPr>
        <xdr:cNvPr id="175" name="Picture 174">
          <a:extLst>
            <a:ext uri="{FF2B5EF4-FFF2-40B4-BE49-F238E27FC236}">
              <a16:creationId xmlns:a16="http://schemas.microsoft.com/office/drawing/2014/main" id="{DA54C26A-B654-E4AB-CCBC-6D81CB19B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877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190500</xdr:colOff>
      <xdr:row>47</xdr:row>
      <xdr:rowOff>190500</xdr:rowOff>
    </xdr:to>
    <xdr:pic>
      <xdr:nvPicPr>
        <xdr:cNvPr id="176" name="Picture 175">
          <a:extLst>
            <a:ext uri="{FF2B5EF4-FFF2-40B4-BE49-F238E27FC236}">
              <a16:creationId xmlns:a16="http://schemas.microsoft.com/office/drawing/2014/main" id="{8FE053E5-DF38-03EB-432C-D132F9129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41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48</xdr:row>
      <xdr:rowOff>0</xdr:rowOff>
    </xdr:from>
    <xdr:to>
      <xdr:col>4</xdr:col>
      <xdr:colOff>190500</xdr:colOff>
      <xdr:row>48</xdr:row>
      <xdr:rowOff>190500</xdr:rowOff>
    </xdr:to>
    <xdr:pic>
      <xdr:nvPicPr>
        <xdr:cNvPr id="177" name="Picture 176">
          <a:extLst>
            <a:ext uri="{FF2B5EF4-FFF2-40B4-BE49-F238E27FC236}">
              <a16:creationId xmlns:a16="http://schemas.microsoft.com/office/drawing/2014/main" id="{1B7355B1-D368-1037-F0E3-F37ABE33F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114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50</xdr:row>
      <xdr:rowOff>0</xdr:rowOff>
    </xdr:from>
    <xdr:to>
      <xdr:col>4</xdr:col>
      <xdr:colOff>190500</xdr:colOff>
      <xdr:row>50</xdr:row>
      <xdr:rowOff>190500</xdr:rowOff>
    </xdr:to>
    <xdr:pic>
      <xdr:nvPicPr>
        <xdr:cNvPr id="178" name="Picture 177">
          <a:extLst>
            <a:ext uri="{FF2B5EF4-FFF2-40B4-BE49-F238E27FC236}">
              <a16:creationId xmlns:a16="http://schemas.microsoft.com/office/drawing/2014/main" id="{7116E486-B09F-F19F-4FA6-151D5F4C8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2611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xdr:row>
      <xdr:rowOff>0</xdr:rowOff>
    </xdr:from>
    <xdr:to>
      <xdr:col>4</xdr:col>
      <xdr:colOff>190500</xdr:colOff>
      <xdr:row>51</xdr:row>
      <xdr:rowOff>190500</xdr:rowOff>
    </xdr:to>
    <xdr:pic>
      <xdr:nvPicPr>
        <xdr:cNvPr id="179" name="Picture 178">
          <a:extLst>
            <a:ext uri="{FF2B5EF4-FFF2-40B4-BE49-F238E27FC236}">
              <a16:creationId xmlns:a16="http://schemas.microsoft.com/office/drawing/2014/main" id="{6C287720-47B5-5CAB-F26C-4401E953C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3342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190500</xdr:colOff>
      <xdr:row>52</xdr:row>
      <xdr:rowOff>190500</xdr:rowOff>
    </xdr:to>
    <xdr:pic>
      <xdr:nvPicPr>
        <xdr:cNvPr id="180" name="Picture 179">
          <a:extLst>
            <a:ext uri="{FF2B5EF4-FFF2-40B4-BE49-F238E27FC236}">
              <a16:creationId xmlns:a16="http://schemas.microsoft.com/office/drawing/2014/main" id="{218E1B0B-2FB2-EB75-AF03-1C139D57D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07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190500</xdr:colOff>
      <xdr:row>53</xdr:row>
      <xdr:rowOff>190500</xdr:rowOff>
    </xdr:to>
    <xdr:pic>
      <xdr:nvPicPr>
        <xdr:cNvPr id="181" name="Picture 180">
          <a:extLst>
            <a:ext uri="{FF2B5EF4-FFF2-40B4-BE49-F238E27FC236}">
              <a16:creationId xmlns:a16="http://schemas.microsoft.com/office/drawing/2014/main" id="{D28B4BFB-87A4-F89A-DC04-136E42CF5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480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190500</xdr:colOff>
      <xdr:row>54</xdr:row>
      <xdr:rowOff>190500</xdr:rowOff>
    </xdr:to>
    <xdr:pic>
      <xdr:nvPicPr>
        <xdr:cNvPr id="182" name="Picture 181">
          <a:extLst>
            <a:ext uri="{FF2B5EF4-FFF2-40B4-BE49-F238E27FC236}">
              <a16:creationId xmlns:a16="http://schemas.microsoft.com/office/drawing/2014/main" id="{B62CCE01-094F-8CE9-115C-F12201F4A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72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55</xdr:row>
      <xdr:rowOff>0</xdr:rowOff>
    </xdr:from>
    <xdr:to>
      <xdr:col>4</xdr:col>
      <xdr:colOff>190500</xdr:colOff>
      <xdr:row>55</xdr:row>
      <xdr:rowOff>190500</xdr:rowOff>
    </xdr:to>
    <xdr:pic>
      <xdr:nvPicPr>
        <xdr:cNvPr id="183" name="Picture 182">
          <a:extLst>
            <a:ext uri="{FF2B5EF4-FFF2-40B4-BE49-F238E27FC236}">
              <a16:creationId xmlns:a16="http://schemas.microsoft.com/office/drawing/2014/main" id="{0F04FFFD-A3BE-038F-050D-EC29688F5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645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190500</xdr:colOff>
      <xdr:row>58</xdr:row>
      <xdr:rowOff>190500</xdr:rowOff>
    </xdr:to>
    <xdr:pic>
      <xdr:nvPicPr>
        <xdr:cNvPr id="184" name="Picture 183">
          <a:extLst>
            <a:ext uri="{FF2B5EF4-FFF2-40B4-BE49-F238E27FC236}">
              <a16:creationId xmlns:a16="http://schemas.microsoft.com/office/drawing/2014/main" id="{0A7BED91-B0C2-96AC-83AC-1EE0EADE7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64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190500</xdr:colOff>
      <xdr:row>59</xdr:row>
      <xdr:rowOff>190500</xdr:rowOff>
    </xdr:to>
    <xdr:pic>
      <xdr:nvPicPr>
        <xdr:cNvPr id="185" name="Picture 184">
          <a:extLst>
            <a:ext uri="{FF2B5EF4-FFF2-40B4-BE49-F238E27FC236}">
              <a16:creationId xmlns:a16="http://schemas.microsoft.com/office/drawing/2014/main" id="{165A94B6-9C80-17C2-703F-FC444D2BD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937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xdr:row>
      <xdr:rowOff>0</xdr:rowOff>
    </xdr:from>
    <xdr:to>
      <xdr:col>4</xdr:col>
      <xdr:colOff>190500</xdr:colOff>
      <xdr:row>60</xdr:row>
      <xdr:rowOff>190500</xdr:rowOff>
    </xdr:to>
    <xdr:pic>
      <xdr:nvPicPr>
        <xdr:cNvPr id="186" name="Picture 185">
          <a:extLst>
            <a:ext uri="{FF2B5EF4-FFF2-40B4-BE49-F238E27FC236}">
              <a16:creationId xmlns:a16="http://schemas.microsoft.com/office/drawing/2014/main" id="{69A89882-9478-21C4-4027-AAAE7A572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109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190500</xdr:colOff>
      <xdr:row>61</xdr:row>
      <xdr:rowOff>190500</xdr:rowOff>
    </xdr:to>
    <xdr:pic>
      <xdr:nvPicPr>
        <xdr:cNvPr id="187" name="Picture 186">
          <a:extLst>
            <a:ext uri="{FF2B5EF4-FFF2-40B4-BE49-F238E27FC236}">
              <a16:creationId xmlns:a16="http://schemas.microsoft.com/office/drawing/2014/main" id="{E6488CA2-0900-926D-F27D-AC85A9006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084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190500</xdr:colOff>
      <xdr:row>62</xdr:row>
      <xdr:rowOff>190500</xdr:rowOff>
    </xdr:to>
    <xdr:pic>
      <xdr:nvPicPr>
        <xdr:cNvPr id="188" name="Picture 187">
          <a:extLst>
            <a:ext uri="{FF2B5EF4-FFF2-40B4-BE49-F238E27FC236}">
              <a16:creationId xmlns:a16="http://schemas.microsoft.com/office/drawing/2014/main" id="{257DDC2E-A958-6F7F-0993-4CA7557FE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57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4</xdr:col>
      <xdr:colOff>190500</xdr:colOff>
      <xdr:row>63</xdr:row>
      <xdr:rowOff>190500</xdr:rowOff>
    </xdr:to>
    <xdr:pic>
      <xdr:nvPicPr>
        <xdr:cNvPr id="189" name="Picture 188">
          <a:extLst>
            <a:ext uri="{FF2B5EF4-FFF2-40B4-BE49-F238E27FC236}">
              <a16:creationId xmlns:a16="http://schemas.microsoft.com/office/drawing/2014/main" id="{050F5D25-B861-0BA0-97C6-D8AF4D837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230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66</xdr:row>
      <xdr:rowOff>0</xdr:rowOff>
    </xdr:from>
    <xdr:to>
      <xdr:col>4</xdr:col>
      <xdr:colOff>190500</xdr:colOff>
      <xdr:row>66</xdr:row>
      <xdr:rowOff>190500</xdr:rowOff>
    </xdr:to>
    <xdr:pic>
      <xdr:nvPicPr>
        <xdr:cNvPr id="190" name="Picture 189">
          <a:extLst>
            <a:ext uri="{FF2B5EF4-FFF2-40B4-BE49-F238E27FC236}">
              <a16:creationId xmlns:a16="http://schemas.microsoft.com/office/drawing/2014/main" id="{09833CF1-7B49-1DB8-86FF-3E1E054A5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41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xdr:row>
      <xdr:rowOff>0</xdr:rowOff>
    </xdr:from>
    <xdr:to>
      <xdr:col>4</xdr:col>
      <xdr:colOff>190500</xdr:colOff>
      <xdr:row>67</xdr:row>
      <xdr:rowOff>190500</xdr:rowOff>
    </xdr:to>
    <xdr:pic>
      <xdr:nvPicPr>
        <xdr:cNvPr id="191" name="Picture 190">
          <a:extLst>
            <a:ext uri="{FF2B5EF4-FFF2-40B4-BE49-F238E27FC236}">
              <a16:creationId xmlns:a16="http://schemas.microsoft.com/office/drawing/2014/main" id="{17BD61D3-D14B-C3C7-32CF-96C3CB9AD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96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190500</xdr:colOff>
      <xdr:row>72</xdr:row>
      <xdr:rowOff>190500</xdr:rowOff>
    </xdr:to>
    <xdr:pic>
      <xdr:nvPicPr>
        <xdr:cNvPr id="192" name="Picture 191">
          <a:extLst>
            <a:ext uri="{FF2B5EF4-FFF2-40B4-BE49-F238E27FC236}">
              <a16:creationId xmlns:a16="http://schemas.microsoft.com/office/drawing/2014/main" id="{5F6C4D7E-609E-24D3-A002-CE7C283D5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943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xdr:row>
      <xdr:rowOff>0</xdr:rowOff>
    </xdr:from>
    <xdr:to>
      <xdr:col>4</xdr:col>
      <xdr:colOff>190500</xdr:colOff>
      <xdr:row>73</xdr:row>
      <xdr:rowOff>190500</xdr:rowOff>
    </xdr:to>
    <xdr:pic>
      <xdr:nvPicPr>
        <xdr:cNvPr id="193" name="Picture 192">
          <a:extLst>
            <a:ext uri="{FF2B5EF4-FFF2-40B4-BE49-F238E27FC236}">
              <a16:creationId xmlns:a16="http://schemas.microsoft.com/office/drawing/2014/main" id="{20AC947A-6946-90D3-F5EA-BABD5DA52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0533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xdr:row>
      <xdr:rowOff>0</xdr:rowOff>
    </xdr:from>
    <xdr:to>
      <xdr:col>4</xdr:col>
      <xdr:colOff>190500</xdr:colOff>
      <xdr:row>74</xdr:row>
      <xdr:rowOff>190500</xdr:rowOff>
    </xdr:to>
    <xdr:pic>
      <xdr:nvPicPr>
        <xdr:cNvPr id="194" name="Picture 193">
          <a:extLst>
            <a:ext uri="{FF2B5EF4-FFF2-40B4-BE49-F238E27FC236}">
              <a16:creationId xmlns:a16="http://schemas.microsoft.com/office/drawing/2014/main" id="{FF3C4324-4CC4-80C4-6102-6CB6E5C5C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163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xdr:row>
      <xdr:rowOff>0</xdr:rowOff>
    </xdr:from>
    <xdr:to>
      <xdr:col>4</xdr:col>
      <xdr:colOff>190500</xdr:colOff>
      <xdr:row>75</xdr:row>
      <xdr:rowOff>190500</xdr:rowOff>
    </xdr:to>
    <xdr:pic>
      <xdr:nvPicPr>
        <xdr:cNvPr id="195" name="Picture 194">
          <a:extLst>
            <a:ext uri="{FF2B5EF4-FFF2-40B4-BE49-F238E27FC236}">
              <a16:creationId xmlns:a16="http://schemas.microsoft.com/office/drawing/2014/main" id="{5B21F09C-2B6A-97B7-3956-586A55B9A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2727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77</xdr:row>
      <xdr:rowOff>0</xdr:rowOff>
    </xdr:from>
    <xdr:to>
      <xdr:col>4</xdr:col>
      <xdr:colOff>190500</xdr:colOff>
      <xdr:row>77</xdr:row>
      <xdr:rowOff>190500</xdr:rowOff>
    </xdr:to>
    <xdr:pic>
      <xdr:nvPicPr>
        <xdr:cNvPr id="196" name="Picture 195">
          <a:extLst>
            <a:ext uri="{FF2B5EF4-FFF2-40B4-BE49-F238E27FC236}">
              <a16:creationId xmlns:a16="http://schemas.microsoft.com/office/drawing/2014/main" id="{9D7E5E67-3002-A4A6-ADA4-28C861E8E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105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78</xdr:row>
      <xdr:rowOff>0</xdr:rowOff>
    </xdr:from>
    <xdr:to>
      <xdr:col>4</xdr:col>
      <xdr:colOff>190500</xdr:colOff>
      <xdr:row>78</xdr:row>
      <xdr:rowOff>190500</xdr:rowOff>
    </xdr:to>
    <xdr:pic>
      <xdr:nvPicPr>
        <xdr:cNvPr id="197" name="Picture 196">
          <a:extLst>
            <a:ext uri="{FF2B5EF4-FFF2-40B4-BE49-F238E27FC236}">
              <a16:creationId xmlns:a16="http://schemas.microsoft.com/office/drawing/2014/main" id="{CBFE0B42-DFB1-226A-ED3B-0C37C79E2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83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79</xdr:row>
      <xdr:rowOff>0</xdr:rowOff>
    </xdr:from>
    <xdr:to>
      <xdr:col>4</xdr:col>
      <xdr:colOff>190500</xdr:colOff>
      <xdr:row>79</xdr:row>
      <xdr:rowOff>190500</xdr:rowOff>
    </xdr:to>
    <xdr:pic>
      <xdr:nvPicPr>
        <xdr:cNvPr id="198" name="Picture 197">
          <a:extLst>
            <a:ext uri="{FF2B5EF4-FFF2-40B4-BE49-F238E27FC236}">
              <a16:creationId xmlns:a16="http://schemas.microsoft.com/office/drawing/2014/main" id="{F674B283-58E3-F806-B6E7-E5F14B826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656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80</xdr:row>
      <xdr:rowOff>0</xdr:rowOff>
    </xdr:from>
    <xdr:to>
      <xdr:col>4</xdr:col>
      <xdr:colOff>190500</xdr:colOff>
      <xdr:row>80</xdr:row>
      <xdr:rowOff>190500</xdr:rowOff>
    </xdr:to>
    <xdr:pic>
      <xdr:nvPicPr>
        <xdr:cNvPr id="199" name="Picture 198">
          <a:extLst>
            <a:ext uri="{FF2B5EF4-FFF2-40B4-BE49-F238E27FC236}">
              <a16:creationId xmlns:a16="http://schemas.microsoft.com/office/drawing/2014/main" id="{516F3992-3C2A-4A75-F4EB-A164CADEB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729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81</xdr:row>
      <xdr:rowOff>0</xdr:rowOff>
    </xdr:from>
    <xdr:to>
      <xdr:col>4</xdr:col>
      <xdr:colOff>190500</xdr:colOff>
      <xdr:row>81</xdr:row>
      <xdr:rowOff>190500</xdr:rowOff>
    </xdr:to>
    <xdr:pic>
      <xdr:nvPicPr>
        <xdr:cNvPr id="200" name="Picture 199">
          <a:extLst>
            <a:ext uri="{FF2B5EF4-FFF2-40B4-BE49-F238E27FC236}">
              <a16:creationId xmlns:a16="http://schemas.microsoft.com/office/drawing/2014/main" id="{61BBE60B-6ED3-2526-B892-49C818BBD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03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xdr:row>
      <xdr:rowOff>0</xdr:rowOff>
    </xdr:from>
    <xdr:to>
      <xdr:col>4</xdr:col>
      <xdr:colOff>190500</xdr:colOff>
      <xdr:row>82</xdr:row>
      <xdr:rowOff>190500</xdr:rowOff>
    </xdr:to>
    <xdr:pic>
      <xdr:nvPicPr>
        <xdr:cNvPr id="201" name="Picture 200">
          <a:extLst>
            <a:ext uri="{FF2B5EF4-FFF2-40B4-BE49-F238E27FC236}">
              <a16:creationId xmlns:a16="http://schemas.microsoft.com/office/drawing/2014/main" id="{17A64E88-A3D9-A671-9ADF-969EA480A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762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83</xdr:row>
      <xdr:rowOff>0</xdr:rowOff>
    </xdr:from>
    <xdr:to>
      <xdr:col>4</xdr:col>
      <xdr:colOff>190500</xdr:colOff>
      <xdr:row>83</xdr:row>
      <xdr:rowOff>190500</xdr:rowOff>
    </xdr:to>
    <xdr:pic>
      <xdr:nvPicPr>
        <xdr:cNvPr id="202" name="Picture 201">
          <a:extLst>
            <a:ext uri="{FF2B5EF4-FFF2-40B4-BE49-F238E27FC236}">
              <a16:creationId xmlns:a16="http://schemas.microsoft.com/office/drawing/2014/main" id="{E94CAF58-D111-4348-FB0E-A120A2D001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986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84</xdr:row>
      <xdr:rowOff>0</xdr:rowOff>
    </xdr:from>
    <xdr:to>
      <xdr:col>4</xdr:col>
      <xdr:colOff>190500</xdr:colOff>
      <xdr:row>84</xdr:row>
      <xdr:rowOff>190500</xdr:rowOff>
    </xdr:to>
    <xdr:pic>
      <xdr:nvPicPr>
        <xdr:cNvPr id="203" name="Picture 202">
          <a:extLst>
            <a:ext uri="{FF2B5EF4-FFF2-40B4-BE49-F238E27FC236}">
              <a16:creationId xmlns:a16="http://schemas.microsoft.com/office/drawing/2014/main" id="{259B5837-245C-594D-F00C-F591DB3E58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95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85</xdr:row>
      <xdr:rowOff>0</xdr:rowOff>
    </xdr:from>
    <xdr:to>
      <xdr:col>4</xdr:col>
      <xdr:colOff>190500</xdr:colOff>
      <xdr:row>85</xdr:row>
      <xdr:rowOff>190500</xdr:rowOff>
    </xdr:to>
    <xdr:pic>
      <xdr:nvPicPr>
        <xdr:cNvPr id="204" name="Picture 203">
          <a:extLst>
            <a:ext uri="{FF2B5EF4-FFF2-40B4-BE49-F238E27FC236}">
              <a16:creationId xmlns:a16="http://schemas.microsoft.com/office/drawing/2014/main" id="{942541D0-8AD2-A86A-C544-421B565BE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2054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190500</xdr:colOff>
      <xdr:row>86</xdr:row>
      <xdr:rowOff>190500</xdr:rowOff>
    </xdr:to>
    <xdr:pic>
      <xdr:nvPicPr>
        <xdr:cNvPr id="205" name="Picture 204">
          <a:extLst>
            <a:ext uri="{FF2B5EF4-FFF2-40B4-BE49-F238E27FC236}">
              <a16:creationId xmlns:a16="http://schemas.microsoft.com/office/drawing/2014/main" id="{E2732852-57B2-A814-0E1F-3AA98ACE62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152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87</xdr:row>
      <xdr:rowOff>0</xdr:rowOff>
    </xdr:from>
    <xdr:to>
      <xdr:col>4</xdr:col>
      <xdr:colOff>190500</xdr:colOff>
      <xdr:row>87</xdr:row>
      <xdr:rowOff>190500</xdr:rowOff>
    </xdr:to>
    <xdr:pic>
      <xdr:nvPicPr>
        <xdr:cNvPr id="206" name="Picture 205">
          <a:extLst>
            <a:ext uri="{FF2B5EF4-FFF2-40B4-BE49-F238E27FC236}">
              <a16:creationId xmlns:a16="http://schemas.microsoft.com/office/drawing/2014/main" id="{991E401D-602B-0303-A5E6-BD4056417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43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88</xdr:row>
      <xdr:rowOff>0</xdr:rowOff>
    </xdr:from>
    <xdr:to>
      <xdr:col>4</xdr:col>
      <xdr:colOff>190500</xdr:colOff>
      <xdr:row>88</xdr:row>
      <xdr:rowOff>190500</xdr:rowOff>
    </xdr:to>
    <xdr:pic>
      <xdr:nvPicPr>
        <xdr:cNvPr id="207" name="Picture 206">
          <a:extLst>
            <a:ext uri="{FF2B5EF4-FFF2-40B4-BE49-F238E27FC236}">
              <a16:creationId xmlns:a16="http://schemas.microsoft.com/office/drawing/2014/main" id="{D9F15AF1-FB2F-7B40-572E-5E79319E7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712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89</xdr:row>
      <xdr:rowOff>0</xdr:rowOff>
    </xdr:from>
    <xdr:to>
      <xdr:col>4</xdr:col>
      <xdr:colOff>190500</xdr:colOff>
      <xdr:row>89</xdr:row>
      <xdr:rowOff>190500</xdr:rowOff>
    </xdr:to>
    <xdr:pic>
      <xdr:nvPicPr>
        <xdr:cNvPr id="208" name="Picture 207">
          <a:extLst>
            <a:ext uri="{FF2B5EF4-FFF2-40B4-BE49-F238E27FC236}">
              <a16:creationId xmlns:a16="http://schemas.microsoft.com/office/drawing/2014/main" id="{D1336B30-D023-60FD-52C4-EE2B09986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99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90</xdr:row>
      <xdr:rowOff>0</xdr:rowOff>
    </xdr:from>
    <xdr:to>
      <xdr:col>4</xdr:col>
      <xdr:colOff>190500</xdr:colOff>
      <xdr:row>90</xdr:row>
      <xdr:rowOff>190500</xdr:rowOff>
    </xdr:to>
    <xdr:pic>
      <xdr:nvPicPr>
        <xdr:cNvPr id="209" name="Picture 208">
          <a:extLst>
            <a:ext uri="{FF2B5EF4-FFF2-40B4-BE49-F238E27FC236}">
              <a16:creationId xmlns:a16="http://schemas.microsoft.com/office/drawing/2014/main" id="{D94A1FF9-082A-1E98-51EE-1E0512B27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827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190500</xdr:colOff>
      <xdr:row>91</xdr:row>
      <xdr:rowOff>190500</xdr:rowOff>
    </xdr:to>
    <xdr:pic>
      <xdr:nvPicPr>
        <xdr:cNvPr id="210" name="Picture 209">
          <a:extLst>
            <a:ext uri="{FF2B5EF4-FFF2-40B4-BE49-F238E27FC236}">
              <a16:creationId xmlns:a16="http://schemas.microsoft.com/office/drawing/2014/main" id="{B6E263B9-D0EC-E19D-4B99-B3B384283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882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92</xdr:row>
      <xdr:rowOff>0</xdr:rowOff>
    </xdr:from>
    <xdr:to>
      <xdr:col>4</xdr:col>
      <xdr:colOff>190500</xdr:colOff>
      <xdr:row>92</xdr:row>
      <xdr:rowOff>190500</xdr:rowOff>
    </xdr:to>
    <xdr:pic>
      <xdr:nvPicPr>
        <xdr:cNvPr id="211" name="Picture 210">
          <a:extLst>
            <a:ext uri="{FF2B5EF4-FFF2-40B4-BE49-F238E27FC236}">
              <a16:creationId xmlns:a16="http://schemas.microsoft.com/office/drawing/2014/main" id="{504DCADC-332F-D306-7A9D-6A0FE72C5F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36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93</xdr:row>
      <xdr:rowOff>0</xdr:rowOff>
    </xdr:from>
    <xdr:to>
      <xdr:col>4</xdr:col>
      <xdr:colOff>190500</xdr:colOff>
      <xdr:row>93</xdr:row>
      <xdr:rowOff>190500</xdr:rowOff>
    </xdr:to>
    <xdr:pic>
      <xdr:nvPicPr>
        <xdr:cNvPr id="212" name="Picture 211">
          <a:extLst>
            <a:ext uri="{FF2B5EF4-FFF2-40B4-BE49-F238E27FC236}">
              <a16:creationId xmlns:a16="http://schemas.microsoft.com/office/drawing/2014/main" id="{DE4FE05A-CC16-ADBB-3029-81243621F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91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xdr:row>
      <xdr:rowOff>0</xdr:rowOff>
    </xdr:from>
    <xdr:to>
      <xdr:col>4</xdr:col>
      <xdr:colOff>190500</xdr:colOff>
      <xdr:row>94</xdr:row>
      <xdr:rowOff>190500</xdr:rowOff>
    </xdr:to>
    <xdr:pic>
      <xdr:nvPicPr>
        <xdr:cNvPr id="213" name="Picture 212">
          <a:extLst>
            <a:ext uri="{FF2B5EF4-FFF2-40B4-BE49-F238E27FC236}">
              <a16:creationId xmlns:a16="http://schemas.microsoft.com/office/drawing/2014/main" id="{8833970F-DB52-A9C8-1279-4B3582E36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467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95</xdr:row>
      <xdr:rowOff>0</xdr:rowOff>
    </xdr:from>
    <xdr:to>
      <xdr:col>4</xdr:col>
      <xdr:colOff>190500</xdr:colOff>
      <xdr:row>95</xdr:row>
      <xdr:rowOff>190500</xdr:rowOff>
    </xdr:to>
    <xdr:pic>
      <xdr:nvPicPr>
        <xdr:cNvPr id="214" name="Picture 213">
          <a:extLst>
            <a:ext uri="{FF2B5EF4-FFF2-40B4-BE49-F238E27FC236}">
              <a16:creationId xmlns:a16="http://schemas.microsoft.com/office/drawing/2014/main" id="{93ACC729-D92D-1D0B-FD42-1B6AE8022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015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xdr:row>
      <xdr:rowOff>0</xdr:rowOff>
    </xdr:from>
    <xdr:to>
      <xdr:col>4</xdr:col>
      <xdr:colOff>190500</xdr:colOff>
      <xdr:row>96</xdr:row>
      <xdr:rowOff>190500</xdr:rowOff>
    </xdr:to>
    <xdr:pic>
      <xdr:nvPicPr>
        <xdr:cNvPr id="215" name="Picture 214">
          <a:extLst>
            <a:ext uri="{FF2B5EF4-FFF2-40B4-BE49-F238E27FC236}">
              <a16:creationId xmlns:a16="http://schemas.microsoft.com/office/drawing/2014/main" id="{5A37DB86-EF10-6313-745D-AE38D614A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1564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97</xdr:row>
      <xdr:rowOff>0</xdr:rowOff>
    </xdr:from>
    <xdr:to>
      <xdr:col>4</xdr:col>
      <xdr:colOff>190500</xdr:colOff>
      <xdr:row>97</xdr:row>
      <xdr:rowOff>190500</xdr:rowOff>
    </xdr:to>
    <xdr:pic>
      <xdr:nvPicPr>
        <xdr:cNvPr id="216" name="Picture 215">
          <a:extLst>
            <a:ext uri="{FF2B5EF4-FFF2-40B4-BE49-F238E27FC236}">
              <a16:creationId xmlns:a16="http://schemas.microsoft.com/office/drawing/2014/main" id="{34CF9BC9-6901-A293-A93A-C4D1E7479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11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xdr:row>
      <xdr:rowOff>0</xdr:rowOff>
    </xdr:from>
    <xdr:to>
      <xdr:col>4</xdr:col>
      <xdr:colOff>190500</xdr:colOff>
      <xdr:row>98</xdr:row>
      <xdr:rowOff>190500</xdr:rowOff>
    </xdr:to>
    <xdr:pic>
      <xdr:nvPicPr>
        <xdr:cNvPr id="217" name="Picture 216">
          <a:extLst>
            <a:ext uri="{FF2B5EF4-FFF2-40B4-BE49-F238E27FC236}">
              <a16:creationId xmlns:a16="http://schemas.microsoft.com/office/drawing/2014/main" id="{EC70A229-3327-678B-654C-31DCFFA5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2661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99</xdr:row>
      <xdr:rowOff>0</xdr:rowOff>
    </xdr:from>
    <xdr:to>
      <xdr:col>4</xdr:col>
      <xdr:colOff>190500</xdr:colOff>
      <xdr:row>99</xdr:row>
      <xdr:rowOff>190500</xdr:rowOff>
    </xdr:to>
    <xdr:pic>
      <xdr:nvPicPr>
        <xdr:cNvPr id="218" name="Picture 217">
          <a:extLst>
            <a:ext uri="{FF2B5EF4-FFF2-40B4-BE49-F238E27FC236}">
              <a16:creationId xmlns:a16="http://schemas.microsoft.com/office/drawing/2014/main" id="{50F472CE-F1A9-D01B-CF13-6E6504FBA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21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100</xdr:row>
      <xdr:rowOff>0</xdr:rowOff>
    </xdr:from>
    <xdr:to>
      <xdr:col>4</xdr:col>
      <xdr:colOff>190500</xdr:colOff>
      <xdr:row>100</xdr:row>
      <xdr:rowOff>190500</xdr:rowOff>
    </xdr:to>
    <xdr:pic>
      <xdr:nvPicPr>
        <xdr:cNvPr id="219" name="Picture 218">
          <a:extLst>
            <a:ext uri="{FF2B5EF4-FFF2-40B4-BE49-F238E27FC236}">
              <a16:creationId xmlns:a16="http://schemas.microsoft.com/office/drawing/2014/main" id="{0FA9022E-92D5-7845-8D2B-59CAE9592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375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101</xdr:row>
      <xdr:rowOff>0</xdr:rowOff>
    </xdr:from>
    <xdr:to>
      <xdr:col>4</xdr:col>
      <xdr:colOff>190500</xdr:colOff>
      <xdr:row>101</xdr:row>
      <xdr:rowOff>190500</xdr:rowOff>
    </xdr:to>
    <xdr:pic>
      <xdr:nvPicPr>
        <xdr:cNvPr id="220" name="Picture 219">
          <a:extLst>
            <a:ext uri="{FF2B5EF4-FFF2-40B4-BE49-F238E27FC236}">
              <a16:creationId xmlns:a16="http://schemas.microsoft.com/office/drawing/2014/main" id="{270529A8-462A-75FE-2EFA-B74444DA3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30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102</xdr:row>
      <xdr:rowOff>0</xdr:rowOff>
    </xdr:from>
    <xdr:to>
      <xdr:col>4</xdr:col>
      <xdr:colOff>190500</xdr:colOff>
      <xdr:row>102</xdr:row>
      <xdr:rowOff>190500</xdr:rowOff>
    </xdr:to>
    <xdr:pic>
      <xdr:nvPicPr>
        <xdr:cNvPr id="221" name="Picture 220">
          <a:extLst>
            <a:ext uri="{FF2B5EF4-FFF2-40B4-BE49-F238E27FC236}">
              <a16:creationId xmlns:a16="http://schemas.microsoft.com/office/drawing/2014/main" id="{B532C218-3F7C-D236-BE1B-4C0CB6717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485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103</xdr:row>
      <xdr:rowOff>0</xdr:rowOff>
    </xdr:from>
    <xdr:to>
      <xdr:col>4</xdr:col>
      <xdr:colOff>190500</xdr:colOff>
      <xdr:row>103</xdr:row>
      <xdr:rowOff>190500</xdr:rowOff>
    </xdr:to>
    <xdr:pic>
      <xdr:nvPicPr>
        <xdr:cNvPr id="222" name="Picture 221">
          <a:extLst>
            <a:ext uri="{FF2B5EF4-FFF2-40B4-BE49-F238E27FC236}">
              <a16:creationId xmlns:a16="http://schemas.microsoft.com/office/drawing/2014/main" id="{438CA7DA-CBAA-286B-5A6C-AC97C6579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54049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108</xdr:row>
      <xdr:rowOff>0</xdr:rowOff>
    </xdr:from>
    <xdr:to>
      <xdr:col>4</xdr:col>
      <xdr:colOff>190500</xdr:colOff>
      <xdr:row>108</xdr:row>
      <xdr:rowOff>190500</xdr:rowOff>
    </xdr:to>
    <xdr:pic>
      <xdr:nvPicPr>
        <xdr:cNvPr id="223" name="Picture 222">
          <a:extLst>
            <a:ext uri="{FF2B5EF4-FFF2-40B4-BE49-F238E27FC236}">
              <a16:creationId xmlns:a16="http://schemas.microsoft.com/office/drawing/2014/main" id="{A90DCE39-C34F-96FF-D7F3-F0886B468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8696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xdr:row>
      <xdr:rowOff>0</xdr:rowOff>
    </xdr:from>
    <xdr:to>
      <xdr:col>4</xdr:col>
      <xdr:colOff>190500</xdr:colOff>
      <xdr:row>110</xdr:row>
      <xdr:rowOff>190500</xdr:rowOff>
    </xdr:to>
    <xdr:pic>
      <xdr:nvPicPr>
        <xdr:cNvPr id="224" name="Picture 223">
          <a:extLst>
            <a:ext uri="{FF2B5EF4-FFF2-40B4-BE49-F238E27FC236}">
              <a16:creationId xmlns:a16="http://schemas.microsoft.com/office/drawing/2014/main" id="{2CB80A5A-0154-672D-26BA-ABABE5FC6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125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112</xdr:row>
      <xdr:rowOff>0</xdr:rowOff>
    </xdr:from>
    <xdr:to>
      <xdr:col>4</xdr:col>
      <xdr:colOff>190500</xdr:colOff>
      <xdr:row>112</xdr:row>
      <xdr:rowOff>190500</xdr:rowOff>
    </xdr:to>
    <xdr:pic>
      <xdr:nvPicPr>
        <xdr:cNvPr id="225" name="Picture 224">
          <a:extLst>
            <a:ext uri="{FF2B5EF4-FFF2-40B4-BE49-F238E27FC236}">
              <a16:creationId xmlns:a16="http://schemas.microsoft.com/office/drawing/2014/main" id="{3A16F630-C690-6E57-91B7-C3D8C8319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3817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115</xdr:row>
      <xdr:rowOff>0</xdr:rowOff>
    </xdr:from>
    <xdr:to>
      <xdr:col>4</xdr:col>
      <xdr:colOff>190500</xdr:colOff>
      <xdr:row>115</xdr:row>
      <xdr:rowOff>190500</xdr:rowOff>
    </xdr:to>
    <xdr:pic>
      <xdr:nvPicPr>
        <xdr:cNvPr id="226" name="Picture 225">
          <a:extLst>
            <a:ext uri="{FF2B5EF4-FFF2-40B4-BE49-F238E27FC236}">
              <a16:creationId xmlns:a16="http://schemas.microsoft.com/office/drawing/2014/main" id="{853FFFA6-7576-9A93-7F83-ABC28A742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97657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119</xdr:row>
      <xdr:rowOff>0</xdr:rowOff>
    </xdr:from>
    <xdr:to>
      <xdr:col>4</xdr:col>
      <xdr:colOff>190500</xdr:colOff>
      <xdr:row>119</xdr:row>
      <xdr:rowOff>190500</xdr:rowOff>
    </xdr:to>
    <xdr:pic>
      <xdr:nvPicPr>
        <xdr:cNvPr id="227" name="Picture 226">
          <a:extLst>
            <a:ext uri="{FF2B5EF4-FFF2-40B4-BE49-F238E27FC236}">
              <a16:creationId xmlns:a16="http://schemas.microsoft.com/office/drawing/2014/main" id="{F544C888-1624-D771-D688-D131538C9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277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120</xdr:row>
      <xdr:rowOff>0</xdr:rowOff>
    </xdr:from>
    <xdr:to>
      <xdr:col>4</xdr:col>
      <xdr:colOff>190500</xdr:colOff>
      <xdr:row>120</xdr:row>
      <xdr:rowOff>190500</xdr:rowOff>
    </xdr:to>
    <xdr:pic>
      <xdr:nvPicPr>
        <xdr:cNvPr id="228" name="Picture 227">
          <a:extLst>
            <a:ext uri="{FF2B5EF4-FFF2-40B4-BE49-F238E27FC236}">
              <a16:creationId xmlns:a16="http://schemas.microsoft.com/office/drawing/2014/main" id="{AC813EC9-E1F3-0937-1E52-72875A17C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405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121</xdr:row>
      <xdr:rowOff>0</xdr:rowOff>
    </xdr:from>
    <xdr:to>
      <xdr:col>4</xdr:col>
      <xdr:colOff>190500</xdr:colOff>
      <xdr:row>121</xdr:row>
      <xdr:rowOff>190500</xdr:rowOff>
    </xdr:to>
    <xdr:pic>
      <xdr:nvPicPr>
        <xdr:cNvPr id="229" name="Picture 228">
          <a:extLst>
            <a:ext uri="{FF2B5EF4-FFF2-40B4-BE49-F238E27FC236}">
              <a16:creationId xmlns:a16="http://schemas.microsoft.com/office/drawing/2014/main" id="{3A781EEF-1D35-BE70-2938-B8816D6A0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5338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122</xdr:row>
      <xdr:rowOff>0</xdr:rowOff>
    </xdr:from>
    <xdr:to>
      <xdr:col>4</xdr:col>
      <xdr:colOff>190500</xdr:colOff>
      <xdr:row>122</xdr:row>
      <xdr:rowOff>190500</xdr:rowOff>
    </xdr:to>
    <xdr:pic>
      <xdr:nvPicPr>
        <xdr:cNvPr id="230" name="Picture 229">
          <a:extLst>
            <a:ext uri="{FF2B5EF4-FFF2-40B4-BE49-F238E27FC236}">
              <a16:creationId xmlns:a16="http://schemas.microsoft.com/office/drawing/2014/main" id="{93EF1339-C86A-3932-817F-EF726D3BB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661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123</xdr:row>
      <xdr:rowOff>0</xdr:rowOff>
    </xdr:from>
    <xdr:to>
      <xdr:col>4</xdr:col>
      <xdr:colOff>190500</xdr:colOff>
      <xdr:row>123</xdr:row>
      <xdr:rowOff>190500</xdr:rowOff>
    </xdr:to>
    <xdr:pic>
      <xdr:nvPicPr>
        <xdr:cNvPr id="231" name="Picture 230">
          <a:extLst>
            <a:ext uri="{FF2B5EF4-FFF2-40B4-BE49-F238E27FC236}">
              <a16:creationId xmlns:a16="http://schemas.microsoft.com/office/drawing/2014/main" id="{DF6DFF42-222F-353C-01DB-E972C22DB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789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124</xdr:row>
      <xdr:rowOff>0</xdr:rowOff>
    </xdr:from>
    <xdr:to>
      <xdr:col>4</xdr:col>
      <xdr:colOff>190500</xdr:colOff>
      <xdr:row>124</xdr:row>
      <xdr:rowOff>190500</xdr:rowOff>
    </xdr:to>
    <xdr:pic>
      <xdr:nvPicPr>
        <xdr:cNvPr id="232" name="Picture 231">
          <a:extLst>
            <a:ext uri="{FF2B5EF4-FFF2-40B4-BE49-F238E27FC236}">
              <a16:creationId xmlns:a16="http://schemas.microsoft.com/office/drawing/2014/main" id="{0171575E-016A-F997-3F08-6B0DB1454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917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125</xdr:row>
      <xdr:rowOff>0</xdr:rowOff>
    </xdr:from>
    <xdr:to>
      <xdr:col>4</xdr:col>
      <xdr:colOff>190500</xdr:colOff>
      <xdr:row>125</xdr:row>
      <xdr:rowOff>190500</xdr:rowOff>
    </xdr:to>
    <xdr:pic>
      <xdr:nvPicPr>
        <xdr:cNvPr id="233" name="Picture 232">
          <a:extLst>
            <a:ext uri="{FF2B5EF4-FFF2-40B4-BE49-F238E27FC236}">
              <a16:creationId xmlns:a16="http://schemas.microsoft.com/office/drawing/2014/main" id="{E4E13D24-F9F7-38EF-8B2A-8BE43EC20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0991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126</xdr:row>
      <xdr:rowOff>0</xdr:rowOff>
    </xdr:from>
    <xdr:to>
      <xdr:col>4</xdr:col>
      <xdr:colOff>190500</xdr:colOff>
      <xdr:row>126</xdr:row>
      <xdr:rowOff>190500</xdr:rowOff>
    </xdr:to>
    <xdr:pic>
      <xdr:nvPicPr>
        <xdr:cNvPr id="234" name="Picture 233">
          <a:extLst>
            <a:ext uri="{FF2B5EF4-FFF2-40B4-BE49-F238E27FC236}">
              <a16:creationId xmlns:a16="http://schemas.microsoft.com/office/drawing/2014/main" id="{1EB8847E-4299-AC36-59F1-9CE9D6A48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0642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127</xdr:row>
      <xdr:rowOff>0</xdr:rowOff>
    </xdr:from>
    <xdr:to>
      <xdr:col>4</xdr:col>
      <xdr:colOff>190500</xdr:colOff>
      <xdr:row>127</xdr:row>
      <xdr:rowOff>190500</xdr:rowOff>
    </xdr:to>
    <xdr:pic>
      <xdr:nvPicPr>
        <xdr:cNvPr id="235" name="Picture 234">
          <a:extLst>
            <a:ext uri="{FF2B5EF4-FFF2-40B4-BE49-F238E27FC236}">
              <a16:creationId xmlns:a16="http://schemas.microsoft.com/office/drawing/2014/main" id="{3812B841-3A84-D0D4-E70B-304A9162C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1373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128</xdr:row>
      <xdr:rowOff>0</xdr:rowOff>
    </xdr:from>
    <xdr:to>
      <xdr:col>4</xdr:col>
      <xdr:colOff>190500</xdr:colOff>
      <xdr:row>128</xdr:row>
      <xdr:rowOff>190500</xdr:rowOff>
    </xdr:to>
    <xdr:pic>
      <xdr:nvPicPr>
        <xdr:cNvPr id="236" name="Picture 235">
          <a:extLst>
            <a:ext uri="{FF2B5EF4-FFF2-40B4-BE49-F238E27FC236}">
              <a16:creationId xmlns:a16="http://schemas.microsoft.com/office/drawing/2014/main" id="{2EEB7672-08CA-50DA-4432-F383AD697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210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129</xdr:row>
      <xdr:rowOff>0</xdr:rowOff>
    </xdr:from>
    <xdr:to>
      <xdr:col>4</xdr:col>
      <xdr:colOff>190500</xdr:colOff>
      <xdr:row>129</xdr:row>
      <xdr:rowOff>190500</xdr:rowOff>
    </xdr:to>
    <xdr:pic>
      <xdr:nvPicPr>
        <xdr:cNvPr id="237" name="Picture 236">
          <a:extLst>
            <a:ext uri="{FF2B5EF4-FFF2-40B4-BE49-F238E27FC236}">
              <a16:creationId xmlns:a16="http://schemas.microsoft.com/office/drawing/2014/main" id="{A9023BA6-66E5-9279-F1C2-C6FC4F676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20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130</xdr:row>
      <xdr:rowOff>0</xdr:rowOff>
    </xdr:from>
    <xdr:to>
      <xdr:col>4</xdr:col>
      <xdr:colOff>190500</xdr:colOff>
      <xdr:row>130</xdr:row>
      <xdr:rowOff>190500</xdr:rowOff>
    </xdr:to>
    <xdr:pic>
      <xdr:nvPicPr>
        <xdr:cNvPr id="238" name="Picture 237">
          <a:extLst>
            <a:ext uri="{FF2B5EF4-FFF2-40B4-BE49-F238E27FC236}">
              <a16:creationId xmlns:a16="http://schemas.microsoft.com/office/drawing/2014/main" id="{A40EC248-0119-D94F-9572-C6DB91B7E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3934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131</xdr:row>
      <xdr:rowOff>0</xdr:rowOff>
    </xdr:from>
    <xdr:to>
      <xdr:col>4</xdr:col>
      <xdr:colOff>190500</xdr:colOff>
      <xdr:row>131</xdr:row>
      <xdr:rowOff>190500</xdr:rowOff>
    </xdr:to>
    <xdr:pic>
      <xdr:nvPicPr>
        <xdr:cNvPr id="239" name="Picture 238">
          <a:extLst>
            <a:ext uri="{FF2B5EF4-FFF2-40B4-BE49-F238E27FC236}">
              <a16:creationId xmlns:a16="http://schemas.microsoft.com/office/drawing/2014/main" id="{8522EEA3-0B71-2858-99F6-5E4EA22C3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5397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132</xdr:row>
      <xdr:rowOff>0</xdr:rowOff>
    </xdr:from>
    <xdr:to>
      <xdr:col>4</xdr:col>
      <xdr:colOff>190500</xdr:colOff>
      <xdr:row>132</xdr:row>
      <xdr:rowOff>190500</xdr:rowOff>
    </xdr:to>
    <xdr:pic>
      <xdr:nvPicPr>
        <xdr:cNvPr id="240" name="Picture 239">
          <a:extLst>
            <a:ext uri="{FF2B5EF4-FFF2-40B4-BE49-F238E27FC236}">
              <a16:creationId xmlns:a16="http://schemas.microsoft.com/office/drawing/2014/main" id="{D8892902-B0CD-02E8-C3B2-CBA950DC0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686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0</xdr:rowOff>
    </xdr:from>
    <xdr:to>
      <xdr:col>4</xdr:col>
      <xdr:colOff>190500</xdr:colOff>
      <xdr:row>133</xdr:row>
      <xdr:rowOff>190500</xdr:rowOff>
    </xdr:to>
    <xdr:pic>
      <xdr:nvPicPr>
        <xdr:cNvPr id="241" name="Picture 240">
          <a:extLst>
            <a:ext uri="{FF2B5EF4-FFF2-40B4-BE49-F238E27FC236}">
              <a16:creationId xmlns:a16="http://schemas.microsoft.com/office/drawing/2014/main" id="{0DAA5322-077C-0C41-4FFB-23D0453FED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832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134</xdr:row>
      <xdr:rowOff>0</xdr:rowOff>
    </xdr:from>
    <xdr:to>
      <xdr:col>4</xdr:col>
      <xdr:colOff>190500</xdr:colOff>
      <xdr:row>134</xdr:row>
      <xdr:rowOff>190500</xdr:rowOff>
    </xdr:to>
    <xdr:pic>
      <xdr:nvPicPr>
        <xdr:cNvPr id="242" name="Picture 241">
          <a:extLst>
            <a:ext uri="{FF2B5EF4-FFF2-40B4-BE49-F238E27FC236}">
              <a16:creationId xmlns:a16="http://schemas.microsoft.com/office/drawing/2014/main" id="{CB84607A-ED92-1A0D-3B43-60B9A70D1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78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135</xdr:row>
      <xdr:rowOff>0</xdr:rowOff>
    </xdr:from>
    <xdr:to>
      <xdr:col>4</xdr:col>
      <xdr:colOff>190500</xdr:colOff>
      <xdr:row>135</xdr:row>
      <xdr:rowOff>190500</xdr:rowOff>
    </xdr:to>
    <xdr:pic>
      <xdr:nvPicPr>
        <xdr:cNvPr id="243" name="Picture 242">
          <a:extLst>
            <a:ext uri="{FF2B5EF4-FFF2-40B4-BE49-F238E27FC236}">
              <a16:creationId xmlns:a16="http://schemas.microsoft.com/office/drawing/2014/main" id="{FE5F3F9D-0BEC-55E6-C366-59137CABC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124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136</xdr:row>
      <xdr:rowOff>0</xdr:rowOff>
    </xdr:from>
    <xdr:to>
      <xdr:col>4</xdr:col>
      <xdr:colOff>190500</xdr:colOff>
      <xdr:row>136</xdr:row>
      <xdr:rowOff>190500</xdr:rowOff>
    </xdr:to>
    <xdr:pic>
      <xdr:nvPicPr>
        <xdr:cNvPr id="244" name="Picture 243">
          <a:extLst>
            <a:ext uri="{FF2B5EF4-FFF2-40B4-BE49-F238E27FC236}">
              <a16:creationId xmlns:a16="http://schemas.microsoft.com/office/drawing/2014/main" id="{11F1D52C-5E28-F470-CEC8-E37D0FA08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271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137</xdr:row>
      <xdr:rowOff>0</xdr:rowOff>
    </xdr:from>
    <xdr:to>
      <xdr:col>4</xdr:col>
      <xdr:colOff>190500</xdr:colOff>
      <xdr:row>137</xdr:row>
      <xdr:rowOff>190500</xdr:rowOff>
    </xdr:to>
    <xdr:pic>
      <xdr:nvPicPr>
        <xdr:cNvPr id="245" name="Picture 244">
          <a:extLst>
            <a:ext uri="{FF2B5EF4-FFF2-40B4-BE49-F238E27FC236}">
              <a16:creationId xmlns:a16="http://schemas.microsoft.com/office/drawing/2014/main" id="{F0F87AFB-E4B5-FE57-9B1B-4ADAAD3A0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417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138</xdr:row>
      <xdr:rowOff>0</xdr:rowOff>
    </xdr:from>
    <xdr:to>
      <xdr:col>4</xdr:col>
      <xdr:colOff>190500</xdr:colOff>
      <xdr:row>138</xdr:row>
      <xdr:rowOff>190500</xdr:rowOff>
    </xdr:to>
    <xdr:pic>
      <xdr:nvPicPr>
        <xdr:cNvPr id="246" name="Picture 245">
          <a:extLst>
            <a:ext uri="{FF2B5EF4-FFF2-40B4-BE49-F238E27FC236}">
              <a16:creationId xmlns:a16="http://schemas.microsoft.com/office/drawing/2014/main" id="{7F4E8A8F-6DA5-ED9A-600E-CB01F722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5638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139</xdr:row>
      <xdr:rowOff>0</xdr:rowOff>
    </xdr:from>
    <xdr:to>
      <xdr:col>4</xdr:col>
      <xdr:colOff>190500</xdr:colOff>
      <xdr:row>139</xdr:row>
      <xdr:rowOff>190500</xdr:rowOff>
    </xdr:to>
    <xdr:pic>
      <xdr:nvPicPr>
        <xdr:cNvPr id="247" name="Picture 246">
          <a:extLst>
            <a:ext uri="{FF2B5EF4-FFF2-40B4-BE49-F238E27FC236}">
              <a16:creationId xmlns:a16="http://schemas.microsoft.com/office/drawing/2014/main" id="{59300339-4FF1-3F91-9437-94C29584DE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710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140</xdr:row>
      <xdr:rowOff>0</xdr:rowOff>
    </xdr:from>
    <xdr:to>
      <xdr:col>4</xdr:col>
      <xdr:colOff>190500</xdr:colOff>
      <xdr:row>140</xdr:row>
      <xdr:rowOff>190500</xdr:rowOff>
    </xdr:to>
    <xdr:pic>
      <xdr:nvPicPr>
        <xdr:cNvPr id="248" name="Picture 247">
          <a:extLst>
            <a:ext uri="{FF2B5EF4-FFF2-40B4-BE49-F238E27FC236}">
              <a16:creationId xmlns:a16="http://schemas.microsoft.com/office/drawing/2014/main" id="{411B0467-864F-F705-4564-B4BDEFE94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856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141</xdr:row>
      <xdr:rowOff>0</xdr:rowOff>
    </xdr:from>
    <xdr:to>
      <xdr:col>4</xdr:col>
      <xdr:colOff>190500</xdr:colOff>
      <xdr:row>141</xdr:row>
      <xdr:rowOff>190500</xdr:rowOff>
    </xdr:to>
    <xdr:pic>
      <xdr:nvPicPr>
        <xdr:cNvPr id="249" name="Picture 248">
          <a:extLst>
            <a:ext uri="{FF2B5EF4-FFF2-40B4-BE49-F238E27FC236}">
              <a16:creationId xmlns:a16="http://schemas.microsoft.com/office/drawing/2014/main" id="{2BBAD12D-8ADF-EF3F-7263-5586E4435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29661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142</xdr:row>
      <xdr:rowOff>0</xdr:rowOff>
    </xdr:from>
    <xdr:to>
      <xdr:col>4</xdr:col>
      <xdr:colOff>190500</xdr:colOff>
      <xdr:row>142</xdr:row>
      <xdr:rowOff>190500</xdr:rowOff>
    </xdr:to>
    <xdr:pic>
      <xdr:nvPicPr>
        <xdr:cNvPr id="250" name="Picture 249">
          <a:extLst>
            <a:ext uri="{FF2B5EF4-FFF2-40B4-BE49-F238E27FC236}">
              <a16:creationId xmlns:a16="http://schemas.microsoft.com/office/drawing/2014/main" id="{9946B851-3AE3-DC40-084B-01642C2B6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0759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143</xdr:row>
      <xdr:rowOff>0</xdr:rowOff>
    </xdr:from>
    <xdr:to>
      <xdr:col>4</xdr:col>
      <xdr:colOff>190500</xdr:colOff>
      <xdr:row>143</xdr:row>
      <xdr:rowOff>190500</xdr:rowOff>
    </xdr:to>
    <xdr:pic>
      <xdr:nvPicPr>
        <xdr:cNvPr id="251" name="Picture 250">
          <a:extLst>
            <a:ext uri="{FF2B5EF4-FFF2-40B4-BE49-F238E27FC236}">
              <a16:creationId xmlns:a16="http://schemas.microsoft.com/office/drawing/2014/main" id="{73504CE6-792F-7594-AC88-9006BE123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1490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144</xdr:row>
      <xdr:rowOff>0</xdr:rowOff>
    </xdr:from>
    <xdr:to>
      <xdr:col>4</xdr:col>
      <xdr:colOff>190500</xdr:colOff>
      <xdr:row>144</xdr:row>
      <xdr:rowOff>190500</xdr:rowOff>
    </xdr:to>
    <xdr:pic>
      <xdr:nvPicPr>
        <xdr:cNvPr id="252" name="Picture 251">
          <a:extLst>
            <a:ext uri="{FF2B5EF4-FFF2-40B4-BE49-F238E27FC236}">
              <a16:creationId xmlns:a16="http://schemas.microsoft.com/office/drawing/2014/main" id="{0F36C2B0-20CF-E055-99CB-75483D2F2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039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145</xdr:row>
      <xdr:rowOff>0</xdr:rowOff>
    </xdr:from>
    <xdr:to>
      <xdr:col>4</xdr:col>
      <xdr:colOff>190500</xdr:colOff>
      <xdr:row>145</xdr:row>
      <xdr:rowOff>190500</xdr:rowOff>
    </xdr:to>
    <xdr:pic>
      <xdr:nvPicPr>
        <xdr:cNvPr id="253" name="Picture 252">
          <a:extLst>
            <a:ext uri="{FF2B5EF4-FFF2-40B4-BE49-F238E27FC236}">
              <a16:creationId xmlns:a16="http://schemas.microsoft.com/office/drawing/2014/main" id="{ED9F1599-788D-6FFE-5F83-7222265BFC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2588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148</xdr:row>
      <xdr:rowOff>0</xdr:rowOff>
    </xdr:from>
    <xdr:to>
      <xdr:col>4</xdr:col>
      <xdr:colOff>190500</xdr:colOff>
      <xdr:row>148</xdr:row>
      <xdr:rowOff>190500</xdr:rowOff>
    </xdr:to>
    <xdr:pic>
      <xdr:nvPicPr>
        <xdr:cNvPr id="254" name="Picture 253">
          <a:extLst>
            <a:ext uri="{FF2B5EF4-FFF2-40B4-BE49-F238E27FC236}">
              <a16:creationId xmlns:a16="http://schemas.microsoft.com/office/drawing/2014/main" id="{AD33DF5F-C3F7-09DE-0529-6211A3295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496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149</xdr:row>
      <xdr:rowOff>0</xdr:rowOff>
    </xdr:from>
    <xdr:to>
      <xdr:col>4</xdr:col>
      <xdr:colOff>190500</xdr:colOff>
      <xdr:row>149</xdr:row>
      <xdr:rowOff>190500</xdr:rowOff>
    </xdr:to>
    <xdr:pic>
      <xdr:nvPicPr>
        <xdr:cNvPr id="255" name="Picture 254">
          <a:extLst>
            <a:ext uri="{FF2B5EF4-FFF2-40B4-BE49-F238E27FC236}">
              <a16:creationId xmlns:a16="http://schemas.microsoft.com/office/drawing/2014/main" id="{D75DB4B7-6B0E-679E-F8BF-F18F8B849B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5514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150</xdr:row>
      <xdr:rowOff>0</xdr:rowOff>
    </xdr:from>
    <xdr:to>
      <xdr:col>4</xdr:col>
      <xdr:colOff>190500</xdr:colOff>
      <xdr:row>150</xdr:row>
      <xdr:rowOff>190500</xdr:rowOff>
    </xdr:to>
    <xdr:pic>
      <xdr:nvPicPr>
        <xdr:cNvPr id="256" name="Picture 255">
          <a:extLst>
            <a:ext uri="{FF2B5EF4-FFF2-40B4-BE49-F238E27FC236}">
              <a16:creationId xmlns:a16="http://schemas.microsoft.com/office/drawing/2014/main" id="{2A09559D-F11E-89A8-12ED-A7D34BBB2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3624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159</xdr:row>
      <xdr:rowOff>0</xdr:rowOff>
    </xdr:from>
    <xdr:to>
      <xdr:col>4</xdr:col>
      <xdr:colOff>190500</xdr:colOff>
      <xdr:row>159</xdr:row>
      <xdr:rowOff>190500</xdr:rowOff>
    </xdr:to>
    <xdr:pic>
      <xdr:nvPicPr>
        <xdr:cNvPr id="257" name="Picture 256">
          <a:extLst>
            <a:ext uri="{FF2B5EF4-FFF2-40B4-BE49-F238E27FC236}">
              <a16:creationId xmlns:a16="http://schemas.microsoft.com/office/drawing/2014/main" id="{3240C038-EF13-05BB-FF19-50F9ACCF7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4109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160</xdr:row>
      <xdr:rowOff>0</xdr:rowOff>
    </xdr:from>
    <xdr:to>
      <xdr:col>4</xdr:col>
      <xdr:colOff>190500</xdr:colOff>
      <xdr:row>160</xdr:row>
      <xdr:rowOff>190500</xdr:rowOff>
    </xdr:to>
    <xdr:pic>
      <xdr:nvPicPr>
        <xdr:cNvPr id="258" name="Picture 257">
          <a:extLst>
            <a:ext uri="{FF2B5EF4-FFF2-40B4-BE49-F238E27FC236}">
              <a16:creationId xmlns:a16="http://schemas.microsoft.com/office/drawing/2014/main" id="{D61EC0BB-3194-EE11-7C93-70D24C139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5023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161</xdr:row>
      <xdr:rowOff>0</xdr:rowOff>
    </xdr:from>
    <xdr:to>
      <xdr:col>4</xdr:col>
      <xdr:colOff>190500</xdr:colOff>
      <xdr:row>161</xdr:row>
      <xdr:rowOff>190500</xdr:rowOff>
    </xdr:to>
    <xdr:pic>
      <xdr:nvPicPr>
        <xdr:cNvPr id="259" name="Picture 258">
          <a:extLst>
            <a:ext uri="{FF2B5EF4-FFF2-40B4-BE49-F238E27FC236}">
              <a16:creationId xmlns:a16="http://schemas.microsoft.com/office/drawing/2014/main" id="{01990313-ECDC-FA93-1828-3EF0F9A59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59382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162</xdr:row>
      <xdr:rowOff>0</xdr:rowOff>
    </xdr:from>
    <xdr:to>
      <xdr:col>4</xdr:col>
      <xdr:colOff>190500</xdr:colOff>
      <xdr:row>162</xdr:row>
      <xdr:rowOff>190500</xdr:rowOff>
    </xdr:to>
    <xdr:pic>
      <xdr:nvPicPr>
        <xdr:cNvPr id="260" name="Picture 259">
          <a:extLst>
            <a:ext uri="{FF2B5EF4-FFF2-40B4-BE49-F238E27FC236}">
              <a16:creationId xmlns:a16="http://schemas.microsoft.com/office/drawing/2014/main" id="{3CB69406-1A1A-C87B-B902-D668788A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648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163</xdr:row>
      <xdr:rowOff>0</xdr:rowOff>
    </xdr:from>
    <xdr:to>
      <xdr:col>4</xdr:col>
      <xdr:colOff>190500</xdr:colOff>
      <xdr:row>163</xdr:row>
      <xdr:rowOff>190500</xdr:rowOff>
    </xdr:to>
    <xdr:pic>
      <xdr:nvPicPr>
        <xdr:cNvPr id="261" name="Picture 260">
          <a:extLst>
            <a:ext uri="{FF2B5EF4-FFF2-40B4-BE49-F238E27FC236}">
              <a16:creationId xmlns:a16="http://schemas.microsoft.com/office/drawing/2014/main" id="{F837CF59-6A21-038D-7099-B385E1DCF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7035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164</xdr:row>
      <xdr:rowOff>0</xdr:rowOff>
    </xdr:from>
    <xdr:to>
      <xdr:col>4</xdr:col>
      <xdr:colOff>190500</xdr:colOff>
      <xdr:row>164</xdr:row>
      <xdr:rowOff>190500</xdr:rowOff>
    </xdr:to>
    <xdr:pic>
      <xdr:nvPicPr>
        <xdr:cNvPr id="262" name="Picture 261">
          <a:extLst>
            <a:ext uri="{FF2B5EF4-FFF2-40B4-BE49-F238E27FC236}">
              <a16:creationId xmlns:a16="http://schemas.microsoft.com/office/drawing/2014/main" id="{F789901C-5A81-DD77-E7FE-09F2315A1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79499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165</xdr:row>
      <xdr:rowOff>0</xdr:rowOff>
    </xdr:from>
    <xdr:to>
      <xdr:col>4</xdr:col>
      <xdr:colOff>190500</xdr:colOff>
      <xdr:row>165</xdr:row>
      <xdr:rowOff>190500</xdr:rowOff>
    </xdr:to>
    <xdr:pic>
      <xdr:nvPicPr>
        <xdr:cNvPr id="263" name="Picture 262">
          <a:extLst>
            <a:ext uri="{FF2B5EF4-FFF2-40B4-BE49-F238E27FC236}">
              <a16:creationId xmlns:a16="http://schemas.microsoft.com/office/drawing/2014/main" id="{248CA869-5BE1-253F-88EE-EDC04F568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8864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166</xdr:row>
      <xdr:rowOff>0</xdr:rowOff>
    </xdr:from>
    <xdr:to>
      <xdr:col>4</xdr:col>
      <xdr:colOff>190500</xdr:colOff>
      <xdr:row>166</xdr:row>
      <xdr:rowOff>190500</xdr:rowOff>
    </xdr:to>
    <xdr:pic>
      <xdr:nvPicPr>
        <xdr:cNvPr id="264" name="Picture 263">
          <a:extLst>
            <a:ext uri="{FF2B5EF4-FFF2-40B4-BE49-F238E27FC236}">
              <a16:creationId xmlns:a16="http://schemas.microsoft.com/office/drawing/2014/main" id="{166ED783-1CDB-F4CB-9BE1-BEA71D238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49778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167</xdr:row>
      <xdr:rowOff>0</xdr:rowOff>
    </xdr:from>
    <xdr:to>
      <xdr:col>4</xdr:col>
      <xdr:colOff>190500</xdr:colOff>
      <xdr:row>167</xdr:row>
      <xdr:rowOff>190500</xdr:rowOff>
    </xdr:to>
    <xdr:pic>
      <xdr:nvPicPr>
        <xdr:cNvPr id="265" name="Picture 264">
          <a:extLst>
            <a:ext uri="{FF2B5EF4-FFF2-40B4-BE49-F238E27FC236}">
              <a16:creationId xmlns:a16="http://schemas.microsoft.com/office/drawing/2014/main" id="{5E266DF4-2C81-A561-1329-C63A6466F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069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168</xdr:row>
      <xdr:rowOff>0</xdr:rowOff>
    </xdr:from>
    <xdr:to>
      <xdr:col>4</xdr:col>
      <xdr:colOff>190500</xdr:colOff>
      <xdr:row>168</xdr:row>
      <xdr:rowOff>190500</xdr:rowOff>
    </xdr:to>
    <xdr:pic>
      <xdr:nvPicPr>
        <xdr:cNvPr id="266" name="Picture 265">
          <a:extLst>
            <a:ext uri="{FF2B5EF4-FFF2-40B4-BE49-F238E27FC236}">
              <a16:creationId xmlns:a16="http://schemas.microsoft.com/office/drawing/2014/main" id="{07637BBC-7FC1-4374-D00C-21156B7AF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1424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170</xdr:row>
      <xdr:rowOff>0</xdr:rowOff>
    </xdr:from>
    <xdr:to>
      <xdr:col>4</xdr:col>
      <xdr:colOff>190500</xdr:colOff>
      <xdr:row>170</xdr:row>
      <xdr:rowOff>190500</xdr:rowOff>
    </xdr:to>
    <xdr:pic>
      <xdr:nvPicPr>
        <xdr:cNvPr id="267" name="Picture 266">
          <a:extLst>
            <a:ext uri="{FF2B5EF4-FFF2-40B4-BE49-F238E27FC236}">
              <a16:creationId xmlns:a16="http://schemas.microsoft.com/office/drawing/2014/main" id="{764C2D5E-C3AA-A339-96DC-57809C49E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3436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171</xdr:row>
      <xdr:rowOff>0</xdr:rowOff>
    </xdr:from>
    <xdr:to>
      <xdr:col>4</xdr:col>
      <xdr:colOff>190500</xdr:colOff>
      <xdr:row>171</xdr:row>
      <xdr:rowOff>190500</xdr:rowOff>
    </xdr:to>
    <xdr:pic>
      <xdr:nvPicPr>
        <xdr:cNvPr id="268" name="Picture 267">
          <a:extLst>
            <a:ext uri="{FF2B5EF4-FFF2-40B4-BE49-F238E27FC236}">
              <a16:creationId xmlns:a16="http://schemas.microsoft.com/office/drawing/2014/main" id="{A6CA460F-0CE7-7B66-3E94-0654860B6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453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172</xdr:row>
      <xdr:rowOff>0</xdr:rowOff>
    </xdr:from>
    <xdr:to>
      <xdr:col>4</xdr:col>
      <xdr:colOff>190500</xdr:colOff>
      <xdr:row>172</xdr:row>
      <xdr:rowOff>190500</xdr:rowOff>
    </xdr:to>
    <xdr:pic>
      <xdr:nvPicPr>
        <xdr:cNvPr id="269" name="Picture 268">
          <a:extLst>
            <a:ext uri="{FF2B5EF4-FFF2-40B4-BE49-F238E27FC236}">
              <a16:creationId xmlns:a16="http://schemas.microsoft.com/office/drawing/2014/main" id="{C751FD84-C995-CAE5-E30C-6C0D0138C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563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173</xdr:row>
      <xdr:rowOff>0</xdr:rowOff>
    </xdr:from>
    <xdr:to>
      <xdr:col>4</xdr:col>
      <xdr:colOff>190500</xdr:colOff>
      <xdr:row>173</xdr:row>
      <xdr:rowOff>190500</xdr:rowOff>
    </xdr:to>
    <xdr:pic>
      <xdr:nvPicPr>
        <xdr:cNvPr id="270" name="Picture 269">
          <a:extLst>
            <a:ext uri="{FF2B5EF4-FFF2-40B4-BE49-F238E27FC236}">
              <a16:creationId xmlns:a16="http://schemas.microsoft.com/office/drawing/2014/main" id="{605B4B69-FC05-3533-B404-19038B8BD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6728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174</xdr:row>
      <xdr:rowOff>0</xdr:rowOff>
    </xdr:from>
    <xdr:to>
      <xdr:col>4</xdr:col>
      <xdr:colOff>190500</xdr:colOff>
      <xdr:row>174</xdr:row>
      <xdr:rowOff>190500</xdr:rowOff>
    </xdr:to>
    <xdr:pic>
      <xdr:nvPicPr>
        <xdr:cNvPr id="271" name="Picture 270">
          <a:extLst>
            <a:ext uri="{FF2B5EF4-FFF2-40B4-BE49-F238E27FC236}">
              <a16:creationId xmlns:a16="http://schemas.microsoft.com/office/drawing/2014/main" id="{3AD5F1C5-8E43-10B2-AC72-D47C97E37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78254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175</xdr:row>
      <xdr:rowOff>0</xdr:rowOff>
    </xdr:from>
    <xdr:to>
      <xdr:col>4</xdr:col>
      <xdr:colOff>190500</xdr:colOff>
      <xdr:row>175</xdr:row>
      <xdr:rowOff>190500</xdr:rowOff>
    </xdr:to>
    <xdr:pic>
      <xdr:nvPicPr>
        <xdr:cNvPr id="272" name="Picture 271">
          <a:extLst>
            <a:ext uri="{FF2B5EF4-FFF2-40B4-BE49-F238E27FC236}">
              <a16:creationId xmlns:a16="http://schemas.microsoft.com/office/drawing/2014/main" id="{85EC9F55-AE13-418E-01BB-1A33FF434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89227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176</xdr:row>
      <xdr:rowOff>0</xdr:rowOff>
    </xdr:from>
    <xdr:to>
      <xdr:col>4</xdr:col>
      <xdr:colOff>190500</xdr:colOff>
      <xdr:row>176</xdr:row>
      <xdr:rowOff>190500</xdr:rowOff>
    </xdr:to>
    <xdr:pic>
      <xdr:nvPicPr>
        <xdr:cNvPr id="273" name="Picture 272">
          <a:extLst>
            <a:ext uri="{FF2B5EF4-FFF2-40B4-BE49-F238E27FC236}">
              <a16:creationId xmlns:a16="http://schemas.microsoft.com/office/drawing/2014/main" id="{6A87FB14-51D0-2B2C-8CAA-DA535F813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9837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177</xdr:row>
      <xdr:rowOff>0</xdr:rowOff>
    </xdr:from>
    <xdr:to>
      <xdr:col>4</xdr:col>
      <xdr:colOff>190500</xdr:colOff>
      <xdr:row>177</xdr:row>
      <xdr:rowOff>190500</xdr:rowOff>
    </xdr:to>
    <xdr:pic>
      <xdr:nvPicPr>
        <xdr:cNvPr id="274" name="Picture 273">
          <a:extLst>
            <a:ext uri="{FF2B5EF4-FFF2-40B4-BE49-F238E27FC236}">
              <a16:creationId xmlns:a16="http://schemas.microsoft.com/office/drawing/2014/main" id="{07D627EF-14B0-4BA7-836F-B812C4A02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0751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178</xdr:row>
      <xdr:rowOff>0</xdr:rowOff>
    </xdr:from>
    <xdr:to>
      <xdr:col>4</xdr:col>
      <xdr:colOff>190500</xdr:colOff>
      <xdr:row>178</xdr:row>
      <xdr:rowOff>190500</xdr:rowOff>
    </xdr:to>
    <xdr:pic>
      <xdr:nvPicPr>
        <xdr:cNvPr id="275" name="Picture 274">
          <a:extLst>
            <a:ext uri="{FF2B5EF4-FFF2-40B4-BE49-F238E27FC236}">
              <a16:creationId xmlns:a16="http://schemas.microsoft.com/office/drawing/2014/main" id="{7A079420-B6DF-2926-3DC7-A9E5BB3B0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1848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179</xdr:row>
      <xdr:rowOff>0</xdr:rowOff>
    </xdr:from>
    <xdr:to>
      <xdr:col>4</xdr:col>
      <xdr:colOff>190500</xdr:colOff>
      <xdr:row>179</xdr:row>
      <xdr:rowOff>190500</xdr:rowOff>
    </xdr:to>
    <xdr:pic>
      <xdr:nvPicPr>
        <xdr:cNvPr id="276" name="Picture 275">
          <a:extLst>
            <a:ext uri="{FF2B5EF4-FFF2-40B4-BE49-F238E27FC236}">
              <a16:creationId xmlns:a16="http://schemas.microsoft.com/office/drawing/2014/main" id="{BCBEFA66-EAA9-A88B-8478-056997B00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2946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180</xdr:row>
      <xdr:rowOff>0</xdr:rowOff>
    </xdr:from>
    <xdr:to>
      <xdr:col>4</xdr:col>
      <xdr:colOff>190500</xdr:colOff>
      <xdr:row>180</xdr:row>
      <xdr:rowOff>190500</xdr:rowOff>
    </xdr:to>
    <xdr:pic>
      <xdr:nvPicPr>
        <xdr:cNvPr id="277" name="Picture 276">
          <a:extLst>
            <a:ext uri="{FF2B5EF4-FFF2-40B4-BE49-F238E27FC236}">
              <a16:creationId xmlns:a16="http://schemas.microsoft.com/office/drawing/2014/main" id="{2EBEAA72-EE36-717A-37C6-28B2B9F1B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4043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181</xdr:row>
      <xdr:rowOff>0</xdr:rowOff>
    </xdr:from>
    <xdr:to>
      <xdr:col>4</xdr:col>
      <xdr:colOff>190500</xdr:colOff>
      <xdr:row>181</xdr:row>
      <xdr:rowOff>190500</xdr:rowOff>
    </xdr:to>
    <xdr:pic>
      <xdr:nvPicPr>
        <xdr:cNvPr id="278" name="Picture 277">
          <a:extLst>
            <a:ext uri="{FF2B5EF4-FFF2-40B4-BE49-F238E27FC236}">
              <a16:creationId xmlns:a16="http://schemas.microsoft.com/office/drawing/2014/main" id="{B43E6D87-C8D5-ED87-5810-14E7808F1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5140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182</xdr:row>
      <xdr:rowOff>0</xdr:rowOff>
    </xdr:from>
    <xdr:to>
      <xdr:col>4</xdr:col>
      <xdr:colOff>190500</xdr:colOff>
      <xdr:row>182</xdr:row>
      <xdr:rowOff>190500</xdr:rowOff>
    </xdr:to>
    <xdr:pic>
      <xdr:nvPicPr>
        <xdr:cNvPr id="279" name="Picture 278">
          <a:extLst>
            <a:ext uri="{FF2B5EF4-FFF2-40B4-BE49-F238E27FC236}">
              <a16:creationId xmlns:a16="http://schemas.microsoft.com/office/drawing/2014/main" id="{8BF0F9F8-1423-BEE6-0894-1C75D936D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587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183</xdr:row>
      <xdr:rowOff>0</xdr:rowOff>
    </xdr:from>
    <xdr:to>
      <xdr:col>4</xdr:col>
      <xdr:colOff>190500</xdr:colOff>
      <xdr:row>183</xdr:row>
      <xdr:rowOff>190500</xdr:rowOff>
    </xdr:to>
    <xdr:pic>
      <xdr:nvPicPr>
        <xdr:cNvPr id="280" name="Picture 279">
          <a:extLst>
            <a:ext uri="{FF2B5EF4-FFF2-40B4-BE49-F238E27FC236}">
              <a16:creationId xmlns:a16="http://schemas.microsoft.com/office/drawing/2014/main" id="{D0102549-905D-37C3-9B9A-0DA175F1B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6603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184</xdr:row>
      <xdr:rowOff>0</xdr:rowOff>
    </xdr:from>
    <xdr:to>
      <xdr:col>4</xdr:col>
      <xdr:colOff>190500</xdr:colOff>
      <xdr:row>184</xdr:row>
      <xdr:rowOff>190500</xdr:rowOff>
    </xdr:to>
    <xdr:pic>
      <xdr:nvPicPr>
        <xdr:cNvPr id="281" name="Picture 280">
          <a:extLst>
            <a:ext uri="{FF2B5EF4-FFF2-40B4-BE49-F238E27FC236}">
              <a16:creationId xmlns:a16="http://schemas.microsoft.com/office/drawing/2014/main" id="{78695DB8-1D3A-0E35-4D7F-F81476A86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518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185</xdr:row>
      <xdr:rowOff>0</xdr:rowOff>
    </xdr:from>
    <xdr:to>
      <xdr:col>4</xdr:col>
      <xdr:colOff>190500</xdr:colOff>
      <xdr:row>185</xdr:row>
      <xdr:rowOff>190500</xdr:rowOff>
    </xdr:to>
    <xdr:pic>
      <xdr:nvPicPr>
        <xdr:cNvPr id="282" name="Picture 281">
          <a:extLst>
            <a:ext uri="{FF2B5EF4-FFF2-40B4-BE49-F238E27FC236}">
              <a16:creationId xmlns:a16="http://schemas.microsoft.com/office/drawing/2014/main" id="{2C523573-9818-7A90-4C2A-2224E030B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8432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186</xdr:row>
      <xdr:rowOff>0</xdr:rowOff>
    </xdr:from>
    <xdr:to>
      <xdr:col>4</xdr:col>
      <xdr:colOff>190500</xdr:colOff>
      <xdr:row>186</xdr:row>
      <xdr:rowOff>190500</xdr:rowOff>
    </xdr:to>
    <xdr:pic>
      <xdr:nvPicPr>
        <xdr:cNvPr id="283" name="Picture 282">
          <a:extLst>
            <a:ext uri="{FF2B5EF4-FFF2-40B4-BE49-F238E27FC236}">
              <a16:creationId xmlns:a16="http://schemas.microsoft.com/office/drawing/2014/main" id="{761ADBAD-BFEF-2940-A7F7-5EE0BED06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9346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187</xdr:row>
      <xdr:rowOff>0</xdr:rowOff>
    </xdr:from>
    <xdr:to>
      <xdr:col>4</xdr:col>
      <xdr:colOff>190500</xdr:colOff>
      <xdr:row>187</xdr:row>
      <xdr:rowOff>190500</xdr:rowOff>
    </xdr:to>
    <xdr:pic>
      <xdr:nvPicPr>
        <xdr:cNvPr id="284" name="Picture 283">
          <a:extLst>
            <a:ext uri="{FF2B5EF4-FFF2-40B4-BE49-F238E27FC236}">
              <a16:creationId xmlns:a16="http://schemas.microsoft.com/office/drawing/2014/main" id="{5C3F9529-0166-1261-2E1B-13251759B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02612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188</xdr:row>
      <xdr:rowOff>0</xdr:rowOff>
    </xdr:from>
    <xdr:to>
      <xdr:col>4</xdr:col>
      <xdr:colOff>190500</xdr:colOff>
      <xdr:row>188</xdr:row>
      <xdr:rowOff>190500</xdr:rowOff>
    </xdr:to>
    <xdr:pic>
      <xdr:nvPicPr>
        <xdr:cNvPr id="285" name="Picture 284">
          <a:extLst>
            <a:ext uri="{FF2B5EF4-FFF2-40B4-BE49-F238E27FC236}">
              <a16:creationId xmlns:a16="http://schemas.microsoft.com/office/drawing/2014/main" id="{52A1C553-B0BB-ED25-A7F7-A227C1A74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1175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189</xdr:row>
      <xdr:rowOff>0</xdr:rowOff>
    </xdr:from>
    <xdr:to>
      <xdr:col>4</xdr:col>
      <xdr:colOff>190500</xdr:colOff>
      <xdr:row>189</xdr:row>
      <xdr:rowOff>190500</xdr:rowOff>
    </xdr:to>
    <xdr:pic>
      <xdr:nvPicPr>
        <xdr:cNvPr id="286" name="Picture 285">
          <a:extLst>
            <a:ext uri="{FF2B5EF4-FFF2-40B4-BE49-F238E27FC236}">
              <a16:creationId xmlns:a16="http://schemas.microsoft.com/office/drawing/2014/main" id="{CC1EC06E-5785-1AC5-B866-8997A6D38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20900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190</xdr:row>
      <xdr:rowOff>0</xdr:rowOff>
    </xdr:from>
    <xdr:to>
      <xdr:col>4</xdr:col>
      <xdr:colOff>190500</xdr:colOff>
      <xdr:row>190</xdr:row>
      <xdr:rowOff>190500</xdr:rowOff>
    </xdr:to>
    <xdr:pic>
      <xdr:nvPicPr>
        <xdr:cNvPr id="287" name="Picture 286">
          <a:extLst>
            <a:ext uri="{FF2B5EF4-FFF2-40B4-BE49-F238E27FC236}">
              <a16:creationId xmlns:a16="http://schemas.microsoft.com/office/drawing/2014/main" id="{97C6BFB6-9A87-E583-1912-17C1F92D4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2821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191</xdr:row>
      <xdr:rowOff>0</xdr:rowOff>
    </xdr:from>
    <xdr:to>
      <xdr:col>4</xdr:col>
      <xdr:colOff>190500</xdr:colOff>
      <xdr:row>191</xdr:row>
      <xdr:rowOff>190500</xdr:rowOff>
    </xdr:to>
    <xdr:pic>
      <xdr:nvPicPr>
        <xdr:cNvPr id="288" name="Picture 287">
          <a:extLst>
            <a:ext uri="{FF2B5EF4-FFF2-40B4-BE49-F238E27FC236}">
              <a16:creationId xmlns:a16="http://schemas.microsoft.com/office/drawing/2014/main" id="{BCB4DE21-9439-CFA1-BD72-723E249CB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35531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192</xdr:row>
      <xdr:rowOff>0</xdr:rowOff>
    </xdr:from>
    <xdr:to>
      <xdr:col>4</xdr:col>
      <xdr:colOff>190500</xdr:colOff>
      <xdr:row>192</xdr:row>
      <xdr:rowOff>190500</xdr:rowOff>
    </xdr:to>
    <xdr:pic>
      <xdr:nvPicPr>
        <xdr:cNvPr id="289" name="Picture 288">
          <a:extLst>
            <a:ext uri="{FF2B5EF4-FFF2-40B4-BE49-F238E27FC236}">
              <a16:creationId xmlns:a16="http://schemas.microsoft.com/office/drawing/2014/main" id="{15A188A5-29BD-B865-9F85-3548346F0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4650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193</xdr:row>
      <xdr:rowOff>0</xdr:rowOff>
    </xdr:from>
    <xdr:to>
      <xdr:col>4</xdr:col>
      <xdr:colOff>190500</xdr:colOff>
      <xdr:row>193</xdr:row>
      <xdr:rowOff>190500</xdr:rowOff>
    </xdr:to>
    <xdr:pic>
      <xdr:nvPicPr>
        <xdr:cNvPr id="290" name="Picture 289">
          <a:extLst>
            <a:ext uri="{FF2B5EF4-FFF2-40B4-BE49-F238E27FC236}">
              <a16:creationId xmlns:a16="http://schemas.microsoft.com/office/drawing/2014/main" id="{DFA5591F-5565-440F-C22E-691C25C33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57476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195</xdr:row>
      <xdr:rowOff>0</xdr:rowOff>
    </xdr:from>
    <xdr:to>
      <xdr:col>4</xdr:col>
      <xdr:colOff>190500</xdr:colOff>
      <xdr:row>195</xdr:row>
      <xdr:rowOff>190500</xdr:rowOff>
    </xdr:to>
    <xdr:pic>
      <xdr:nvPicPr>
        <xdr:cNvPr id="291" name="Picture 290">
          <a:extLst>
            <a:ext uri="{FF2B5EF4-FFF2-40B4-BE49-F238E27FC236}">
              <a16:creationId xmlns:a16="http://schemas.microsoft.com/office/drawing/2014/main" id="{FCCF7CBB-AD90-C2A4-D0F4-6E78F52FC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75764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196</xdr:row>
      <xdr:rowOff>0</xdr:rowOff>
    </xdr:from>
    <xdr:to>
      <xdr:col>4</xdr:col>
      <xdr:colOff>190500</xdr:colOff>
      <xdr:row>196</xdr:row>
      <xdr:rowOff>190500</xdr:rowOff>
    </xdr:to>
    <xdr:pic>
      <xdr:nvPicPr>
        <xdr:cNvPr id="292" name="Picture 291">
          <a:extLst>
            <a:ext uri="{FF2B5EF4-FFF2-40B4-BE49-F238E27FC236}">
              <a16:creationId xmlns:a16="http://schemas.microsoft.com/office/drawing/2014/main" id="{407DF05F-3A2A-A7E7-45BF-AD776453E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7849088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199</xdr:row>
      <xdr:rowOff>0</xdr:rowOff>
    </xdr:from>
    <xdr:to>
      <xdr:col>4</xdr:col>
      <xdr:colOff>190500</xdr:colOff>
      <xdr:row>199</xdr:row>
      <xdr:rowOff>190500</xdr:rowOff>
    </xdr:to>
    <xdr:pic>
      <xdr:nvPicPr>
        <xdr:cNvPr id="293" name="Picture 292">
          <a:extLst>
            <a:ext uri="{FF2B5EF4-FFF2-40B4-BE49-F238E27FC236}">
              <a16:creationId xmlns:a16="http://schemas.microsoft.com/office/drawing/2014/main" id="{1D7BEFDF-3DCC-759F-2818-6DDDBE15D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0868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200</xdr:row>
      <xdr:rowOff>0</xdr:rowOff>
    </xdr:from>
    <xdr:to>
      <xdr:col>4</xdr:col>
      <xdr:colOff>190500</xdr:colOff>
      <xdr:row>200</xdr:row>
      <xdr:rowOff>190500</xdr:rowOff>
    </xdr:to>
    <xdr:pic>
      <xdr:nvPicPr>
        <xdr:cNvPr id="294" name="Picture 293">
          <a:extLst>
            <a:ext uri="{FF2B5EF4-FFF2-40B4-BE49-F238E27FC236}">
              <a16:creationId xmlns:a16="http://schemas.microsoft.com/office/drawing/2014/main" id="{5101DFA1-87C8-E91A-42AC-924A5F383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15998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201</xdr:row>
      <xdr:rowOff>0</xdr:rowOff>
    </xdr:from>
    <xdr:to>
      <xdr:col>4</xdr:col>
      <xdr:colOff>190500</xdr:colOff>
      <xdr:row>201</xdr:row>
      <xdr:rowOff>190500</xdr:rowOff>
    </xdr:to>
    <xdr:pic>
      <xdr:nvPicPr>
        <xdr:cNvPr id="295" name="Picture 294">
          <a:extLst>
            <a:ext uri="{FF2B5EF4-FFF2-40B4-BE49-F238E27FC236}">
              <a16:creationId xmlns:a16="http://schemas.microsoft.com/office/drawing/2014/main" id="{F0D583DA-4D34-EAFB-FA88-31C904867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2331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202</xdr:row>
      <xdr:rowOff>0</xdr:rowOff>
    </xdr:from>
    <xdr:to>
      <xdr:col>4</xdr:col>
      <xdr:colOff>190500</xdr:colOff>
      <xdr:row>202</xdr:row>
      <xdr:rowOff>190500</xdr:rowOff>
    </xdr:to>
    <xdr:pic>
      <xdr:nvPicPr>
        <xdr:cNvPr id="296" name="Picture 295">
          <a:extLst>
            <a:ext uri="{FF2B5EF4-FFF2-40B4-BE49-F238E27FC236}">
              <a16:creationId xmlns:a16="http://schemas.microsoft.com/office/drawing/2014/main" id="{36614A3F-0E3F-B064-5588-686834A7F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32457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203</xdr:row>
      <xdr:rowOff>0</xdr:rowOff>
    </xdr:from>
    <xdr:to>
      <xdr:col>4</xdr:col>
      <xdr:colOff>190500</xdr:colOff>
      <xdr:row>203</xdr:row>
      <xdr:rowOff>190500</xdr:rowOff>
    </xdr:to>
    <xdr:pic>
      <xdr:nvPicPr>
        <xdr:cNvPr id="297" name="Picture 296">
          <a:extLst>
            <a:ext uri="{FF2B5EF4-FFF2-40B4-BE49-F238E27FC236}">
              <a16:creationId xmlns:a16="http://schemas.microsoft.com/office/drawing/2014/main" id="{92B38B5F-F686-1272-E8E5-5AD13537B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4160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204</xdr:row>
      <xdr:rowOff>0</xdr:rowOff>
    </xdr:from>
    <xdr:to>
      <xdr:col>4</xdr:col>
      <xdr:colOff>190500</xdr:colOff>
      <xdr:row>204</xdr:row>
      <xdr:rowOff>190500</xdr:rowOff>
    </xdr:to>
    <xdr:pic>
      <xdr:nvPicPr>
        <xdr:cNvPr id="298" name="Picture 297">
          <a:extLst>
            <a:ext uri="{FF2B5EF4-FFF2-40B4-BE49-F238E27FC236}">
              <a16:creationId xmlns:a16="http://schemas.microsoft.com/office/drawing/2014/main" id="{7CE8CB76-9FE7-0A1F-3359-880F97606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54403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207</xdr:row>
      <xdr:rowOff>0</xdr:rowOff>
    </xdr:from>
    <xdr:to>
      <xdr:col>4</xdr:col>
      <xdr:colOff>190500</xdr:colOff>
      <xdr:row>207</xdr:row>
      <xdr:rowOff>190500</xdr:rowOff>
    </xdr:to>
    <xdr:pic>
      <xdr:nvPicPr>
        <xdr:cNvPr id="299" name="Picture 298">
          <a:extLst>
            <a:ext uri="{FF2B5EF4-FFF2-40B4-BE49-F238E27FC236}">
              <a16:creationId xmlns:a16="http://schemas.microsoft.com/office/drawing/2014/main" id="{9789398C-7A49-29C8-199B-A3D57A372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87321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210</xdr:row>
      <xdr:rowOff>0</xdr:rowOff>
    </xdr:from>
    <xdr:to>
      <xdr:col>4</xdr:col>
      <xdr:colOff>190500</xdr:colOff>
      <xdr:row>210</xdr:row>
      <xdr:rowOff>190500</xdr:rowOff>
    </xdr:to>
    <xdr:pic>
      <xdr:nvPicPr>
        <xdr:cNvPr id="300" name="Picture 299">
          <a:extLst>
            <a:ext uri="{FF2B5EF4-FFF2-40B4-BE49-F238E27FC236}">
              <a16:creationId xmlns:a16="http://schemas.microsoft.com/office/drawing/2014/main" id="{F91379CB-77A3-B2B4-CE67-4C1EEDA82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14753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211</xdr:row>
      <xdr:rowOff>0</xdr:rowOff>
    </xdr:from>
    <xdr:to>
      <xdr:col>4</xdr:col>
      <xdr:colOff>190500</xdr:colOff>
      <xdr:row>211</xdr:row>
      <xdr:rowOff>190500</xdr:rowOff>
    </xdr:to>
    <xdr:pic>
      <xdr:nvPicPr>
        <xdr:cNvPr id="301" name="Picture 300">
          <a:extLst>
            <a:ext uri="{FF2B5EF4-FFF2-40B4-BE49-F238E27FC236}">
              <a16:creationId xmlns:a16="http://schemas.microsoft.com/office/drawing/2014/main" id="{E86A7287-AEC7-63DC-C16E-F55C6AABD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25726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216</xdr:row>
      <xdr:rowOff>0</xdr:rowOff>
    </xdr:from>
    <xdr:to>
      <xdr:col>4</xdr:col>
      <xdr:colOff>190500</xdr:colOff>
      <xdr:row>216</xdr:row>
      <xdr:rowOff>190500</xdr:rowOff>
    </xdr:to>
    <xdr:pic>
      <xdr:nvPicPr>
        <xdr:cNvPr id="302" name="Picture 301">
          <a:extLst>
            <a:ext uri="{FF2B5EF4-FFF2-40B4-BE49-F238E27FC236}">
              <a16:creationId xmlns:a16="http://schemas.microsoft.com/office/drawing/2014/main" id="{5A7475B3-CDD9-EB5F-EE4E-630719935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659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217</xdr:row>
      <xdr:rowOff>0</xdr:rowOff>
    </xdr:from>
    <xdr:to>
      <xdr:col>4</xdr:col>
      <xdr:colOff>190500</xdr:colOff>
      <xdr:row>217</xdr:row>
      <xdr:rowOff>190500</xdr:rowOff>
    </xdr:to>
    <xdr:pic>
      <xdr:nvPicPr>
        <xdr:cNvPr id="303" name="Picture 302">
          <a:extLst>
            <a:ext uri="{FF2B5EF4-FFF2-40B4-BE49-F238E27FC236}">
              <a16:creationId xmlns:a16="http://schemas.microsoft.com/office/drawing/2014/main" id="{76109A2E-AC98-534C-74F4-235FE5F250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732752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218</xdr:row>
      <xdr:rowOff>0</xdr:rowOff>
    </xdr:from>
    <xdr:to>
      <xdr:col>4</xdr:col>
      <xdr:colOff>190500</xdr:colOff>
      <xdr:row>218</xdr:row>
      <xdr:rowOff>190500</xdr:rowOff>
    </xdr:to>
    <xdr:pic>
      <xdr:nvPicPr>
        <xdr:cNvPr id="304" name="Picture 303">
          <a:extLst>
            <a:ext uri="{FF2B5EF4-FFF2-40B4-BE49-F238E27FC236}">
              <a16:creationId xmlns:a16="http://schemas.microsoft.com/office/drawing/2014/main" id="{4B5191F5-079E-A6DD-70CB-BF767EAE3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80590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219</xdr:row>
      <xdr:rowOff>0</xdr:rowOff>
    </xdr:from>
    <xdr:to>
      <xdr:col>4</xdr:col>
      <xdr:colOff>190500</xdr:colOff>
      <xdr:row>219</xdr:row>
      <xdr:rowOff>190500</xdr:rowOff>
    </xdr:to>
    <xdr:pic>
      <xdr:nvPicPr>
        <xdr:cNvPr id="305" name="Picture 304">
          <a:extLst>
            <a:ext uri="{FF2B5EF4-FFF2-40B4-BE49-F238E27FC236}">
              <a16:creationId xmlns:a16="http://schemas.microsoft.com/office/drawing/2014/main" id="{D94BD988-7311-DE89-C244-EF46CABA9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879056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1DD1-8C96-4ACA-B8F6-45C5461B1905}">
  <dimension ref="A2:P2"/>
  <sheetViews>
    <sheetView workbookViewId="0">
      <selection activeCell="A2" sqref="A2:P2"/>
    </sheetView>
  </sheetViews>
  <sheetFormatPr defaultRowHeight="14.4" x14ac:dyDescent="0.3"/>
  <sheetData>
    <row r="2" spans="1:16" x14ac:dyDescent="0.3">
      <c r="A2" t="s">
        <v>0</v>
      </c>
      <c r="B2" t="s">
        <v>1</v>
      </c>
      <c r="C2" t="s">
        <v>2</v>
      </c>
      <c r="D2" t="s">
        <v>3</v>
      </c>
      <c r="E2" t="s">
        <v>4</v>
      </c>
      <c r="F2" t="s">
        <v>5</v>
      </c>
      <c r="G2" t="s">
        <v>6</v>
      </c>
      <c r="H2" t="s">
        <v>7</v>
      </c>
      <c r="I2" t="s">
        <v>8</v>
      </c>
      <c r="J2" t="s">
        <v>9</v>
      </c>
      <c r="K2" t="s">
        <v>10</v>
      </c>
      <c r="L2" t="s">
        <v>11</v>
      </c>
      <c r="M2" t="s">
        <v>12</v>
      </c>
      <c r="N2" t="s">
        <v>13</v>
      </c>
      <c r="O2" t="s">
        <v>14</v>
      </c>
      <c r="P2"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D2BE-7BB5-4BCF-8AA5-0E806972EC16}">
  <dimension ref="A1:K19"/>
  <sheetViews>
    <sheetView topLeftCell="A15" workbookViewId="0">
      <selection activeCell="B18" sqref="B18"/>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14</v>
      </c>
      <c r="F1">
        <f>COUNTIF(F3:F100,"yes")</f>
        <v>0</v>
      </c>
    </row>
    <row r="2" spans="1:11" ht="31.2" x14ac:dyDescent="0.3">
      <c r="A2" t="s">
        <v>4</v>
      </c>
      <c r="B2" t="s">
        <v>5</v>
      </c>
      <c r="C2" t="s">
        <v>6</v>
      </c>
      <c r="D2" s="16" t="s">
        <v>7</v>
      </c>
      <c r="E2" s="16" t="s">
        <v>8</v>
      </c>
      <c r="F2" s="16" t="s">
        <v>576</v>
      </c>
      <c r="G2" s="4" t="s">
        <v>567</v>
      </c>
      <c r="H2" s="4" t="s">
        <v>568</v>
      </c>
      <c r="I2" s="4" t="s">
        <v>569</v>
      </c>
      <c r="J2" s="4" t="s">
        <v>566</v>
      </c>
      <c r="K2" s="4" t="s">
        <v>14</v>
      </c>
    </row>
    <row r="3" spans="1:11" ht="45" customHeight="1" x14ac:dyDescent="0.3">
      <c r="A3" s="253" t="s">
        <v>32</v>
      </c>
      <c r="B3" s="253" t="s">
        <v>33</v>
      </c>
      <c r="C3" s="253" t="s">
        <v>34</v>
      </c>
      <c r="D3" s="251" t="s">
        <v>1379</v>
      </c>
      <c r="E3" s="251" t="s">
        <v>19</v>
      </c>
      <c r="F3" s="251" t="s">
        <v>20</v>
      </c>
      <c r="G3" s="252"/>
      <c r="H3" s="252"/>
      <c r="I3" s="252"/>
      <c r="J3" s="253"/>
      <c r="K3" s="251" t="s">
        <v>35</v>
      </c>
    </row>
    <row r="4" spans="1:11" ht="45" customHeight="1" x14ac:dyDescent="0.3">
      <c r="A4" s="253" t="s">
        <v>148</v>
      </c>
      <c r="B4" s="253" t="s">
        <v>149</v>
      </c>
      <c r="C4" s="253" t="s">
        <v>150</v>
      </c>
      <c r="D4" s="251" t="s">
        <v>1379</v>
      </c>
      <c r="E4" s="251" t="s">
        <v>19</v>
      </c>
      <c r="F4" s="251" t="s">
        <v>20</v>
      </c>
      <c r="G4" s="252"/>
      <c r="H4" s="252"/>
      <c r="I4" s="252"/>
      <c r="J4" s="253"/>
      <c r="K4" s="251" t="s">
        <v>35</v>
      </c>
    </row>
    <row r="5" spans="1:11" ht="45" customHeight="1" x14ac:dyDescent="0.3">
      <c r="A5" s="253" t="s">
        <v>151</v>
      </c>
      <c r="B5" s="253" t="s">
        <v>152</v>
      </c>
      <c r="C5" s="253" t="s">
        <v>153</v>
      </c>
      <c r="D5" s="251" t="s">
        <v>1379</v>
      </c>
      <c r="E5" s="251" t="s">
        <v>19</v>
      </c>
      <c r="F5" s="251" t="s">
        <v>20</v>
      </c>
      <c r="G5" s="252"/>
      <c r="H5" s="252"/>
      <c r="I5" s="252"/>
      <c r="J5" s="253"/>
      <c r="K5" s="251" t="s">
        <v>105</v>
      </c>
    </row>
    <row r="6" spans="1:11" ht="45" customHeight="1" x14ac:dyDescent="0.3">
      <c r="A6" s="253" t="s">
        <v>154</v>
      </c>
      <c r="B6" s="253" t="s">
        <v>155</v>
      </c>
      <c r="C6" s="253" t="s">
        <v>156</v>
      </c>
      <c r="D6" s="251" t="s">
        <v>1379</v>
      </c>
      <c r="E6" s="251" t="s">
        <v>19</v>
      </c>
      <c r="F6" s="251" t="s">
        <v>20</v>
      </c>
      <c r="G6" s="252"/>
      <c r="H6" s="252"/>
      <c r="I6" s="252"/>
      <c r="J6" s="253"/>
      <c r="K6" s="251" t="s">
        <v>105</v>
      </c>
    </row>
    <row r="7" spans="1:11" ht="45" customHeight="1" x14ac:dyDescent="0.3">
      <c r="A7" s="253" t="s">
        <v>157</v>
      </c>
      <c r="B7" s="253" t="s">
        <v>158</v>
      </c>
      <c r="C7" s="253" t="s">
        <v>159</v>
      </c>
      <c r="D7" s="251" t="s">
        <v>1379</v>
      </c>
      <c r="E7" s="251" t="s">
        <v>19</v>
      </c>
      <c r="F7" s="251" t="s">
        <v>20</v>
      </c>
      <c r="G7" s="252"/>
      <c r="H7" s="252"/>
      <c r="I7" s="252"/>
      <c r="J7" s="253"/>
      <c r="K7" s="251" t="s">
        <v>105</v>
      </c>
    </row>
    <row r="8" spans="1:11" ht="45" customHeight="1" x14ac:dyDescent="0.3">
      <c r="A8" s="253" t="s">
        <v>160</v>
      </c>
      <c r="B8" s="253" t="s">
        <v>161</v>
      </c>
      <c r="C8" s="253" t="s">
        <v>162</v>
      </c>
      <c r="D8" s="251" t="s">
        <v>1379</v>
      </c>
      <c r="E8" s="251" t="s">
        <v>19</v>
      </c>
      <c r="F8" s="251" t="s">
        <v>20</v>
      </c>
      <c r="G8" s="252"/>
      <c r="H8" s="252"/>
      <c r="I8" s="252"/>
      <c r="J8" s="253"/>
      <c r="K8" s="251" t="s">
        <v>105</v>
      </c>
    </row>
    <row r="9" spans="1:11" ht="45" customHeight="1" x14ac:dyDescent="0.3">
      <c r="A9" s="253" t="s">
        <v>163</v>
      </c>
      <c r="B9" s="253" t="s">
        <v>164</v>
      </c>
      <c r="C9" s="253" t="s">
        <v>165</v>
      </c>
      <c r="D9" s="251" t="s">
        <v>1379</v>
      </c>
      <c r="E9" s="251" t="s">
        <v>19</v>
      </c>
      <c r="F9" s="251" t="s">
        <v>20</v>
      </c>
      <c r="G9" s="252"/>
      <c r="H9" s="252"/>
      <c r="I9" s="252"/>
      <c r="J9" s="253"/>
      <c r="K9" s="251" t="s">
        <v>105</v>
      </c>
    </row>
    <row r="10" spans="1:11" ht="45" customHeight="1" x14ac:dyDescent="0.3">
      <c r="A10" s="253" t="s">
        <v>166</v>
      </c>
      <c r="B10" s="253" t="s">
        <v>167</v>
      </c>
      <c r="C10" s="253" t="s">
        <v>168</v>
      </c>
      <c r="D10" s="251" t="s">
        <v>1379</v>
      </c>
      <c r="E10" s="251" t="s">
        <v>19</v>
      </c>
      <c r="F10" s="251" t="s">
        <v>20</v>
      </c>
      <c r="G10" s="252"/>
      <c r="H10" s="252"/>
      <c r="I10" s="252"/>
      <c r="J10" s="253"/>
      <c r="K10" s="251" t="s">
        <v>105</v>
      </c>
    </row>
    <row r="11" spans="1:11" ht="45" customHeight="1" x14ac:dyDescent="0.3">
      <c r="A11" s="253" t="s">
        <v>169</v>
      </c>
      <c r="B11" s="253" t="s">
        <v>170</v>
      </c>
      <c r="C11" s="253" t="s">
        <v>171</v>
      </c>
      <c r="D11" s="251" t="s">
        <v>1379</v>
      </c>
      <c r="E11" s="251" t="s">
        <v>19</v>
      </c>
      <c r="F11" s="251" t="s">
        <v>20</v>
      </c>
      <c r="G11" s="252"/>
      <c r="H11" s="252"/>
      <c r="I11" s="252"/>
      <c r="J11" s="253"/>
      <c r="K11" s="251" t="s">
        <v>105</v>
      </c>
    </row>
    <row r="12" spans="1:11" ht="45" customHeight="1" x14ac:dyDescent="0.3">
      <c r="A12" s="253" t="s">
        <v>439</v>
      </c>
      <c r="B12" s="253" t="s">
        <v>440</v>
      </c>
      <c r="C12" s="253" t="s">
        <v>441</v>
      </c>
      <c r="D12" s="251" t="s">
        <v>1379</v>
      </c>
      <c r="E12" s="251" t="s">
        <v>19</v>
      </c>
      <c r="F12" s="251" t="s">
        <v>20</v>
      </c>
      <c r="G12" s="252"/>
      <c r="H12" s="252"/>
      <c r="I12" s="252"/>
      <c r="J12" s="253"/>
      <c r="K12" s="251"/>
    </row>
    <row r="13" spans="1:11" ht="45" customHeight="1" x14ac:dyDescent="0.3">
      <c r="A13" s="253" t="s">
        <v>554</v>
      </c>
      <c r="B13" s="253" t="s">
        <v>555</v>
      </c>
      <c r="C13" s="253" t="s">
        <v>556</v>
      </c>
      <c r="D13" s="251" t="s">
        <v>1379</v>
      </c>
      <c r="E13" s="251" t="s">
        <v>19</v>
      </c>
      <c r="F13" s="251" t="s">
        <v>20</v>
      </c>
      <c r="G13" s="252"/>
      <c r="H13" s="252"/>
      <c r="I13" s="252"/>
      <c r="J13" s="253"/>
      <c r="K13" s="251" t="s">
        <v>125</v>
      </c>
    </row>
    <row r="14" spans="1:11" ht="45" customHeight="1" x14ac:dyDescent="0.3">
      <c r="A14" s="253" t="s">
        <v>557</v>
      </c>
      <c r="B14" s="253" t="s">
        <v>558</v>
      </c>
      <c r="C14" s="253" t="s">
        <v>559</v>
      </c>
      <c r="D14" s="251" t="s">
        <v>1379</v>
      </c>
      <c r="E14" s="251" t="s">
        <v>19</v>
      </c>
      <c r="F14" s="251" t="s">
        <v>20</v>
      </c>
      <c r="G14" s="252"/>
      <c r="H14" s="252"/>
      <c r="I14" s="252"/>
      <c r="J14" s="253"/>
      <c r="K14" s="251" t="s">
        <v>125</v>
      </c>
    </row>
    <row r="15" spans="1:11" ht="45" customHeight="1" x14ac:dyDescent="0.3">
      <c r="A15" s="253" t="s">
        <v>560</v>
      </c>
      <c r="B15" s="253" t="s">
        <v>561</v>
      </c>
      <c r="C15" s="253" t="s">
        <v>562</v>
      </c>
      <c r="D15" s="251" t="s">
        <v>1379</v>
      </c>
      <c r="E15" s="251" t="s">
        <v>19</v>
      </c>
      <c r="F15" s="251" t="s">
        <v>20</v>
      </c>
      <c r="G15" s="252"/>
      <c r="H15" s="252"/>
      <c r="I15" s="252"/>
      <c r="J15" s="253"/>
      <c r="K15" s="251" t="s">
        <v>125</v>
      </c>
    </row>
    <row r="16" spans="1:11" ht="45" customHeight="1" x14ac:dyDescent="0.3">
      <c r="A16" s="253" t="s">
        <v>563</v>
      </c>
      <c r="B16" s="253" t="s">
        <v>564</v>
      </c>
      <c r="C16" s="253" t="s">
        <v>565</v>
      </c>
      <c r="D16" s="251" t="s">
        <v>1379</v>
      </c>
      <c r="E16" s="251" t="s">
        <v>19</v>
      </c>
      <c r="F16" s="251" t="s">
        <v>20</v>
      </c>
      <c r="G16" s="252"/>
      <c r="H16" s="252"/>
      <c r="I16" s="252"/>
      <c r="J16" s="253"/>
      <c r="K16" s="251" t="s">
        <v>125</v>
      </c>
    </row>
    <row r="17" spans="1:11" ht="45" customHeight="1" x14ac:dyDescent="0.3">
      <c r="A17" s="11"/>
      <c r="B17" s="11"/>
      <c r="C17" s="11"/>
      <c r="D17" s="251"/>
      <c r="E17" s="251"/>
      <c r="F17" s="251"/>
      <c r="G17" s="252"/>
      <c r="H17" s="252"/>
      <c r="I17" s="252"/>
      <c r="J17" s="11"/>
      <c r="K17" s="251"/>
    </row>
    <row r="18" spans="1:11" ht="45" customHeight="1" x14ac:dyDescent="0.3">
      <c r="A18" s="11"/>
      <c r="B18" s="11"/>
      <c r="C18" s="11"/>
      <c r="D18" s="251"/>
      <c r="E18" s="251"/>
      <c r="F18" s="251"/>
      <c r="G18" s="252"/>
      <c r="H18" s="252"/>
      <c r="I18" s="252"/>
      <c r="J18" s="11"/>
      <c r="K18" s="251"/>
    </row>
    <row r="19" spans="1:11" ht="45" customHeight="1" x14ac:dyDescent="0.3">
      <c r="A19" s="11"/>
      <c r="B19" s="11"/>
      <c r="C19" s="11"/>
      <c r="D19" s="251"/>
      <c r="E19" s="251"/>
      <c r="F19" s="251"/>
      <c r="G19" s="252"/>
      <c r="H19" s="252"/>
      <c r="I19" s="252"/>
      <c r="J19" s="11"/>
      <c r="K19" s="251"/>
    </row>
  </sheetData>
  <conditionalFormatting sqref="A3:I19">
    <cfRule type="expression" dxfId="29" priority="1">
      <formula>$F3="d"</formula>
    </cfRule>
    <cfRule type="expression" dxfId="28" priority="2">
      <formula>$F3="m"</formula>
    </cfRule>
  </conditionalFormatting>
  <conditionalFormatting sqref="A3:K19">
    <cfRule type="expression" dxfId="27" priority="3">
      <formula>$F3="V"</formula>
    </cfRule>
    <cfRule type="expression" dxfId="26" priority="4">
      <formula>$F3="no"</formula>
    </cfRule>
  </conditionalFormatting>
  <pageMargins left="0.7" right="0.2" top="0.2" bottom="0.2" header="0.05" footer="0.3"/>
  <pageSetup orientation="landscape"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4A97-AA43-4717-B6D0-5C2ECC6B163D}">
  <dimension ref="A1:K17"/>
  <sheetViews>
    <sheetView zoomScaleNormal="100" workbookViewId="0">
      <selection activeCell="C8" sqref="C8"/>
    </sheetView>
  </sheetViews>
  <sheetFormatPr defaultRowHeight="14.4" x14ac:dyDescent="0.3"/>
  <cols>
    <col min="1" max="1" width="17.3320312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4</v>
      </c>
      <c r="F1">
        <f>COUNTIF(F3:F100,"yes")</f>
        <v>4</v>
      </c>
    </row>
    <row r="2" spans="1:11" ht="31.2" x14ac:dyDescent="0.3">
      <c r="A2" t="s">
        <v>4</v>
      </c>
      <c r="B2" t="s">
        <v>5</v>
      </c>
      <c r="C2" t="s">
        <v>6</v>
      </c>
      <c r="D2" s="16" t="s">
        <v>7</v>
      </c>
      <c r="E2" s="16" t="s">
        <v>8</v>
      </c>
      <c r="F2" s="16" t="s">
        <v>576</v>
      </c>
      <c r="G2" s="4" t="s">
        <v>567</v>
      </c>
      <c r="H2" s="4" t="s">
        <v>568</v>
      </c>
      <c r="I2" s="4" t="s">
        <v>569</v>
      </c>
      <c r="J2" s="4" t="s">
        <v>566</v>
      </c>
      <c r="K2" s="4" t="s">
        <v>14</v>
      </c>
    </row>
    <row r="3" spans="1:11" ht="45" customHeight="1" x14ac:dyDescent="0.3">
      <c r="A3" s="253" t="s">
        <v>411</v>
      </c>
      <c r="B3" s="253" t="s">
        <v>412</v>
      </c>
      <c r="C3" s="253" t="s">
        <v>413</v>
      </c>
      <c r="D3" s="251" t="s">
        <v>1379</v>
      </c>
      <c r="E3" s="251" t="s">
        <v>42</v>
      </c>
      <c r="F3" s="251" t="s">
        <v>28</v>
      </c>
      <c r="G3" s="252"/>
      <c r="H3" s="252"/>
      <c r="I3" s="252"/>
      <c r="J3" s="253"/>
      <c r="K3" s="251" t="s">
        <v>53</v>
      </c>
    </row>
    <row r="4" spans="1:11" ht="45" customHeight="1" x14ac:dyDescent="0.3">
      <c r="A4" s="253" t="s">
        <v>414</v>
      </c>
      <c r="B4" s="253" t="s">
        <v>415</v>
      </c>
      <c r="C4" s="253" t="s">
        <v>416</v>
      </c>
      <c r="D4" s="251" t="s">
        <v>1379</v>
      </c>
      <c r="E4" s="251" t="s">
        <v>42</v>
      </c>
      <c r="F4" s="251" t="s">
        <v>28</v>
      </c>
      <c r="G4" s="252"/>
      <c r="H4" s="252"/>
      <c r="I4" s="252"/>
      <c r="J4" s="253"/>
      <c r="K4" s="251" t="s">
        <v>53</v>
      </c>
    </row>
    <row r="5" spans="1:11" ht="45" customHeight="1" x14ac:dyDescent="0.3">
      <c r="A5" s="253" t="s">
        <v>417</v>
      </c>
      <c r="B5" s="253" t="s">
        <v>418</v>
      </c>
      <c r="C5" s="253" t="s">
        <v>419</v>
      </c>
      <c r="D5" s="251" t="s">
        <v>1379</v>
      </c>
      <c r="E5" s="251" t="s">
        <v>42</v>
      </c>
      <c r="F5" s="251" t="s">
        <v>28</v>
      </c>
      <c r="G5" s="252"/>
      <c r="H5" s="252"/>
      <c r="I5" s="252"/>
      <c r="J5" s="253"/>
      <c r="K5" s="251" t="s">
        <v>53</v>
      </c>
    </row>
    <row r="6" spans="1:11" ht="45" customHeight="1" x14ac:dyDescent="0.3">
      <c r="A6" s="253" t="s">
        <v>420</v>
      </c>
      <c r="B6" s="253" t="s">
        <v>421</v>
      </c>
      <c r="C6" s="253" t="s">
        <v>422</v>
      </c>
      <c r="D6" s="251" t="s">
        <v>1379</v>
      </c>
      <c r="E6" s="251" t="s">
        <v>42</v>
      </c>
      <c r="F6" s="251" t="s">
        <v>28</v>
      </c>
      <c r="G6" s="252"/>
      <c r="H6" s="252"/>
      <c r="I6" s="252"/>
      <c r="J6" s="253"/>
      <c r="K6" s="251" t="s">
        <v>53</v>
      </c>
    </row>
    <row r="7" spans="1:11" ht="45" customHeight="1" x14ac:dyDescent="0.3">
      <c r="A7" s="5"/>
      <c r="B7" s="6"/>
      <c r="C7" s="6"/>
      <c r="D7" s="2"/>
      <c r="E7" s="2"/>
      <c r="F7" s="2"/>
      <c r="G7" s="3"/>
      <c r="H7" s="3"/>
      <c r="I7" s="12"/>
      <c r="J7" s="1"/>
      <c r="K7" s="2"/>
    </row>
    <row r="8" spans="1:11" ht="45" customHeight="1" x14ac:dyDescent="0.3">
      <c r="A8" s="5"/>
      <c r="B8" s="6"/>
      <c r="C8" s="6"/>
      <c r="D8" s="2"/>
      <c r="E8" s="2"/>
      <c r="F8" s="2"/>
      <c r="G8" s="3"/>
      <c r="H8" s="3"/>
      <c r="I8" s="12"/>
      <c r="J8" s="1"/>
      <c r="K8" s="2"/>
    </row>
    <row r="9" spans="1:11" ht="45" customHeight="1" x14ac:dyDescent="0.3">
      <c r="A9" s="5"/>
      <c r="B9" s="6"/>
      <c r="C9" s="6"/>
      <c r="D9" s="2"/>
      <c r="E9" s="2"/>
      <c r="F9" s="2"/>
      <c r="G9" s="3"/>
      <c r="H9" s="3"/>
      <c r="I9" s="12"/>
      <c r="J9" s="1"/>
      <c r="K9" s="2"/>
    </row>
    <row r="10" spans="1:11" ht="45" customHeight="1" x14ac:dyDescent="0.3">
      <c r="A10" s="5"/>
      <c r="B10" s="6"/>
      <c r="C10" s="6"/>
      <c r="D10" s="2"/>
      <c r="E10" s="2"/>
      <c r="F10" s="2"/>
      <c r="G10" s="3"/>
      <c r="H10" s="3"/>
      <c r="I10" s="12"/>
      <c r="J10" s="1"/>
      <c r="K10" s="2"/>
    </row>
    <row r="11" spans="1:11" ht="45" customHeight="1" x14ac:dyDescent="0.3">
      <c r="A11" s="5"/>
      <c r="B11" s="6"/>
      <c r="C11" s="6"/>
      <c r="D11" s="2"/>
      <c r="E11" s="2"/>
      <c r="F11" s="2"/>
      <c r="G11" s="3"/>
      <c r="H11" s="3"/>
      <c r="I11" s="12"/>
      <c r="J11" s="1"/>
      <c r="K11" s="2"/>
    </row>
    <row r="12" spans="1:11" ht="45" customHeight="1" x14ac:dyDescent="0.3">
      <c r="A12" s="5"/>
      <c r="B12" s="6"/>
      <c r="C12" s="6"/>
      <c r="D12" s="2"/>
      <c r="E12" s="2"/>
      <c r="F12" s="2"/>
      <c r="G12" s="3"/>
      <c r="H12" s="3"/>
      <c r="I12" s="12"/>
      <c r="J12" s="1"/>
      <c r="K12" s="2"/>
    </row>
    <row r="13" spans="1:11" ht="45" customHeight="1" x14ac:dyDescent="0.3">
      <c r="A13" s="5"/>
      <c r="B13" s="6"/>
      <c r="C13" s="6"/>
      <c r="D13" s="2"/>
      <c r="E13" s="2"/>
      <c r="F13" s="2"/>
      <c r="G13" s="3"/>
      <c r="H13" s="3"/>
      <c r="I13" s="12"/>
      <c r="J13" s="1"/>
      <c r="K13" s="2"/>
    </row>
    <row r="14" spans="1:11" ht="45" customHeight="1" x14ac:dyDescent="0.3">
      <c r="A14" s="5"/>
      <c r="B14" s="6"/>
      <c r="C14" s="6"/>
      <c r="D14" s="2"/>
      <c r="E14" s="2"/>
      <c r="F14" s="2"/>
      <c r="G14" s="3"/>
      <c r="H14" s="3"/>
      <c r="I14" s="12"/>
      <c r="J14" s="1"/>
      <c r="K14" s="2"/>
    </row>
    <row r="15" spans="1:11" ht="45" customHeight="1" x14ac:dyDescent="0.3">
      <c r="A15" s="5"/>
      <c r="B15" s="6"/>
      <c r="C15" s="6"/>
      <c r="D15" s="2"/>
      <c r="E15" s="2"/>
      <c r="F15" s="2"/>
      <c r="G15" s="3"/>
      <c r="H15" s="3"/>
      <c r="I15" s="12"/>
      <c r="J15" s="1"/>
      <c r="K15" s="2"/>
    </row>
    <row r="16" spans="1:11" ht="45" customHeight="1" x14ac:dyDescent="0.3">
      <c r="A16" s="5"/>
      <c r="B16" s="6"/>
      <c r="C16" s="6"/>
      <c r="D16" s="2"/>
      <c r="E16" s="2"/>
      <c r="F16" s="2"/>
      <c r="G16" s="3"/>
      <c r="H16" s="3"/>
      <c r="I16" s="12"/>
      <c r="J16" s="1"/>
      <c r="K16" s="2"/>
    </row>
    <row r="17" spans="1:11" ht="45" customHeight="1" x14ac:dyDescent="0.3">
      <c r="A17" s="5"/>
      <c r="B17" s="6"/>
      <c r="C17" s="6"/>
      <c r="D17" s="2"/>
      <c r="E17" s="2"/>
      <c r="F17" s="2"/>
      <c r="G17" s="3"/>
      <c r="H17" s="3"/>
      <c r="I17" s="12"/>
      <c r="J17" s="1"/>
      <c r="K17" s="2"/>
    </row>
  </sheetData>
  <conditionalFormatting sqref="A3:I17">
    <cfRule type="expression" dxfId="25" priority="1">
      <formula>$F3="d"</formula>
    </cfRule>
    <cfRule type="expression" dxfId="24" priority="2">
      <formula>$F3="m"</formula>
    </cfRule>
  </conditionalFormatting>
  <conditionalFormatting sqref="A3:K17">
    <cfRule type="expression" dxfId="23" priority="3">
      <formula>$F3="v"</formula>
    </cfRule>
    <cfRule type="expression" dxfId="22" priority="4">
      <formula>$F3="no"</formula>
    </cfRule>
  </conditionalFormatting>
  <printOptions horizontalCentered="1"/>
  <pageMargins left="0.2" right="0.2" top="0.25" bottom="0.25" header="0.05" footer="0.3"/>
  <pageSetup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6051-284D-4B46-8725-D2E780E2570C}">
  <dimension ref="A1:K64"/>
  <sheetViews>
    <sheetView topLeftCell="A60" workbookViewId="0">
      <selection activeCell="K64" sqref="A3:K6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62</v>
      </c>
      <c r="F1">
        <f>COUNTIF(F3:F100,"yes")</f>
        <v>31</v>
      </c>
    </row>
    <row r="2" spans="1:11" ht="31.2" x14ac:dyDescent="0.3">
      <c r="A2" t="s">
        <v>4</v>
      </c>
      <c r="B2" t="s">
        <v>5</v>
      </c>
      <c r="C2" t="s">
        <v>6</v>
      </c>
      <c r="D2" s="16" t="s">
        <v>7</v>
      </c>
      <c r="E2" s="16" t="s">
        <v>8</v>
      </c>
      <c r="F2" s="16" t="s">
        <v>576</v>
      </c>
      <c r="G2" s="4" t="s">
        <v>567</v>
      </c>
      <c r="H2" s="4" t="s">
        <v>568</v>
      </c>
      <c r="I2" s="4" t="s">
        <v>569</v>
      </c>
      <c r="J2" s="4" t="s">
        <v>566</v>
      </c>
      <c r="K2" s="4" t="s">
        <v>14</v>
      </c>
    </row>
    <row r="3" spans="1:11" ht="45" customHeight="1" x14ac:dyDescent="0.3">
      <c r="A3" s="253" t="s">
        <v>776</v>
      </c>
      <c r="B3" s="253" t="s">
        <v>777</v>
      </c>
      <c r="C3" s="253" t="s">
        <v>778</v>
      </c>
      <c r="D3" s="251" t="s">
        <v>1378</v>
      </c>
      <c r="E3" s="251" t="s">
        <v>42</v>
      </c>
      <c r="F3" s="251" t="s">
        <v>28</v>
      </c>
      <c r="G3" s="252"/>
      <c r="H3" s="252"/>
      <c r="I3" s="252"/>
      <c r="J3" s="253"/>
      <c r="K3" s="251"/>
    </row>
    <row r="4" spans="1:11" ht="45" customHeight="1" x14ac:dyDescent="0.3">
      <c r="A4" s="253" t="s">
        <v>785</v>
      </c>
      <c r="B4" s="253" t="s">
        <v>786</v>
      </c>
      <c r="C4" s="253" t="s">
        <v>787</v>
      </c>
      <c r="D4" s="251" t="s">
        <v>1378</v>
      </c>
      <c r="E4" s="251" t="s">
        <v>42</v>
      </c>
      <c r="F4" s="251" t="s">
        <v>28</v>
      </c>
      <c r="G4" s="252"/>
      <c r="H4" s="252"/>
      <c r="I4" s="252"/>
      <c r="J4" s="253"/>
      <c r="K4" s="251"/>
    </row>
    <row r="5" spans="1:11" ht="45" customHeight="1" x14ac:dyDescent="0.3">
      <c r="A5" s="253" t="s">
        <v>790</v>
      </c>
      <c r="B5" s="253" t="s">
        <v>791</v>
      </c>
      <c r="C5" s="253" t="s">
        <v>792</v>
      </c>
      <c r="D5" s="251" t="s">
        <v>1378</v>
      </c>
      <c r="E5" s="251" t="s">
        <v>42</v>
      </c>
      <c r="F5" s="251" t="s">
        <v>28</v>
      </c>
      <c r="G5" s="252"/>
      <c r="H5" s="252"/>
      <c r="I5" s="252"/>
      <c r="J5" s="253"/>
      <c r="K5" s="251"/>
    </row>
    <row r="6" spans="1:11" ht="45" customHeight="1" x14ac:dyDescent="0.3">
      <c r="A6" s="253" t="s">
        <v>795</v>
      </c>
      <c r="B6" s="253" t="s">
        <v>796</v>
      </c>
      <c r="C6" s="253" t="s">
        <v>797</v>
      </c>
      <c r="D6" s="251" t="s">
        <v>1378</v>
      </c>
      <c r="E6" s="251" t="s">
        <v>42</v>
      </c>
      <c r="F6" s="251" t="s">
        <v>28</v>
      </c>
      <c r="G6" s="252"/>
      <c r="H6" s="252"/>
      <c r="I6" s="252"/>
      <c r="J6" s="253"/>
      <c r="K6" s="251"/>
    </row>
    <row r="7" spans="1:11" ht="45" customHeight="1" x14ac:dyDescent="0.3">
      <c r="A7" s="253" t="s">
        <v>800</v>
      </c>
      <c r="B7" s="253" t="s">
        <v>801</v>
      </c>
      <c r="C7" s="253" t="s">
        <v>802</v>
      </c>
      <c r="D7" s="251" t="s">
        <v>1378</v>
      </c>
      <c r="E7" s="251" t="s">
        <v>42</v>
      </c>
      <c r="F7" s="251" t="s">
        <v>28</v>
      </c>
      <c r="G7" s="252"/>
      <c r="H7" s="252"/>
      <c r="I7" s="252"/>
      <c r="J7" s="253"/>
      <c r="K7" s="251"/>
    </row>
    <row r="8" spans="1:11" ht="45" customHeight="1" x14ac:dyDescent="0.3">
      <c r="A8" s="253" t="s">
        <v>805</v>
      </c>
      <c r="B8" s="253" t="s">
        <v>806</v>
      </c>
      <c r="C8" s="253" t="s">
        <v>807</v>
      </c>
      <c r="D8" s="251" t="s">
        <v>1378</v>
      </c>
      <c r="E8" s="251" t="s">
        <v>42</v>
      </c>
      <c r="F8" s="251" t="s">
        <v>28</v>
      </c>
      <c r="G8" s="252"/>
      <c r="H8" s="252"/>
      <c r="I8" s="252"/>
      <c r="J8" s="253"/>
      <c r="K8" s="251"/>
    </row>
    <row r="9" spans="1:11" ht="45" customHeight="1" x14ac:dyDescent="0.3">
      <c r="A9" s="253" t="s">
        <v>43</v>
      </c>
      <c r="B9" s="253" t="s">
        <v>44</v>
      </c>
      <c r="C9" s="253" t="s">
        <v>45</v>
      </c>
      <c r="D9" s="251" t="s">
        <v>1378</v>
      </c>
      <c r="E9" s="251" t="s">
        <v>42</v>
      </c>
      <c r="F9" s="251" t="s">
        <v>28</v>
      </c>
      <c r="G9" s="252"/>
      <c r="H9" s="252"/>
      <c r="I9" s="252"/>
      <c r="J9" s="253"/>
      <c r="K9" s="251"/>
    </row>
    <row r="10" spans="1:11" ht="45" customHeight="1" x14ac:dyDescent="0.3">
      <c r="A10" s="253" t="s">
        <v>858</v>
      </c>
      <c r="B10" s="253" t="s">
        <v>859</v>
      </c>
      <c r="C10" s="253" t="s">
        <v>860</v>
      </c>
      <c r="D10" s="251" t="s">
        <v>1378</v>
      </c>
      <c r="E10" s="251" t="s">
        <v>42</v>
      </c>
      <c r="F10" s="251" t="s">
        <v>28</v>
      </c>
      <c r="G10" s="252"/>
      <c r="H10" s="252"/>
      <c r="I10" s="252"/>
      <c r="J10" s="253"/>
      <c r="K10" s="251"/>
    </row>
    <row r="11" spans="1:11" ht="45" customHeight="1" x14ac:dyDescent="0.3">
      <c r="A11" s="253" t="s">
        <v>863</v>
      </c>
      <c r="B11" s="253" t="s">
        <v>864</v>
      </c>
      <c r="C11" s="253" t="s">
        <v>865</v>
      </c>
      <c r="D11" s="251" t="s">
        <v>1378</v>
      </c>
      <c r="E11" s="251" t="s">
        <v>42</v>
      </c>
      <c r="F11" s="251" t="s">
        <v>28</v>
      </c>
      <c r="G11" s="252"/>
      <c r="H11" s="252"/>
      <c r="I11" s="252"/>
      <c r="J11" s="253"/>
      <c r="K11" s="251"/>
    </row>
    <row r="12" spans="1:11" ht="45" customHeight="1" x14ac:dyDescent="0.3">
      <c r="A12" s="253" t="s">
        <v>868</v>
      </c>
      <c r="B12" s="253" t="s">
        <v>869</v>
      </c>
      <c r="C12" s="253" t="s">
        <v>870</v>
      </c>
      <c r="D12" s="251" t="s">
        <v>1378</v>
      </c>
      <c r="E12" s="251" t="s">
        <v>42</v>
      </c>
      <c r="F12" s="251" t="s">
        <v>28</v>
      </c>
      <c r="G12" s="252"/>
      <c r="H12" s="252"/>
      <c r="I12" s="252"/>
      <c r="J12" s="253"/>
      <c r="K12" s="251"/>
    </row>
    <row r="13" spans="1:11" ht="45" customHeight="1" x14ac:dyDescent="0.3">
      <c r="A13" s="253" t="s">
        <v>873</v>
      </c>
      <c r="B13" s="253" t="s">
        <v>874</v>
      </c>
      <c r="C13" s="253" t="s">
        <v>875</v>
      </c>
      <c r="D13" s="251" t="s">
        <v>1378</v>
      </c>
      <c r="E13" s="251" t="s">
        <v>42</v>
      </c>
      <c r="F13" s="251" t="s">
        <v>28</v>
      </c>
      <c r="G13" s="252"/>
      <c r="H13" s="252"/>
      <c r="I13" s="252"/>
      <c r="J13" s="253"/>
      <c r="K13" s="251"/>
    </row>
    <row r="14" spans="1:11" ht="45" customHeight="1" x14ac:dyDescent="0.3">
      <c r="A14" s="253" t="s">
        <v>878</v>
      </c>
      <c r="B14" s="253" t="s">
        <v>879</v>
      </c>
      <c r="C14" s="253" t="s">
        <v>880</v>
      </c>
      <c r="D14" s="251" t="s">
        <v>1378</v>
      </c>
      <c r="E14" s="251" t="s">
        <v>42</v>
      </c>
      <c r="F14" s="251" t="s">
        <v>28</v>
      </c>
      <c r="G14" s="252"/>
      <c r="H14" s="252"/>
      <c r="I14" s="252"/>
      <c r="J14" s="253"/>
      <c r="K14" s="251"/>
    </row>
    <row r="15" spans="1:11" ht="45" customHeight="1" x14ac:dyDescent="0.3">
      <c r="A15" s="253" t="s">
        <v>883</v>
      </c>
      <c r="B15" s="253" t="s">
        <v>884</v>
      </c>
      <c r="C15" s="253" t="s">
        <v>885</v>
      </c>
      <c r="D15" s="251" t="s">
        <v>1378</v>
      </c>
      <c r="E15" s="251" t="s">
        <v>42</v>
      </c>
      <c r="F15" s="251" t="s">
        <v>28</v>
      </c>
      <c r="G15" s="252"/>
      <c r="H15" s="252"/>
      <c r="I15" s="252"/>
      <c r="J15" s="253"/>
      <c r="K15" s="251"/>
    </row>
    <row r="16" spans="1:11" ht="45" customHeight="1" x14ac:dyDescent="0.3">
      <c r="A16" s="253" t="s">
        <v>102</v>
      </c>
      <c r="B16" s="253" t="s">
        <v>103</v>
      </c>
      <c r="C16" s="253" t="s">
        <v>104</v>
      </c>
      <c r="D16" s="251" t="s">
        <v>1379</v>
      </c>
      <c r="E16" s="251" t="s">
        <v>19</v>
      </c>
      <c r="F16" s="251" t="s">
        <v>20</v>
      </c>
      <c r="G16" s="252"/>
      <c r="H16" s="252"/>
      <c r="I16" s="252"/>
      <c r="J16" s="253"/>
      <c r="K16" s="251" t="s">
        <v>105</v>
      </c>
    </row>
    <row r="17" spans="1:11" ht="45" customHeight="1" x14ac:dyDescent="0.3">
      <c r="A17" s="253" t="s">
        <v>141</v>
      </c>
      <c r="B17" s="253" t="s">
        <v>142</v>
      </c>
      <c r="C17" s="253" t="s">
        <v>143</v>
      </c>
      <c r="D17" s="251" t="s">
        <v>1380</v>
      </c>
      <c r="E17" s="251" t="s">
        <v>42</v>
      </c>
      <c r="F17" s="251" t="s">
        <v>20</v>
      </c>
      <c r="G17" s="252"/>
      <c r="H17" s="252"/>
      <c r="I17" s="252"/>
      <c r="J17" s="253"/>
      <c r="K17" s="251"/>
    </row>
    <row r="18" spans="1:11" ht="45" customHeight="1" x14ac:dyDescent="0.3">
      <c r="A18" s="253" t="s">
        <v>710</v>
      </c>
      <c r="B18" s="253" t="s">
        <v>711</v>
      </c>
      <c r="C18" s="253" t="s">
        <v>712</v>
      </c>
      <c r="D18" s="251" t="s">
        <v>1378</v>
      </c>
      <c r="E18" s="251" t="s">
        <v>42</v>
      </c>
      <c r="F18" s="251" t="s">
        <v>20</v>
      </c>
      <c r="G18" s="252"/>
      <c r="H18" s="252"/>
      <c r="I18" s="252"/>
      <c r="J18" s="253"/>
      <c r="K18" s="251" t="s">
        <v>69</v>
      </c>
    </row>
    <row r="19" spans="1:11" ht="45" customHeight="1" x14ac:dyDescent="0.3">
      <c r="A19" s="253" t="s">
        <v>175</v>
      </c>
      <c r="B19" s="253" t="s">
        <v>176</v>
      </c>
      <c r="C19" s="253" t="s">
        <v>177</v>
      </c>
      <c r="D19" s="251" t="s">
        <v>1378</v>
      </c>
      <c r="E19" s="251" t="s">
        <v>42</v>
      </c>
      <c r="F19" s="251" t="s">
        <v>20</v>
      </c>
      <c r="G19" s="252"/>
      <c r="H19" s="252"/>
      <c r="I19" s="252"/>
      <c r="J19" s="253"/>
      <c r="K19" s="251" t="s">
        <v>178</v>
      </c>
    </row>
    <row r="20" spans="1:11" ht="45" customHeight="1" x14ac:dyDescent="0.3">
      <c r="A20" s="253" t="s">
        <v>179</v>
      </c>
      <c r="B20" s="253" t="s">
        <v>180</v>
      </c>
      <c r="C20" s="253" t="s">
        <v>181</v>
      </c>
      <c r="D20" s="251" t="s">
        <v>1378</v>
      </c>
      <c r="E20" s="251" t="s">
        <v>42</v>
      </c>
      <c r="F20" s="251" t="s">
        <v>20</v>
      </c>
      <c r="G20" s="252"/>
      <c r="H20" s="252"/>
      <c r="I20" s="252"/>
      <c r="J20" s="253"/>
      <c r="K20" s="251" t="s">
        <v>178</v>
      </c>
    </row>
    <row r="21" spans="1:11" ht="45" customHeight="1" x14ac:dyDescent="0.3">
      <c r="A21" s="253" t="s">
        <v>182</v>
      </c>
      <c r="B21" s="253" t="s">
        <v>183</v>
      </c>
      <c r="C21" s="253" t="s">
        <v>184</v>
      </c>
      <c r="D21" s="251" t="s">
        <v>1379</v>
      </c>
      <c r="E21" s="251" t="s">
        <v>19</v>
      </c>
      <c r="F21" s="251" t="s">
        <v>20</v>
      </c>
      <c r="G21" s="252"/>
      <c r="H21" s="252"/>
      <c r="I21" s="252"/>
      <c r="J21" s="253"/>
      <c r="K21" s="251"/>
    </row>
    <row r="22" spans="1:11" ht="45" customHeight="1" x14ac:dyDescent="0.3">
      <c r="A22" s="253" t="s">
        <v>185</v>
      </c>
      <c r="B22" s="253" t="s">
        <v>186</v>
      </c>
      <c r="C22" s="253" t="s">
        <v>187</v>
      </c>
      <c r="D22" s="251" t="s">
        <v>1379</v>
      </c>
      <c r="E22" s="251" t="s">
        <v>19</v>
      </c>
      <c r="F22" s="251" t="s">
        <v>20</v>
      </c>
      <c r="G22" s="252"/>
      <c r="H22" s="252"/>
      <c r="I22" s="252"/>
      <c r="J22" s="253"/>
      <c r="K22" s="251"/>
    </row>
    <row r="23" spans="1:11" ht="45" customHeight="1" x14ac:dyDescent="0.3">
      <c r="A23" s="253" t="s">
        <v>188</v>
      </c>
      <c r="B23" s="253" t="s">
        <v>189</v>
      </c>
      <c r="C23" s="253" t="s">
        <v>190</v>
      </c>
      <c r="D23" s="251" t="s">
        <v>1379</v>
      </c>
      <c r="E23" s="251" t="s">
        <v>19</v>
      </c>
      <c r="F23" s="251" t="s">
        <v>20</v>
      </c>
      <c r="G23" s="252"/>
      <c r="H23" s="252"/>
      <c r="I23" s="252"/>
      <c r="J23" s="253"/>
      <c r="K23" s="251"/>
    </row>
    <row r="24" spans="1:11" ht="45" customHeight="1" x14ac:dyDescent="0.3">
      <c r="A24" s="253" t="s">
        <v>191</v>
      </c>
      <c r="B24" s="253" t="s">
        <v>192</v>
      </c>
      <c r="C24" s="253" t="s">
        <v>193</v>
      </c>
      <c r="D24" s="251" t="s">
        <v>1379</v>
      </c>
      <c r="E24" s="251" t="s">
        <v>19</v>
      </c>
      <c r="F24" s="251" t="s">
        <v>20</v>
      </c>
      <c r="G24" s="252"/>
      <c r="H24" s="252"/>
      <c r="I24" s="252"/>
      <c r="J24" s="253"/>
      <c r="K24" s="251"/>
    </row>
    <row r="25" spans="1:11" ht="45" customHeight="1" x14ac:dyDescent="0.3">
      <c r="A25" s="253" t="s">
        <v>975</v>
      </c>
      <c r="B25" s="253" t="s">
        <v>976</v>
      </c>
      <c r="C25" s="253" t="s">
        <v>977</v>
      </c>
      <c r="D25" s="251" t="s">
        <v>1378</v>
      </c>
      <c r="E25" s="251" t="s">
        <v>42</v>
      </c>
      <c r="F25" s="251" t="s">
        <v>28</v>
      </c>
      <c r="G25" s="252"/>
      <c r="H25" s="252"/>
      <c r="I25" s="252"/>
      <c r="J25" s="253"/>
      <c r="K25" s="251"/>
    </row>
    <row r="26" spans="1:11" ht="45" customHeight="1" x14ac:dyDescent="0.3">
      <c r="A26" s="253" t="s">
        <v>209</v>
      </c>
      <c r="B26" s="253" t="s">
        <v>210</v>
      </c>
      <c r="C26" s="253" t="s">
        <v>211</v>
      </c>
      <c r="D26" s="251" t="s">
        <v>1379</v>
      </c>
      <c r="E26" s="251" t="s">
        <v>42</v>
      </c>
      <c r="F26" s="251" t="s">
        <v>28</v>
      </c>
      <c r="G26" s="252"/>
      <c r="H26" s="252"/>
      <c r="I26" s="252"/>
      <c r="J26" s="253"/>
      <c r="K26" s="251" t="s">
        <v>112</v>
      </c>
    </row>
    <row r="27" spans="1:11" ht="45" customHeight="1" x14ac:dyDescent="0.3">
      <c r="A27" s="253" t="s">
        <v>212</v>
      </c>
      <c r="B27" s="253" t="s">
        <v>213</v>
      </c>
      <c r="C27" s="253" t="s">
        <v>214</v>
      </c>
      <c r="D27" s="251" t="s">
        <v>1379</v>
      </c>
      <c r="E27" s="251" t="s">
        <v>42</v>
      </c>
      <c r="F27" s="251" t="s">
        <v>28</v>
      </c>
      <c r="G27" s="252"/>
      <c r="H27" s="252"/>
      <c r="I27" s="252"/>
      <c r="J27" s="253"/>
      <c r="K27" s="251" t="s">
        <v>112</v>
      </c>
    </row>
    <row r="28" spans="1:11" ht="45" customHeight="1" x14ac:dyDescent="0.3">
      <c r="A28" s="253" t="s">
        <v>215</v>
      </c>
      <c r="B28" s="253" t="s">
        <v>216</v>
      </c>
      <c r="C28" s="253" t="s">
        <v>217</v>
      </c>
      <c r="D28" s="251" t="s">
        <v>1379</v>
      </c>
      <c r="E28" s="251" t="s">
        <v>42</v>
      </c>
      <c r="F28" s="251" t="s">
        <v>28</v>
      </c>
      <c r="G28" s="252"/>
      <c r="H28" s="252"/>
      <c r="I28" s="252"/>
      <c r="J28" s="253"/>
      <c r="K28" s="251" t="s">
        <v>112</v>
      </c>
    </row>
    <row r="29" spans="1:11" ht="45" customHeight="1" x14ac:dyDescent="0.3">
      <c r="A29" s="253" t="s">
        <v>218</v>
      </c>
      <c r="B29" s="253" t="s">
        <v>219</v>
      </c>
      <c r="C29" s="253" t="s">
        <v>220</v>
      </c>
      <c r="D29" s="251" t="s">
        <v>1379</v>
      </c>
      <c r="E29" s="251" t="s">
        <v>42</v>
      </c>
      <c r="F29" s="251" t="s">
        <v>28</v>
      </c>
      <c r="G29" s="252"/>
      <c r="H29" s="252"/>
      <c r="I29" s="252"/>
      <c r="J29" s="253"/>
      <c r="K29" s="251" t="s">
        <v>112</v>
      </c>
    </row>
    <row r="30" spans="1:11" ht="45" customHeight="1" x14ac:dyDescent="0.3">
      <c r="A30" s="253" t="s">
        <v>221</v>
      </c>
      <c r="B30" s="253" t="s">
        <v>222</v>
      </c>
      <c r="C30" s="253" t="s">
        <v>223</v>
      </c>
      <c r="D30" s="251" t="s">
        <v>1379</v>
      </c>
      <c r="E30" s="251" t="s">
        <v>19</v>
      </c>
      <c r="F30" s="251" t="s">
        <v>20</v>
      </c>
      <c r="G30" s="252"/>
      <c r="H30" s="252"/>
      <c r="I30" s="252"/>
      <c r="J30" s="253"/>
      <c r="K30" s="251"/>
    </row>
    <row r="31" spans="1:11" ht="45" customHeight="1" x14ac:dyDescent="0.3">
      <c r="A31" s="253" t="s">
        <v>224</v>
      </c>
      <c r="B31" s="253" t="s">
        <v>225</v>
      </c>
      <c r="C31" s="253" t="s">
        <v>226</v>
      </c>
      <c r="D31" s="251" t="s">
        <v>1379</v>
      </c>
      <c r="E31" s="251" t="s">
        <v>19</v>
      </c>
      <c r="F31" s="251" t="s">
        <v>20</v>
      </c>
      <c r="G31" s="252"/>
      <c r="H31" s="252"/>
      <c r="I31" s="252"/>
      <c r="J31" s="253"/>
      <c r="K31" s="251"/>
    </row>
    <row r="32" spans="1:11" ht="45" customHeight="1" x14ac:dyDescent="0.3">
      <c r="A32" s="253" t="s">
        <v>227</v>
      </c>
      <c r="B32" s="253" t="s">
        <v>228</v>
      </c>
      <c r="C32" s="253" t="s">
        <v>229</v>
      </c>
      <c r="D32" s="251" t="s">
        <v>1379</v>
      </c>
      <c r="E32" s="251" t="s">
        <v>19</v>
      </c>
      <c r="F32" s="251" t="s">
        <v>20</v>
      </c>
      <c r="G32" s="252"/>
      <c r="H32" s="252"/>
      <c r="I32" s="252"/>
      <c r="J32" s="253"/>
      <c r="K32" s="251"/>
    </row>
    <row r="33" spans="1:11" ht="45" customHeight="1" x14ac:dyDescent="0.3">
      <c r="A33" s="253" t="s">
        <v>230</v>
      </c>
      <c r="B33" s="253" t="s">
        <v>1003</v>
      </c>
      <c r="C33" s="253" t="s">
        <v>1004</v>
      </c>
      <c r="D33" s="251" t="s">
        <v>1379</v>
      </c>
      <c r="E33" s="251" t="s">
        <v>19</v>
      </c>
      <c r="F33" s="251" t="s">
        <v>20</v>
      </c>
      <c r="G33" s="252"/>
      <c r="H33" s="252"/>
      <c r="I33" s="252"/>
      <c r="J33" s="253"/>
      <c r="K33" s="251"/>
    </row>
    <row r="34" spans="1:11" ht="45" customHeight="1" x14ac:dyDescent="0.3">
      <c r="A34" s="253" t="s">
        <v>242</v>
      </c>
      <c r="B34" s="253" t="s">
        <v>243</v>
      </c>
      <c r="C34" s="253" t="s">
        <v>244</v>
      </c>
      <c r="D34" s="251" t="s">
        <v>1379</v>
      </c>
      <c r="E34" s="251" t="s">
        <v>42</v>
      </c>
      <c r="F34" s="251" t="s">
        <v>20</v>
      </c>
      <c r="G34" s="252"/>
      <c r="H34" s="252"/>
      <c r="I34" s="252"/>
      <c r="J34" s="253"/>
      <c r="K34" s="251" t="s">
        <v>245</v>
      </c>
    </row>
    <row r="35" spans="1:11" ht="45" customHeight="1" x14ac:dyDescent="0.3">
      <c r="A35" s="253" t="s">
        <v>246</v>
      </c>
      <c r="B35" s="253" t="s">
        <v>247</v>
      </c>
      <c r="C35" s="253" t="s">
        <v>248</v>
      </c>
      <c r="D35" s="251" t="s">
        <v>1379</v>
      </c>
      <c r="E35" s="251" t="s">
        <v>42</v>
      </c>
      <c r="F35" s="251" t="s">
        <v>20</v>
      </c>
      <c r="G35" s="252"/>
      <c r="H35" s="252"/>
      <c r="I35" s="252"/>
      <c r="J35" s="253"/>
      <c r="K35" s="251" t="s">
        <v>245</v>
      </c>
    </row>
    <row r="36" spans="1:11" ht="45" customHeight="1" x14ac:dyDescent="0.3">
      <c r="A36" s="253" t="s">
        <v>249</v>
      </c>
      <c r="B36" s="253" t="s">
        <v>250</v>
      </c>
      <c r="C36" s="253" t="s">
        <v>251</v>
      </c>
      <c r="D36" s="251" t="s">
        <v>1379</v>
      </c>
      <c r="E36" s="251" t="s">
        <v>42</v>
      </c>
      <c r="F36" s="251" t="s">
        <v>20</v>
      </c>
      <c r="G36" s="252"/>
      <c r="H36" s="252"/>
      <c r="I36" s="252"/>
      <c r="J36" s="253"/>
      <c r="K36" s="251" t="s">
        <v>245</v>
      </c>
    </row>
    <row r="37" spans="1:11" ht="45" customHeight="1" x14ac:dyDescent="0.3">
      <c r="A37" s="253" t="s">
        <v>252</v>
      </c>
      <c r="B37" s="253" t="s">
        <v>253</v>
      </c>
      <c r="C37" s="253" t="s">
        <v>254</v>
      </c>
      <c r="D37" s="251" t="s">
        <v>1380</v>
      </c>
      <c r="E37" s="251" t="s">
        <v>42</v>
      </c>
      <c r="F37" s="251" t="s">
        <v>28</v>
      </c>
      <c r="G37" s="252"/>
      <c r="H37" s="252"/>
      <c r="I37" s="252"/>
      <c r="J37" s="253"/>
      <c r="K37" s="251"/>
    </row>
    <row r="38" spans="1:11" ht="45" customHeight="1" x14ac:dyDescent="0.3">
      <c r="A38" s="253" t="s">
        <v>255</v>
      </c>
      <c r="B38" s="253" t="s">
        <v>256</v>
      </c>
      <c r="C38" s="253" t="s">
        <v>257</v>
      </c>
      <c r="D38" s="251" t="s">
        <v>1380</v>
      </c>
      <c r="E38" s="251" t="s">
        <v>42</v>
      </c>
      <c r="F38" s="251" t="s">
        <v>28</v>
      </c>
      <c r="G38" s="252"/>
      <c r="H38" s="252"/>
      <c r="I38" s="252"/>
      <c r="J38" s="253"/>
      <c r="K38" s="251"/>
    </row>
    <row r="39" spans="1:11" ht="45" customHeight="1" x14ac:dyDescent="0.3">
      <c r="A39" s="253" t="s">
        <v>258</v>
      </c>
      <c r="B39" s="253" t="s">
        <v>259</v>
      </c>
      <c r="C39" s="253" t="s">
        <v>260</v>
      </c>
      <c r="D39" s="251" t="s">
        <v>1380</v>
      </c>
      <c r="E39" s="251" t="s">
        <v>42</v>
      </c>
      <c r="F39" s="251" t="s">
        <v>28</v>
      </c>
      <c r="G39" s="252"/>
      <c r="H39" s="252"/>
      <c r="I39" s="252"/>
      <c r="J39" s="253"/>
      <c r="K39" s="251"/>
    </row>
    <row r="40" spans="1:11" ht="45" customHeight="1" x14ac:dyDescent="0.3">
      <c r="A40" s="253" t="s">
        <v>261</v>
      </c>
      <c r="B40" s="253" t="s">
        <v>262</v>
      </c>
      <c r="C40" s="253" t="s">
        <v>263</v>
      </c>
      <c r="D40" s="251" t="s">
        <v>1380</v>
      </c>
      <c r="E40" s="251" t="s">
        <v>42</v>
      </c>
      <c r="F40" s="251" t="s">
        <v>20</v>
      </c>
      <c r="G40" s="252"/>
      <c r="H40" s="252"/>
      <c r="I40" s="252"/>
      <c r="J40" s="253"/>
      <c r="K40" s="251"/>
    </row>
    <row r="41" spans="1:11" ht="45" customHeight="1" x14ac:dyDescent="0.3">
      <c r="A41" s="253" t="s">
        <v>264</v>
      </c>
      <c r="B41" s="253" t="s">
        <v>265</v>
      </c>
      <c r="C41" s="253" t="s">
        <v>266</v>
      </c>
      <c r="D41" s="251" t="s">
        <v>1380</v>
      </c>
      <c r="E41" s="251" t="s">
        <v>42</v>
      </c>
      <c r="F41" s="251" t="s">
        <v>28</v>
      </c>
      <c r="G41" s="252"/>
      <c r="H41" s="252"/>
      <c r="I41" s="252"/>
      <c r="J41" s="253"/>
      <c r="K41" s="251"/>
    </row>
    <row r="42" spans="1:11" ht="45" customHeight="1" x14ac:dyDescent="0.3">
      <c r="A42" s="253" t="s">
        <v>267</v>
      </c>
      <c r="B42" s="253" t="s">
        <v>268</v>
      </c>
      <c r="C42" s="253" t="s">
        <v>269</v>
      </c>
      <c r="D42" s="251" t="s">
        <v>1380</v>
      </c>
      <c r="E42" s="251" t="s">
        <v>42</v>
      </c>
      <c r="F42" s="251" t="s">
        <v>28</v>
      </c>
      <c r="G42" s="252"/>
      <c r="H42" s="252"/>
      <c r="I42" s="252"/>
      <c r="J42" s="253"/>
      <c r="K42" s="251"/>
    </row>
    <row r="43" spans="1:11" ht="45" customHeight="1" x14ac:dyDescent="0.3">
      <c r="A43" s="253" t="s">
        <v>270</v>
      </c>
      <c r="B43" s="253" t="s">
        <v>271</v>
      </c>
      <c r="C43" s="253" t="s">
        <v>272</v>
      </c>
      <c r="D43" s="251" t="s">
        <v>1380</v>
      </c>
      <c r="E43" s="251" t="s">
        <v>42</v>
      </c>
      <c r="F43" s="251" t="s">
        <v>20</v>
      </c>
      <c r="G43" s="252"/>
      <c r="H43" s="252"/>
      <c r="I43" s="252"/>
      <c r="J43" s="253"/>
      <c r="K43" s="251"/>
    </row>
    <row r="44" spans="1:11" ht="45" customHeight="1" x14ac:dyDescent="0.3">
      <c r="A44" s="253" t="s">
        <v>423</v>
      </c>
      <c r="B44" s="253" t="s">
        <v>424</v>
      </c>
      <c r="C44" s="253" t="s">
        <v>425</v>
      </c>
      <c r="D44" s="251" t="s">
        <v>1378</v>
      </c>
      <c r="E44" s="251" t="s">
        <v>42</v>
      </c>
      <c r="F44" s="251" t="s">
        <v>20</v>
      </c>
      <c r="G44" s="252"/>
      <c r="H44" s="252"/>
      <c r="I44" s="252"/>
      <c r="J44" s="253"/>
      <c r="K44" s="251" t="s">
        <v>178</v>
      </c>
    </row>
    <row r="45" spans="1:11" ht="45" customHeight="1" x14ac:dyDescent="0.3">
      <c r="A45" s="253" t="s">
        <v>426</v>
      </c>
      <c r="B45" s="253" t="s">
        <v>427</v>
      </c>
      <c r="C45" s="253" t="s">
        <v>428</v>
      </c>
      <c r="D45" s="251" t="s">
        <v>1378</v>
      </c>
      <c r="E45" s="251" t="s">
        <v>42</v>
      </c>
      <c r="F45" s="251" t="s">
        <v>20</v>
      </c>
      <c r="G45" s="252"/>
      <c r="H45" s="252"/>
      <c r="I45" s="252"/>
      <c r="J45" s="253"/>
      <c r="K45" s="251" t="s">
        <v>178</v>
      </c>
    </row>
    <row r="46" spans="1:11" ht="45" customHeight="1" x14ac:dyDescent="0.3">
      <c r="A46" s="253" t="s">
        <v>442</v>
      </c>
      <c r="B46" s="253" t="s">
        <v>443</v>
      </c>
      <c r="C46" s="253" t="s">
        <v>444</v>
      </c>
      <c r="D46" s="251" t="s">
        <v>1379</v>
      </c>
      <c r="E46" s="251" t="s">
        <v>19</v>
      </c>
      <c r="F46" s="251" t="s">
        <v>28</v>
      </c>
      <c r="G46" s="252"/>
      <c r="H46" s="252"/>
      <c r="I46" s="252"/>
      <c r="J46" s="253"/>
      <c r="K46" s="251" t="s">
        <v>53</v>
      </c>
    </row>
    <row r="47" spans="1:11" ht="45" customHeight="1" x14ac:dyDescent="0.3">
      <c r="A47" s="253" t="s">
        <v>445</v>
      </c>
      <c r="B47" s="253" t="s">
        <v>446</v>
      </c>
      <c r="C47" s="253" t="s">
        <v>447</v>
      </c>
      <c r="D47" s="251" t="s">
        <v>1379</v>
      </c>
      <c r="E47" s="251" t="s">
        <v>19</v>
      </c>
      <c r="F47" s="251" t="s">
        <v>28</v>
      </c>
      <c r="G47" s="252"/>
      <c r="H47" s="252"/>
      <c r="I47" s="252"/>
      <c r="J47" s="253"/>
      <c r="K47" s="251" t="s">
        <v>448</v>
      </c>
    </row>
    <row r="48" spans="1:11" ht="45" customHeight="1" x14ac:dyDescent="0.3">
      <c r="A48" s="260" t="s">
        <v>727</v>
      </c>
      <c r="B48" s="11" t="s">
        <v>728</v>
      </c>
      <c r="C48" s="11" t="s">
        <v>729</v>
      </c>
      <c r="D48" s="2" t="s">
        <v>1378</v>
      </c>
      <c r="E48" s="2" t="s">
        <v>42</v>
      </c>
      <c r="F48" s="2" t="s">
        <v>20</v>
      </c>
      <c r="G48" s="3"/>
      <c r="H48" s="3"/>
      <c r="I48" s="3"/>
      <c r="J48" s="10"/>
      <c r="K48" s="2" t="s">
        <v>69</v>
      </c>
    </row>
    <row r="49" spans="1:11" ht="45" customHeight="1" x14ac:dyDescent="0.3">
      <c r="A49" s="253" t="s">
        <v>491</v>
      </c>
      <c r="B49" s="11" t="s">
        <v>492</v>
      </c>
      <c r="C49" s="11" t="s">
        <v>493</v>
      </c>
      <c r="D49" s="11" t="s">
        <v>1379</v>
      </c>
      <c r="E49" s="11" t="s">
        <v>42</v>
      </c>
      <c r="F49" s="11" t="s">
        <v>20</v>
      </c>
      <c r="G49" s="11"/>
      <c r="H49" s="11"/>
      <c r="I49" s="11"/>
      <c r="J49" s="11"/>
      <c r="K49" s="353" t="s">
        <v>494</v>
      </c>
    </row>
    <row r="50" spans="1:11" ht="45" customHeight="1" x14ac:dyDescent="0.3">
      <c r="A50" s="253" t="s">
        <v>495</v>
      </c>
      <c r="B50" s="11" t="s">
        <v>496</v>
      </c>
      <c r="C50" s="11" t="s">
        <v>497</v>
      </c>
      <c r="D50" s="11" t="s">
        <v>1379</v>
      </c>
      <c r="E50" s="11" t="s">
        <v>42</v>
      </c>
      <c r="F50" s="11" t="s">
        <v>20</v>
      </c>
      <c r="G50" s="11"/>
      <c r="H50" s="11"/>
      <c r="I50" s="11"/>
      <c r="J50" s="11"/>
      <c r="K50" s="353" t="s">
        <v>494</v>
      </c>
    </row>
    <row r="51" spans="1:11" ht="45" customHeight="1" x14ac:dyDescent="0.3">
      <c r="A51" s="253" t="s">
        <v>498</v>
      </c>
      <c r="B51" s="11" t="s">
        <v>499</v>
      </c>
      <c r="C51" s="11" t="s">
        <v>500</v>
      </c>
      <c r="D51" s="11" t="s">
        <v>1379</v>
      </c>
      <c r="E51" s="11" t="s">
        <v>42</v>
      </c>
      <c r="F51" s="11" t="s">
        <v>20</v>
      </c>
      <c r="G51" s="11"/>
      <c r="H51" s="11"/>
      <c r="I51" s="11"/>
      <c r="J51" s="11"/>
      <c r="K51" s="353" t="s">
        <v>494</v>
      </c>
    </row>
    <row r="52" spans="1:11" ht="45" customHeight="1" x14ac:dyDescent="0.3">
      <c r="A52" s="253" t="s">
        <v>501</v>
      </c>
      <c r="B52" s="11" t="s">
        <v>502</v>
      </c>
      <c r="C52" s="11" t="s">
        <v>503</v>
      </c>
      <c r="D52" s="11" t="s">
        <v>1379</v>
      </c>
      <c r="E52" s="11" t="s">
        <v>42</v>
      </c>
      <c r="F52" s="11" t="s">
        <v>20</v>
      </c>
      <c r="G52" s="11"/>
      <c r="H52" s="11"/>
      <c r="I52" s="11"/>
      <c r="J52" s="11"/>
      <c r="K52" s="353" t="s">
        <v>494</v>
      </c>
    </row>
    <row r="53" spans="1:11" ht="45" customHeight="1" x14ac:dyDescent="0.3">
      <c r="A53" s="253" t="s">
        <v>504</v>
      </c>
      <c r="B53" s="11" t="s">
        <v>505</v>
      </c>
      <c r="C53" s="11" t="s">
        <v>506</v>
      </c>
      <c r="D53" s="11" t="s">
        <v>1379</v>
      </c>
      <c r="E53" s="11" t="s">
        <v>42</v>
      </c>
      <c r="F53" s="11" t="s">
        <v>20</v>
      </c>
      <c r="G53" s="11"/>
      <c r="H53" s="11"/>
      <c r="I53" s="11"/>
      <c r="J53" s="11"/>
      <c r="K53" s="353" t="s">
        <v>494</v>
      </c>
    </row>
    <row r="54" spans="1:11" ht="45" customHeight="1" x14ac:dyDescent="0.3">
      <c r="A54" s="253" t="s">
        <v>507</v>
      </c>
      <c r="B54" s="11" t="s">
        <v>508</v>
      </c>
      <c r="C54" s="11" t="s">
        <v>509</v>
      </c>
      <c r="D54" s="11" t="s">
        <v>1381</v>
      </c>
      <c r="E54" s="11" t="s">
        <v>42</v>
      </c>
      <c r="F54" s="11" t="s">
        <v>20</v>
      </c>
      <c r="G54" s="11"/>
      <c r="H54" s="11"/>
      <c r="I54" s="11"/>
      <c r="J54" s="11"/>
      <c r="K54" s="11"/>
    </row>
    <row r="55" spans="1:11" ht="45" customHeight="1" x14ac:dyDescent="0.3">
      <c r="A55" s="253" t="s">
        <v>510</v>
      </c>
      <c r="B55" s="11" t="s">
        <v>511</v>
      </c>
      <c r="C55" s="11" t="s">
        <v>512</v>
      </c>
      <c r="D55" s="11" t="s">
        <v>1381</v>
      </c>
      <c r="E55" s="11" t="s">
        <v>42</v>
      </c>
      <c r="F55" s="11" t="s">
        <v>28</v>
      </c>
      <c r="G55" s="11"/>
      <c r="H55" s="11"/>
      <c r="I55" s="11"/>
      <c r="J55" s="11"/>
      <c r="K55" s="11"/>
    </row>
    <row r="56" spans="1:11" ht="45" customHeight="1" x14ac:dyDescent="0.3">
      <c r="A56" s="253" t="s">
        <v>603</v>
      </c>
      <c r="B56" s="11" t="s">
        <v>597</v>
      </c>
      <c r="C56" s="11" t="s">
        <v>598</v>
      </c>
      <c r="D56" s="11" t="s">
        <v>1379</v>
      </c>
      <c r="E56" s="11" t="s">
        <v>19</v>
      </c>
      <c r="F56" s="11" t="s">
        <v>20</v>
      </c>
      <c r="G56" s="11"/>
      <c r="H56" s="11"/>
      <c r="I56" s="11"/>
      <c r="J56" s="11"/>
      <c r="K56" s="11" t="s">
        <v>494</v>
      </c>
    </row>
    <row r="57" spans="1:11" ht="45" customHeight="1" x14ac:dyDescent="0.3">
      <c r="A57" s="253" t="s">
        <v>522</v>
      </c>
      <c r="B57" s="11" t="s">
        <v>523</v>
      </c>
      <c r="C57" s="11" t="s">
        <v>524</v>
      </c>
      <c r="D57" s="11" t="s">
        <v>1379</v>
      </c>
      <c r="E57" s="11" t="s">
        <v>19</v>
      </c>
      <c r="F57" s="11" t="s">
        <v>20</v>
      </c>
      <c r="G57" s="11"/>
      <c r="H57" s="11"/>
      <c r="I57" s="11"/>
      <c r="J57" s="11"/>
      <c r="K57" s="11" t="s">
        <v>525</v>
      </c>
    </row>
    <row r="58" spans="1:11" ht="45" customHeight="1" x14ac:dyDescent="0.3">
      <c r="A58" s="253" t="s">
        <v>526</v>
      </c>
      <c r="B58" s="11" t="s">
        <v>527</v>
      </c>
      <c r="C58" s="11" t="s">
        <v>528</v>
      </c>
      <c r="D58" s="11" t="s">
        <v>1381</v>
      </c>
      <c r="E58" s="11" t="s">
        <v>42</v>
      </c>
      <c r="F58" s="11" t="s">
        <v>28</v>
      </c>
      <c r="G58" s="11"/>
      <c r="H58" s="11"/>
      <c r="I58" s="11"/>
      <c r="J58" s="11"/>
      <c r="K58" s="11"/>
    </row>
    <row r="59" spans="1:11" ht="45" customHeight="1" x14ac:dyDescent="0.3">
      <c r="A59" s="253" t="s">
        <v>535</v>
      </c>
      <c r="B59" s="11" t="s">
        <v>536</v>
      </c>
      <c r="C59" s="11" t="s">
        <v>537</v>
      </c>
      <c r="D59" s="11" t="s">
        <v>1378</v>
      </c>
      <c r="E59" s="11" t="s">
        <v>42</v>
      </c>
      <c r="F59" s="11" t="s">
        <v>20</v>
      </c>
      <c r="G59" s="11"/>
      <c r="H59" s="11"/>
      <c r="I59" s="11"/>
      <c r="J59" s="11"/>
      <c r="K59" s="11" t="s">
        <v>178</v>
      </c>
    </row>
    <row r="60" spans="1:11" ht="45" customHeight="1" x14ac:dyDescent="0.3">
      <c r="A60" s="253" t="s">
        <v>538</v>
      </c>
      <c r="B60" s="11" t="s">
        <v>539</v>
      </c>
      <c r="C60" s="11" t="s">
        <v>540</v>
      </c>
      <c r="D60" s="11" t="s">
        <v>1378</v>
      </c>
      <c r="E60" s="11" t="s">
        <v>42</v>
      </c>
      <c r="F60" s="11" t="s">
        <v>20</v>
      </c>
      <c r="G60" s="11"/>
      <c r="H60" s="11"/>
      <c r="I60" s="11"/>
      <c r="J60" s="11"/>
      <c r="K60" s="11" t="s">
        <v>83</v>
      </c>
    </row>
    <row r="61" spans="1:11" ht="45" customHeight="1" x14ac:dyDescent="0.3">
      <c r="A61" s="253" t="s">
        <v>1279</v>
      </c>
      <c r="B61" s="11" t="s">
        <v>1280</v>
      </c>
      <c r="C61" s="11" t="s">
        <v>1281</v>
      </c>
      <c r="D61" s="11" t="s">
        <v>1379</v>
      </c>
      <c r="E61" s="11" t="s">
        <v>19</v>
      </c>
      <c r="F61" s="11" t="s">
        <v>28</v>
      </c>
      <c r="G61" s="11"/>
      <c r="H61" s="11"/>
      <c r="I61" s="11"/>
      <c r="J61" s="11"/>
      <c r="K61" s="11"/>
    </row>
    <row r="62" spans="1:11" ht="45" customHeight="1" x14ac:dyDescent="0.3">
      <c r="A62" s="253" t="s">
        <v>1284</v>
      </c>
      <c r="B62" s="11" t="s">
        <v>1285</v>
      </c>
      <c r="C62" s="11" t="s">
        <v>1286</v>
      </c>
      <c r="D62" s="11" t="s">
        <v>1379</v>
      </c>
      <c r="E62" s="11" t="s">
        <v>19</v>
      </c>
      <c r="F62" s="11" t="s">
        <v>28</v>
      </c>
      <c r="G62" s="11"/>
      <c r="H62" s="11"/>
      <c r="I62" s="11"/>
      <c r="J62" s="11"/>
      <c r="K62" s="11"/>
    </row>
    <row r="63" spans="1:11" ht="45" customHeight="1" x14ac:dyDescent="0.3">
      <c r="A63" s="253" t="s">
        <v>1288</v>
      </c>
      <c r="B63" s="11" t="s">
        <v>1289</v>
      </c>
      <c r="C63" s="11" t="s">
        <v>1290</v>
      </c>
      <c r="D63" s="11" t="s">
        <v>1379</v>
      </c>
      <c r="E63" s="11" t="s">
        <v>19</v>
      </c>
      <c r="F63" s="11" t="s">
        <v>28</v>
      </c>
      <c r="G63" s="11"/>
      <c r="H63" s="11"/>
      <c r="I63" s="11"/>
      <c r="J63" s="11"/>
      <c r="K63" s="11"/>
    </row>
    <row r="64" spans="1:11" ht="45" customHeight="1" x14ac:dyDescent="0.3">
      <c r="A64" s="253" t="s">
        <v>1292</v>
      </c>
      <c r="B64" s="11" t="s">
        <v>1293</v>
      </c>
      <c r="C64" s="11" t="s">
        <v>1294</v>
      </c>
      <c r="D64" s="11" t="s">
        <v>1379</v>
      </c>
      <c r="E64" s="11" t="s">
        <v>19</v>
      </c>
      <c r="F64" s="11" t="s">
        <v>28</v>
      </c>
      <c r="G64" s="11"/>
      <c r="H64" s="11"/>
      <c r="I64" s="11"/>
      <c r="J64" s="11"/>
      <c r="K64" s="11"/>
    </row>
  </sheetData>
  <conditionalFormatting sqref="A3:I48">
    <cfRule type="expression" dxfId="21" priority="1">
      <formula>$F3="d"</formula>
    </cfRule>
    <cfRule type="expression" dxfId="20" priority="2">
      <formula>$F3="m"</formula>
    </cfRule>
    <cfRule type="expression" dxfId="19" priority="3">
      <formula>$F3="v"</formula>
    </cfRule>
  </conditionalFormatting>
  <conditionalFormatting sqref="A3:K48">
    <cfRule type="expression" dxfId="18" priority="4">
      <formula>$F3="no"</formula>
    </cfRule>
  </conditionalFormatting>
  <pageMargins left="0.7" right="0.2" top="0.2" bottom="0.2" header="0.05" footer="0.3"/>
  <pageSetup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23B8-9C8E-4564-AD20-17AD09BBA229}">
  <dimension ref="A1:K18"/>
  <sheetViews>
    <sheetView topLeftCell="A9" workbookViewId="0">
      <selection activeCell="K13" sqref="A3:K13"/>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9</v>
      </c>
      <c r="F1">
        <f>COUNTIF(F3:F100,"yes")</f>
        <v>2</v>
      </c>
    </row>
    <row r="2" spans="1:11" ht="31.2" x14ac:dyDescent="0.3">
      <c r="A2" t="s">
        <v>4</v>
      </c>
      <c r="B2" t="s">
        <v>5</v>
      </c>
      <c r="C2" t="s">
        <v>6</v>
      </c>
      <c r="D2" s="16" t="s">
        <v>7</v>
      </c>
      <c r="E2" s="16" t="s">
        <v>8</v>
      </c>
      <c r="F2" s="16" t="s">
        <v>576</v>
      </c>
      <c r="G2" s="4" t="s">
        <v>567</v>
      </c>
      <c r="H2" s="4" t="s">
        <v>568</v>
      </c>
      <c r="I2" s="4" t="s">
        <v>569</v>
      </c>
      <c r="J2" s="4" t="s">
        <v>566</v>
      </c>
      <c r="K2" s="4" t="s">
        <v>14</v>
      </c>
    </row>
    <row r="3" spans="1:11" ht="45" customHeight="1" x14ac:dyDescent="0.3">
      <c r="A3" s="253" t="s">
        <v>66</v>
      </c>
      <c r="B3" s="253" t="s">
        <v>67</v>
      </c>
      <c r="C3" s="253" t="s">
        <v>68</v>
      </c>
      <c r="D3" s="251" t="s">
        <v>1379</v>
      </c>
      <c r="E3" s="251" t="s">
        <v>42</v>
      </c>
      <c r="F3" s="251" t="s">
        <v>20</v>
      </c>
      <c r="G3" s="252"/>
      <c r="H3" s="252"/>
      <c r="I3" s="252"/>
      <c r="J3" s="253"/>
      <c r="K3" s="2" t="s">
        <v>69</v>
      </c>
    </row>
    <row r="4" spans="1:11" ht="45" customHeight="1" x14ac:dyDescent="0.3">
      <c r="A4" s="253" t="s">
        <v>106</v>
      </c>
      <c r="B4" s="253" t="s">
        <v>587</v>
      </c>
      <c r="C4" s="253" t="s">
        <v>588</v>
      </c>
      <c r="D4" s="251" t="s">
        <v>1380</v>
      </c>
      <c r="E4" s="251" t="s">
        <v>42</v>
      </c>
      <c r="F4" s="251" t="s">
        <v>20</v>
      </c>
      <c r="G4" s="252"/>
      <c r="H4" s="252"/>
      <c r="I4" s="252"/>
      <c r="J4" s="253"/>
      <c r="K4" s="2"/>
    </row>
    <row r="5" spans="1:11" ht="45" customHeight="1" x14ac:dyDescent="0.3">
      <c r="A5" s="253" t="s">
        <v>108</v>
      </c>
      <c r="B5" s="253" t="s">
        <v>107</v>
      </c>
      <c r="C5" s="253" t="s">
        <v>589</v>
      </c>
      <c r="D5" s="251" t="s">
        <v>1380</v>
      </c>
      <c r="E5" s="251" t="s">
        <v>42</v>
      </c>
      <c r="F5" s="251" t="s">
        <v>20</v>
      </c>
      <c r="G5" s="252"/>
      <c r="H5" s="252"/>
      <c r="I5" s="252"/>
      <c r="J5" s="253"/>
      <c r="K5" s="2"/>
    </row>
    <row r="6" spans="1:11" ht="45" customHeight="1" x14ac:dyDescent="0.3">
      <c r="A6" s="253" t="s">
        <v>116</v>
      </c>
      <c r="B6" s="253" t="s">
        <v>117</v>
      </c>
      <c r="C6" s="253" t="s">
        <v>118</v>
      </c>
      <c r="D6" s="251" t="s">
        <v>1379</v>
      </c>
      <c r="E6" s="251" t="s">
        <v>19</v>
      </c>
      <c r="F6" s="251" t="s">
        <v>20</v>
      </c>
      <c r="G6" s="252"/>
      <c r="H6" s="252"/>
      <c r="I6" s="252"/>
      <c r="J6" s="253"/>
      <c r="K6" s="2"/>
    </row>
    <row r="7" spans="1:11" ht="45" customHeight="1" x14ac:dyDescent="0.3">
      <c r="A7" s="253" t="s">
        <v>172</v>
      </c>
      <c r="B7" s="253" t="s">
        <v>173</v>
      </c>
      <c r="C7" s="253" t="s">
        <v>174</v>
      </c>
      <c r="D7" s="251" t="s">
        <v>1379</v>
      </c>
      <c r="E7" s="251" t="s">
        <v>19</v>
      </c>
      <c r="F7" s="251" t="s">
        <v>20</v>
      </c>
      <c r="G7" s="252"/>
      <c r="H7" s="252"/>
      <c r="I7" s="252"/>
      <c r="J7" s="253"/>
      <c r="K7" s="2" t="s">
        <v>53</v>
      </c>
    </row>
    <row r="8" spans="1:11" ht="45" customHeight="1" x14ac:dyDescent="0.3">
      <c r="A8" s="253" t="s">
        <v>372</v>
      </c>
      <c r="B8" s="253" t="s">
        <v>373</v>
      </c>
      <c r="C8" s="253" t="s">
        <v>374</v>
      </c>
      <c r="D8" s="251" t="s">
        <v>1379</v>
      </c>
      <c r="E8" s="251" t="s">
        <v>19</v>
      </c>
      <c r="F8" s="251" t="s">
        <v>28</v>
      </c>
      <c r="G8" s="252"/>
      <c r="H8" s="252"/>
      <c r="I8" s="252"/>
      <c r="J8" s="253"/>
      <c r="K8" s="2"/>
    </row>
    <row r="9" spans="1:11" ht="45" customHeight="1" x14ac:dyDescent="0.3">
      <c r="A9" s="253" t="s">
        <v>375</v>
      </c>
      <c r="B9" s="253" t="s">
        <v>376</v>
      </c>
      <c r="C9" s="253" t="s">
        <v>377</v>
      </c>
      <c r="D9" s="251" t="s">
        <v>1379</v>
      </c>
      <c r="E9" s="251" t="s">
        <v>19</v>
      </c>
      <c r="F9" s="251" t="s">
        <v>28</v>
      </c>
      <c r="G9" s="252"/>
      <c r="H9" s="252"/>
      <c r="I9" s="252"/>
      <c r="J9" s="253"/>
      <c r="K9" s="2"/>
    </row>
    <row r="10" spans="1:11" ht="45" customHeight="1" x14ac:dyDescent="0.3">
      <c r="A10" s="253" t="s">
        <v>429</v>
      </c>
      <c r="B10" s="253" t="s">
        <v>591</v>
      </c>
      <c r="C10" s="253" t="s">
        <v>592</v>
      </c>
      <c r="D10" s="251" t="s">
        <v>1379</v>
      </c>
      <c r="E10" s="251" t="s">
        <v>42</v>
      </c>
      <c r="F10" s="251" t="s">
        <v>20</v>
      </c>
      <c r="G10" s="252"/>
      <c r="H10" s="252"/>
      <c r="I10" s="252"/>
      <c r="J10" s="253"/>
      <c r="K10" s="2" t="s">
        <v>585</v>
      </c>
    </row>
    <row r="11" spans="1:11" ht="45" customHeight="1" x14ac:dyDescent="0.3">
      <c r="A11" s="253" t="s">
        <v>431</v>
      </c>
      <c r="B11" s="253" t="s">
        <v>593</v>
      </c>
      <c r="C11" s="253" t="s">
        <v>594</v>
      </c>
      <c r="D11" s="251" t="s">
        <v>1379</v>
      </c>
      <c r="E11" s="251" t="s">
        <v>42</v>
      </c>
      <c r="F11" s="251" t="s">
        <v>20</v>
      </c>
      <c r="G11" s="252"/>
      <c r="H11" s="252"/>
      <c r="I11" s="252"/>
      <c r="J11" s="253"/>
      <c r="K11" s="2" t="s">
        <v>430</v>
      </c>
    </row>
    <row r="12" spans="1:11" ht="45" customHeight="1" x14ac:dyDescent="0.3">
      <c r="A12" s="5"/>
      <c r="B12" s="9"/>
      <c r="C12" s="9"/>
      <c r="D12" s="2"/>
      <c r="E12" s="2"/>
      <c r="F12" s="2"/>
      <c r="G12" s="3"/>
      <c r="H12" s="3"/>
      <c r="I12" s="3"/>
      <c r="J12" s="2"/>
      <c r="K12" s="2"/>
    </row>
    <row r="13" spans="1:11" ht="45" customHeight="1" x14ac:dyDescent="0.3">
      <c r="A13" s="5"/>
      <c r="B13" s="9"/>
      <c r="C13" s="9"/>
      <c r="D13" s="2"/>
      <c r="E13" s="2"/>
      <c r="F13" s="2"/>
      <c r="G13" s="3"/>
      <c r="H13" s="3"/>
      <c r="I13" s="3"/>
      <c r="J13" s="2"/>
      <c r="K13" s="2"/>
    </row>
    <row r="14" spans="1:11" ht="45" customHeight="1" x14ac:dyDescent="0.3">
      <c r="A14" s="5"/>
      <c r="B14" s="9"/>
      <c r="C14" s="9"/>
      <c r="D14" s="2"/>
      <c r="E14" s="2"/>
      <c r="F14" s="2"/>
      <c r="G14" s="3"/>
      <c r="H14" s="3"/>
      <c r="I14" s="3"/>
      <c r="J14" s="2"/>
      <c r="K14" s="2"/>
    </row>
    <row r="15" spans="1:11" ht="45" customHeight="1" x14ac:dyDescent="0.3">
      <c r="A15" s="5"/>
      <c r="B15" s="9"/>
      <c r="C15" s="9"/>
      <c r="D15" s="2"/>
      <c r="E15" s="2"/>
      <c r="F15" s="2"/>
      <c r="G15" s="3"/>
      <c r="H15" s="3"/>
      <c r="I15" s="3"/>
      <c r="J15" s="2"/>
      <c r="K15" s="2"/>
    </row>
    <row r="16" spans="1:11" ht="45" customHeight="1" x14ac:dyDescent="0.3">
      <c r="A16" s="5"/>
      <c r="B16" s="9"/>
      <c r="C16" s="9"/>
      <c r="D16" s="2"/>
      <c r="E16" s="2"/>
      <c r="F16" s="2"/>
      <c r="G16" s="3"/>
      <c r="H16" s="3"/>
      <c r="I16" s="3"/>
      <c r="J16" s="2"/>
      <c r="K16" s="2"/>
    </row>
    <row r="17" spans="1:11" ht="45" customHeight="1" x14ac:dyDescent="0.3">
      <c r="A17" s="5"/>
      <c r="B17" s="9"/>
      <c r="C17" s="9"/>
      <c r="D17" s="2"/>
      <c r="E17" s="2"/>
      <c r="F17" s="2"/>
      <c r="G17" s="3"/>
      <c r="H17" s="3"/>
      <c r="I17" s="3"/>
      <c r="J17" s="2"/>
      <c r="K17" s="2"/>
    </row>
    <row r="18" spans="1:11" ht="15.6" x14ac:dyDescent="0.3">
      <c r="A18" s="5"/>
      <c r="B18" s="9"/>
      <c r="C18" s="9"/>
      <c r="D18" s="2"/>
      <c r="E18" s="2"/>
      <c r="F18" s="2"/>
      <c r="G18" s="3"/>
      <c r="H18" s="3"/>
      <c r="I18" s="3"/>
      <c r="J18" s="10"/>
      <c r="K18" s="10"/>
    </row>
  </sheetData>
  <conditionalFormatting sqref="A3:I18">
    <cfRule type="expression" dxfId="17" priority="1">
      <formula>$F3="d"</formula>
    </cfRule>
    <cfRule type="expression" dxfId="16" priority="2">
      <formula>$F3="m"</formula>
    </cfRule>
  </conditionalFormatting>
  <conditionalFormatting sqref="A10:I10">
    <cfRule type="expression" dxfId="15" priority="4">
      <formula>$F10="no"</formula>
    </cfRule>
  </conditionalFormatting>
  <conditionalFormatting sqref="A3:K18">
    <cfRule type="expression" dxfId="14" priority="3">
      <formula>$F3="v"</formula>
    </cfRule>
    <cfRule type="expression" dxfId="13" priority="5">
      <formula>$F3="no"</formula>
    </cfRule>
  </conditionalFormatting>
  <conditionalFormatting sqref="J10:K17">
    <cfRule type="expression" dxfId="12" priority="8">
      <formula>$F11="no"</formula>
    </cfRule>
  </conditionalFormatting>
  <pageMargins left="0.2" right="0.2" top="0.25" bottom="0.25" header="0.05" footer="0.3"/>
  <pageSetup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DFC5-EC91-4C3F-8A24-1991DCC97F15}">
  <dimension ref="A1:K32"/>
  <sheetViews>
    <sheetView topLeftCell="A28" workbookViewId="0">
      <selection activeCell="K32" sqref="A2:K32"/>
    </sheetView>
  </sheetViews>
  <sheetFormatPr defaultRowHeight="15.6" x14ac:dyDescent="0.3"/>
  <cols>
    <col min="1" max="1" width="17.5546875" customWidth="1"/>
    <col min="2" max="3" width="16.6640625" style="8" customWidth="1"/>
    <col min="4" max="6" width="3.6640625" customWidth="1"/>
    <col min="7" max="9" width="8.33203125" customWidth="1"/>
    <col min="10" max="10" width="35.6640625" customWidth="1"/>
    <col min="11" max="11" width="5.44140625" customWidth="1"/>
  </cols>
  <sheetData>
    <row r="1" spans="1:11" ht="14.4" x14ac:dyDescent="0.3">
      <c r="A1">
        <f>COUNTA(A3:A100)</f>
        <v>30</v>
      </c>
      <c r="B1"/>
      <c r="C1"/>
      <c r="F1">
        <f>COUNTIF(F3:F100,"yes")</f>
        <v>10</v>
      </c>
    </row>
    <row r="2" spans="1:11" ht="31.2" x14ac:dyDescent="0.3">
      <c r="A2" t="s">
        <v>4</v>
      </c>
      <c r="B2" s="8" t="s">
        <v>5</v>
      </c>
      <c r="C2" s="8" t="s">
        <v>6</v>
      </c>
      <c r="D2" s="16" t="s">
        <v>7</v>
      </c>
      <c r="E2" s="16" t="s">
        <v>8</v>
      </c>
      <c r="F2" s="16" t="s">
        <v>576</v>
      </c>
      <c r="G2" s="4" t="s">
        <v>567</v>
      </c>
      <c r="H2" s="4" t="s">
        <v>568</v>
      </c>
      <c r="I2" s="4" t="s">
        <v>569</v>
      </c>
      <c r="J2" s="4" t="s">
        <v>566</v>
      </c>
      <c r="K2" s="4" t="s">
        <v>14</v>
      </c>
    </row>
    <row r="3" spans="1:11" ht="45.75" customHeight="1" x14ac:dyDescent="0.3">
      <c r="A3" s="253" t="s">
        <v>16</v>
      </c>
      <c r="B3" s="253" t="s">
        <v>17</v>
      </c>
      <c r="C3" s="253" t="s">
        <v>18</v>
      </c>
      <c r="D3" s="251" t="s">
        <v>1379</v>
      </c>
      <c r="E3" s="251" t="s">
        <v>19</v>
      </c>
      <c r="F3" s="251" t="s">
        <v>20</v>
      </c>
      <c r="G3" s="252"/>
      <c r="H3" s="252"/>
      <c r="I3" s="252"/>
      <c r="J3" s="253"/>
      <c r="K3" s="251" t="s">
        <v>21</v>
      </c>
    </row>
    <row r="4" spans="1:11" ht="45.75" customHeight="1" x14ac:dyDescent="0.3">
      <c r="A4" s="253" t="s">
        <v>22</v>
      </c>
      <c r="B4" s="253" t="s">
        <v>23</v>
      </c>
      <c r="C4" s="253" t="s">
        <v>24</v>
      </c>
      <c r="D4" s="251" t="s">
        <v>1379</v>
      </c>
      <c r="E4" s="251" t="s">
        <v>19</v>
      </c>
      <c r="F4" s="251" t="s">
        <v>20</v>
      </c>
      <c r="G4" s="252"/>
      <c r="H4" s="252"/>
      <c r="I4" s="252"/>
      <c r="J4" s="253"/>
      <c r="K4" s="251" t="s">
        <v>21</v>
      </c>
    </row>
    <row r="5" spans="1:11" ht="45.75" customHeight="1" x14ac:dyDescent="0.3">
      <c r="A5" s="253" t="s">
        <v>25</v>
      </c>
      <c r="B5" s="253" t="s">
        <v>26</v>
      </c>
      <c r="C5" s="253" t="s">
        <v>27</v>
      </c>
      <c r="D5" s="251" t="s">
        <v>1379</v>
      </c>
      <c r="E5" s="251" t="s">
        <v>19</v>
      </c>
      <c r="F5" s="251" t="s">
        <v>20</v>
      </c>
      <c r="G5" s="252"/>
      <c r="H5" s="252"/>
      <c r="I5" s="252"/>
      <c r="J5" s="253"/>
      <c r="K5" s="251" t="s">
        <v>21</v>
      </c>
    </row>
    <row r="6" spans="1:11" ht="45.75" customHeight="1" x14ac:dyDescent="0.3">
      <c r="A6" s="253" t="s">
        <v>29</v>
      </c>
      <c r="B6" s="253" t="s">
        <v>30</v>
      </c>
      <c r="C6" s="253" t="s">
        <v>31</v>
      </c>
      <c r="D6" s="251" t="s">
        <v>1379</v>
      </c>
      <c r="E6" s="251" t="s">
        <v>19</v>
      </c>
      <c r="F6" s="251" t="s">
        <v>28</v>
      </c>
      <c r="G6" s="252"/>
      <c r="H6" s="252"/>
      <c r="I6" s="252"/>
      <c r="J6" s="253"/>
      <c r="K6" s="251" t="s">
        <v>21</v>
      </c>
    </row>
    <row r="7" spans="1:11" ht="45.75" customHeight="1" x14ac:dyDescent="0.3">
      <c r="A7" s="253" t="s">
        <v>36</v>
      </c>
      <c r="B7" s="253" t="s">
        <v>37</v>
      </c>
      <c r="C7" s="253" t="s">
        <v>38</v>
      </c>
      <c r="D7" s="251" t="s">
        <v>1379</v>
      </c>
      <c r="E7" s="251" t="s">
        <v>19</v>
      </c>
      <c r="F7" s="251" t="s">
        <v>20</v>
      </c>
      <c r="G7" s="252"/>
      <c r="H7" s="252"/>
      <c r="I7" s="252"/>
      <c r="J7" s="253"/>
      <c r="K7" s="251"/>
    </row>
    <row r="8" spans="1:11" ht="45.75" customHeight="1" x14ac:dyDescent="0.3">
      <c r="A8" s="253" t="s">
        <v>39</v>
      </c>
      <c r="B8" s="253" t="s">
        <v>40</v>
      </c>
      <c r="C8" s="253" t="s">
        <v>41</v>
      </c>
      <c r="D8" s="251" t="s">
        <v>1379</v>
      </c>
      <c r="E8" s="251" t="s">
        <v>19</v>
      </c>
      <c r="F8" s="251" t="s">
        <v>20</v>
      </c>
      <c r="G8" s="252"/>
      <c r="H8" s="252"/>
      <c r="I8" s="252"/>
      <c r="J8" s="253"/>
      <c r="K8" s="251"/>
    </row>
    <row r="9" spans="1:11" ht="45.75" customHeight="1" x14ac:dyDescent="0.3">
      <c r="A9" s="253" t="s">
        <v>84</v>
      </c>
      <c r="B9" s="253" t="s">
        <v>85</v>
      </c>
      <c r="C9" s="253" t="s">
        <v>86</v>
      </c>
      <c r="D9" s="251" t="s">
        <v>1381</v>
      </c>
      <c r="E9" s="251" t="s">
        <v>42</v>
      </c>
      <c r="F9" s="251" t="s">
        <v>20</v>
      </c>
      <c r="G9" s="252"/>
      <c r="H9" s="252"/>
      <c r="I9" s="252"/>
      <c r="J9" s="253"/>
      <c r="K9" s="251"/>
    </row>
    <row r="10" spans="1:11" ht="45.75" customHeight="1" x14ac:dyDescent="0.3">
      <c r="A10" s="253" t="s">
        <v>90</v>
      </c>
      <c r="B10" s="253" t="s">
        <v>91</v>
      </c>
      <c r="C10" s="253" t="s">
        <v>92</v>
      </c>
      <c r="D10" s="251" t="s">
        <v>1379</v>
      </c>
      <c r="E10" s="251" t="s">
        <v>19</v>
      </c>
      <c r="F10" s="251" t="s">
        <v>20</v>
      </c>
      <c r="G10" s="252"/>
      <c r="H10" s="252"/>
      <c r="I10" s="252"/>
      <c r="J10" s="253"/>
      <c r="K10" s="251" t="s">
        <v>21</v>
      </c>
    </row>
    <row r="11" spans="1:11" ht="45.75" customHeight="1" x14ac:dyDescent="0.3">
      <c r="A11" s="253" t="s">
        <v>119</v>
      </c>
      <c r="B11" s="253" t="s">
        <v>120</v>
      </c>
      <c r="C11" s="253" t="s">
        <v>121</v>
      </c>
      <c r="D11" s="251" t="s">
        <v>1379</v>
      </c>
      <c r="E11" s="251" t="s">
        <v>19</v>
      </c>
      <c r="F11" s="251" t="s">
        <v>20</v>
      </c>
      <c r="G11" s="252"/>
      <c r="H11" s="252"/>
      <c r="I11" s="252"/>
      <c r="J11" s="253"/>
      <c r="K11" s="251"/>
    </row>
    <row r="12" spans="1:11" ht="45.75" customHeight="1" x14ac:dyDescent="0.3">
      <c r="A12" s="253" t="s">
        <v>908</v>
      </c>
      <c r="B12" s="253" t="s">
        <v>909</v>
      </c>
      <c r="C12" s="253" t="s">
        <v>910</v>
      </c>
      <c r="D12" s="251" t="s">
        <v>1378</v>
      </c>
      <c r="E12" s="251" t="s">
        <v>42</v>
      </c>
      <c r="F12" s="251" t="s">
        <v>28</v>
      </c>
      <c r="G12" s="252"/>
      <c r="H12" s="252"/>
      <c r="I12" s="252"/>
      <c r="J12" s="253"/>
      <c r="K12" s="251"/>
    </row>
    <row r="13" spans="1:11" ht="45.75" customHeight="1" x14ac:dyDescent="0.3">
      <c r="A13" s="253" t="s">
        <v>381</v>
      </c>
      <c r="B13" s="253" t="s">
        <v>382</v>
      </c>
      <c r="C13" s="253" t="s">
        <v>383</v>
      </c>
      <c r="D13" s="251" t="s">
        <v>1379</v>
      </c>
      <c r="E13" s="251" t="s">
        <v>42</v>
      </c>
      <c r="F13" s="251" t="s">
        <v>20</v>
      </c>
      <c r="G13" s="252"/>
      <c r="H13" s="252"/>
      <c r="I13" s="252"/>
      <c r="J13" s="253"/>
      <c r="K13" s="251"/>
    </row>
    <row r="14" spans="1:11" ht="45.75" customHeight="1" x14ac:dyDescent="0.3">
      <c r="A14" s="253" t="s">
        <v>384</v>
      </c>
      <c r="B14" s="253" t="s">
        <v>385</v>
      </c>
      <c r="C14" s="253" t="s">
        <v>386</v>
      </c>
      <c r="D14" s="251" t="s">
        <v>1379</v>
      </c>
      <c r="E14" s="251" t="s">
        <v>42</v>
      </c>
      <c r="F14" s="251" t="s">
        <v>20</v>
      </c>
      <c r="G14" s="252"/>
      <c r="H14" s="252"/>
      <c r="I14" s="252"/>
      <c r="J14" s="253"/>
      <c r="K14" s="251"/>
    </row>
    <row r="15" spans="1:11" ht="45.75" customHeight="1" x14ac:dyDescent="0.3">
      <c r="A15" s="253" t="s">
        <v>387</v>
      </c>
      <c r="B15" s="253" t="s">
        <v>388</v>
      </c>
      <c r="C15" s="253" t="s">
        <v>389</v>
      </c>
      <c r="D15" s="251" t="s">
        <v>1379</v>
      </c>
      <c r="E15" s="251" t="s">
        <v>42</v>
      </c>
      <c r="F15" s="251" t="s">
        <v>20</v>
      </c>
      <c r="G15" s="252"/>
      <c r="H15" s="252"/>
      <c r="I15" s="252"/>
      <c r="J15" s="253"/>
      <c r="K15" s="251"/>
    </row>
    <row r="16" spans="1:11" ht="45.75" customHeight="1" x14ac:dyDescent="0.3">
      <c r="A16" s="253" t="s">
        <v>390</v>
      </c>
      <c r="B16" s="253" t="s">
        <v>391</v>
      </c>
      <c r="C16" s="253" t="s">
        <v>392</v>
      </c>
      <c r="D16" s="251" t="s">
        <v>1379</v>
      </c>
      <c r="E16" s="251" t="s">
        <v>19</v>
      </c>
      <c r="F16" s="251" t="s">
        <v>20</v>
      </c>
      <c r="G16" s="252"/>
      <c r="H16" s="252"/>
      <c r="I16" s="252"/>
      <c r="J16" s="253"/>
      <c r="K16" s="251" t="s">
        <v>21</v>
      </c>
    </row>
    <row r="17" spans="1:11" ht="45.75" customHeight="1" x14ac:dyDescent="0.3">
      <c r="A17" s="253" t="s">
        <v>393</v>
      </c>
      <c r="B17" s="253" t="s">
        <v>394</v>
      </c>
      <c r="C17" s="253" t="s">
        <v>395</v>
      </c>
      <c r="D17" s="251" t="s">
        <v>1379</v>
      </c>
      <c r="E17" s="251" t="s">
        <v>19</v>
      </c>
      <c r="F17" s="251" t="s">
        <v>20</v>
      </c>
      <c r="G17" s="252"/>
      <c r="H17" s="252"/>
      <c r="I17" s="252"/>
      <c r="J17" s="253"/>
      <c r="K17" s="251" t="s">
        <v>21</v>
      </c>
    </row>
    <row r="18" spans="1:11" ht="45.75" customHeight="1" x14ac:dyDescent="0.3">
      <c r="A18" s="253" t="s">
        <v>405</v>
      </c>
      <c r="B18" s="253" t="s">
        <v>406</v>
      </c>
      <c r="C18" s="253" t="s">
        <v>407</v>
      </c>
      <c r="D18" s="251" t="s">
        <v>1379</v>
      </c>
      <c r="E18" s="251" t="s">
        <v>19</v>
      </c>
      <c r="F18" s="251" t="s">
        <v>20</v>
      </c>
      <c r="G18" s="252"/>
      <c r="H18" s="252"/>
      <c r="I18" s="252"/>
      <c r="J18" s="253"/>
      <c r="K18" s="251"/>
    </row>
    <row r="19" spans="1:11" ht="45.75" customHeight="1" x14ac:dyDescent="0.3">
      <c r="A19" s="253" t="s">
        <v>482</v>
      </c>
      <c r="B19" s="253" t="s">
        <v>483</v>
      </c>
      <c r="C19" s="253" t="s">
        <v>484</v>
      </c>
      <c r="D19" s="251" t="s">
        <v>1380</v>
      </c>
      <c r="E19" s="251" t="s">
        <v>42</v>
      </c>
      <c r="F19" s="251" t="s">
        <v>28</v>
      </c>
      <c r="G19" s="252"/>
      <c r="H19" s="252"/>
      <c r="I19" s="252"/>
      <c r="J19" s="253"/>
      <c r="K19" s="251"/>
    </row>
    <row r="20" spans="1:11" ht="45.75" customHeight="1" x14ac:dyDescent="0.3">
      <c r="A20" s="253" t="s">
        <v>485</v>
      </c>
      <c r="B20" s="253" t="s">
        <v>486</v>
      </c>
      <c r="C20" s="253" t="s">
        <v>487</v>
      </c>
      <c r="D20" s="251" t="s">
        <v>1380</v>
      </c>
      <c r="E20" s="251" t="s">
        <v>42</v>
      </c>
      <c r="F20" s="251" t="s">
        <v>28</v>
      </c>
      <c r="G20" s="252"/>
      <c r="H20" s="252"/>
      <c r="I20" s="252"/>
      <c r="J20" s="253"/>
      <c r="K20" s="251"/>
    </row>
    <row r="21" spans="1:11" ht="45.75" customHeight="1" x14ac:dyDescent="0.3">
      <c r="A21" s="253" t="s">
        <v>513</v>
      </c>
      <c r="B21" s="253" t="s">
        <v>514</v>
      </c>
      <c r="C21" s="253" t="s">
        <v>515</v>
      </c>
      <c r="D21" s="251" t="s">
        <v>1381</v>
      </c>
      <c r="E21" s="251" t="s">
        <v>42</v>
      </c>
      <c r="F21" s="251" t="s">
        <v>28</v>
      </c>
      <c r="G21" s="252"/>
      <c r="H21" s="252"/>
      <c r="I21" s="252"/>
      <c r="J21" s="253"/>
      <c r="K21" s="251"/>
    </row>
    <row r="22" spans="1:11" ht="45.75" customHeight="1" x14ac:dyDescent="0.3">
      <c r="A22" s="253" t="s">
        <v>516</v>
      </c>
      <c r="B22" s="253" t="s">
        <v>517</v>
      </c>
      <c r="C22" s="253" t="s">
        <v>518</v>
      </c>
      <c r="D22" s="251" t="s">
        <v>1381</v>
      </c>
      <c r="E22" s="251" t="s">
        <v>42</v>
      </c>
      <c r="F22" s="251" t="s">
        <v>20</v>
      </c>
      <c r="G22" s="252"/>
      <c r="H22" s="252"/>
      <c r="I22" s="252"/>
      <c r="J22" s="253"/>
      <c r="K22" s="251"/>
    </row>
    <row r="23" spans="1:11" ht="45.75" customHeight="1" x14ac:dyDescent="0.3">
      <c r="A23" s="253" t="s">
        <v>519</v>
      </c>
      <c r="B23" s="253" t="s">
        <v>520</v>
      </c>
      <c r="C23" s="253" t="s">
        <v>521</v>
      </c>
      <c r="D23" s="251" t="s">
        <v>1381</v>
      </c>
      <c r="E23" s="251" t="s">
        <v>42</v>
      </c>
      <c r="F23" s="251" t="s">
        <v>20</v>
      </c>
      <c r="G23" s="252"/>
      <c r="H23" s="252"/>
      <c r="I23" s="252"/>
      <c r="J23" s="253"/>
      <c r="K23" s="251"/>
    </row>
    <row r="24" spans="1:11" ht="45.75" customHeight="1" x14ac:dyDescent="0.3">
      <c r="A24" s="253" t="s">
        <v>529</v>
      </c>
      <c r="B24" s="253" t="s">
        <v>530</v>
      </c>
      <c r="C24" s="253" t="s">
        <v>531</v>
      </c>
      <c r="D24" s="251" t="s">
        <v>1379</v>
      </c>
      <c r="E24" s="251" t="s">
        <v>19</v>
      </c>
      <c r="F24" s="251" t="s">
        <v>20</v>
      </c>
      <c r="G24" s="252"/>
      <c r="H24" s="252"/>
      <c r="I24" s="252"/>
      <c r="J24" s="253"/>
      <c r="K24" s="251" t="s">
        <v>21</v>
      </c>
    </row>
    <row r="25" spans="1:11" ht="45.75" customHeight="1" x14ac:dyDescent="0.3">
      <c r="A25" s="253" t="s">
        <v>532</v>
      </c>
      <c r="B25" s="253" t="s">
        <v>533</v>
      </c>
      <c r="C25" s="253" t="s">
        <v>534</v>
      </c>
      <c r="D25" s="251" t="s">
        <v>1379</v>
      </c>
      <c r="E25" s="251" t="s">
        <v>19</v>
      </c>
      <c r="F25" s="251" t="s">
        <v>20</v>
      </c>
      <c r="G25" s="252"/>
      <c r="H25" s="252"/>
      <c r="I25" s="252"/>
      <c r="J25" s="253"/>
      <c r="K25" s="251" t="s">
        <v>21</v>
      </c>
    </row>
    <row r="26" spans="1:11" ht="45.75" customHeight="1" x14ac:dyDescent="0.3">
      <c r="A26" s="253" t="s">
        <v>1246</v>
      </c>
      <c r="B26" s="253" t="s">
        <v>1247</v>
      </c>
      <c r="C26" s="253" t="s">
        <v>1248</v>
      </c>
      <c r="D26" s="251" t="s">
        <v>1378</v>
      </c>
      <c r="E26" s="251" t="s">
        <v>42</v>
      </c>
      <c r="F26" s="251" t="s">
        <v>28</v>
      </c>
      <c r="G26" s="252"/>
      <c r="H26" s="252"/>
      <c r="I26" s="252"/>
      <c r="J26" s="253"/>
      <c r="K26" s="251" t="s">
        <v>1250</v>
      </c>
    </row>
    <row r="27" spans="1:11" ht="45.75" customHeight="1" x14ac:dyDescent="0.3">
      <c r="A27" s="253" t="s">
        <v>1253</v>
      </c>
      <c r="B27" s="253" t="s">
        <v>1254</v>
      </c>
      <c r="C27" s="253" t="s">
        <v>1255</v>
      </c>
      <c r="D27" s="251" t="s">
        <v>1378</v>
      </c>
      <c r="E27" s="251" t="s">
        <v>42</v>
      </c>
      <c r="F27" s="251" t="s">
        <v>28</v>
      </c>
      <c r="G27" s="252"/>
      <c r="H27" s="252"/>
      <c r="I27" s="252"/>
      <c r="J27" s="253"/>
      <c r="K27" s="251" t="s">
        <v>1257</v>
      </c>
    </row>
    <row r="28" spans="1:11" ht="45.75" customHeight="1" x14ac:dyDescent="0.3">
      <c r="A28" s="253" t="s">
        <v>547</v>
      </c>
      <c r="B28" s="253" t="s">
        <v>1260</v>
      </c>
      <c r="C28" s="253" t="s">
        <v>1261</v>
      </c>
      <c r="D28" s="251" t="s">
        <v>1378</v>
      </c>
      <c r="E28" s="251" t="s">
        <v>42</v>
      </c>
      <c r="F28" s="251" t="s">
        <v>20</v>
      </c>
      <c r="G28" s="252"/>
      <c r="H28" s="252"/>
      <c r="I28" s="252"/>
      <c r="J28" s="253"/>
      <c r="K28" s="251"/>
    </row>
    <row r="29" spans="1:11" ht="43.2" x14ac:dyDescent="0.3">
      <c r="A29" s="253" t="s">
        <v>604</v>
      </c>
      <c r="B29" s="253" t="s">
        <v>1264</v>
      </c>
      <c r="C29" s="253" t="s">
        <v>1265</v>
      </c>
      <c r="D29" s="251" t="s">
        <v>1378</v>
      </c>
      <c r="E29" s="251" t="s">
        <v>42</v>
      </c>
      <c r="F29" s="251" t="s">
        <v>28</v>
      </c>
      <c r="G29" s="252"/>
      <c r="H29" s="252"/>
      <c r="I29" s="252"/>
      <c r="J29" s="253"/>
      <c r="K29" s="251" t="s">
        <v>586</v>
      </c>
    </row>
    <row r="30" spans="1:11" ht="45" customHeight="1" x14ac:dyDescent="0.3">
      <c r="A30" s="253" t="s">
        <v>1267</v>
      </c>
      <c r="B30" s="354" t="s">
        <v>1268</v>
      </c>
      <c r="C30" s="354" t="s">
        <v>1269</v>
      </c>
      <c r="D30" s="253" t="s">
        <v>1379</v>
      </c>
      <c r="E30" s="253" t="s">
        <v>19</v>
      </c>
      <c r="F30" s="253" t="s">
        <v>28</v>
      </c>
      <c r="G30" s="253"/>
      <c r="H30" s="253"/>
      <c r="I30" s="253"/>
      <c r="J30" s="253"/>
      <c r="K30" s="355" t="s">
        <v>1271</v>
      </c>
    </row>
    <row r="31" spans="1:11" ht="45" customHeight="1" x14ac:dyDescent="0.3">
      <c r="A31" s="253" t="s">
        <v>548</v>
      </c>
      <c r="B31" s="354" t="s">
        <v>549</v>
      </c>
      <c r="C31" s="354" t="s">
        <v>550</v>
      </c>
      <c r="D31" s="253" t="s">
        <v>1378</v>
      </c>
      <c r="E31" s="253" t="s">
        <v>42</v>
      </c>
      <c r="F31" s="253" t="s">
        <v>20</v>
      </c>
      <c r="G31" s="253"/>
      <c r="H31" s="253"/>
      <c r="I31" s="253"/>
      <c r="J31" s="253"/>
      <c r="K31" s="355"/>
    </row>
    <row r="32" spans="1:11" ht="45" customHeight="1" x14ac:dyDescent="0.3">
      <c r="A32" s="253" t="s">
        <v>551</v>
      </c>
      <c r="B32" s="354" t="s">
        <v>552</v>
      </c>
      <c r="C32" s="354" t="s">
        <v>553</v>
      </c>
      <c r="D32" s="253" t="s">
        <v>1378</v>
      </c>
      <c r="E32" s="253" t="s">
        <v>42</v>
      </c>
      <c r="F32" s="253" t="s">
        <v>28</v>
      </c>
      <c r="G32" s="253"/>
      <c r="H32" s="253"/>
      <c r="I32" s="253"/>
      <c r="J32" s="253"/>
      <c r="K32" s="355"/>
    </row>
  </sheetData>
  <conditionalFormatting sqref="A3:I50">
    <cfRule type="expression" dxfId="11" priority="1">
      <formula>$F3="d"</formula>
    </cfRule>
    <cfRule type="expression" dxfId="10" priority="2">
      <formula>$F3="m"</formula>
    </cfRule>
  </conditionalFormatting>
  <conditionalFormatting sqref="A3:K50">
    <cfRule type="expression" dxfId="9" priority="3">
      <formula>$F3="v"</formula>
    </cfRule>
    <cfRule type="expression" dxfId="8" priority="4">
      <formula>$F3="no"</formula>
    </cfRule>
  </conditionalFormatting>
  <pageMargins left="0.7" right="0.2" top="0.25" bottom="0.25" header="0.05" footer="0.3"/>
  <pageSetup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41C9-6446-4385-8755-69128900D678}">
  <dimension ref="A1:K12"/>
  <sheetViews>
    <sheetView workbookViewId="0">
      <selection activeCell="A4" sqref="A4"/>
    </sheetView>
  </sheetViews>
  <sheetFormatPr defaultRowHeight="15.6" x14ac:dyDescent="0.3"/>
  <cols>
    <col min="1" max="1" width="17.5546875" customWidth="1"/>
    <col min="2" max="3" width="16.6640625" style="7" customWidth="1"/>
    <col min="4" max="6" width="3.6640625" customWidth="1"/>
    <col min="7" max="9" width="8.33203125" customWidth="1"/>
    <col min="10" max="10" width="35.6640625" customWidth="1"/>
    <col min="11" max="11" width="5.44140625" customWidth="1"/>
  </cols>
  <sheetData>
    <row r="1" spans="1:11" ht="14.4" x14ac:dyDescent="0.3">
      <c r="A1">
        <f>COUNTA(A3:A100)</f>
        <v>10</v>
      </c>
      <c r="B1"/>
      <c r="C1"/>
      <c r="F1">
        <f>COUNTIF(F3:F100,"yes")</f>
        <v>10</v>
      </c>
    </row>
    <row r="2" spans="1:11" ht="31.2" x14ac:dyDescent="0.3">
      <c r="A2" s="13" t="s">
        <v>4</v>
      </c>
      <c r="B2" s="14" t="s">
        <v>5</v>
      </c>
      <c r="C2" s="14" t="s">
        <v>6</v>
      </c>
      <c r="D2" s="16" t="s">
        <v>7</v>
      </c>
      <c r="E2" s="16" t="s">
        <v>8</v>
      </c>
      <c r="F2" s="16" t="s">
        <v>576</v>
      </c>
      <c r="G2" s="15" t="s">
        <v>567</v>
      </c>
      <c r="H2" s="15" t="s">
        <v>568</v>
      </c>
      <c r="I2" s="15" t="s">
        <v>569</v>
      </c>
      <c r="J2" s="15" t="s">
        <v>566</v>
      </c>
      <c r="K2" s="15" t="s">
        <v>14</v>
      </c>
    </row>
    <row r="3" spans="1:11" ht="63" customHeight="1" x14ac:dyDescent="0.3">
      <c r="A3" s="253" t="s">
        <v>340</v>
      </c>
      <c r="B3" s="253" t="s">
        <v>341</v>
      </c>
      <c r="C3" s="253" t="s">
        <v>342</v>
      </c>
      <c r="D3" s="251" t="s">
        <v>1378</v>
      </c>
      <c r="E3" s="251" t="s">
        <v>343</v>
      </c>
      <c r="F3" s="251" t="s">
        <v>28</v>
      </c>
      <c r="G3" s="252"/>
      <c r="H3" s="252"/>
      <c r="I3" s="252"/>
      <c r="J3" s="253"/>
      <c r="K3" s="251" t="s">
        <v>344</v>
      </c>
    </row>
    <row r="4" spans="1:11" ht="63" customHeight="1" x14ac:dyDescent="0.3">
      <c r="A4" s="253" t="s">
        <v>345</v>
      </c>
      <c r="B4" s="253" t="s">
        <v>346</v>
      </c>
      <c r="C4" s="253" t="s">
        <v>347</v>
      </c>
      <c r="D4" s="251" t="s">
        <v>1378</v>
      </c>
      <c r="E4" s="251" t="s">
        <v>343</v>
      </c>
      <c r="F4" s="251" t="s">
        <v>28</v>
      </c>
      <c r="G4" s="252"/>
      <c r="H4" s="252"/>
      <c r="I4" s="252"/>
      <c r="J4" s="253"/>
      <c r="K4" s="251" t="s">
        <v>344</v>
      </c>
    </row>
    <row r="5" spans="1:11" ht="63" customHeight="1" x14ac:dyDescent="0.3">
      <c r="A5" s="253" t="s">
        <v>348</v>
      </c>
      <c r="B5" s="253" t="s">
        <v>349</v>
      </c>
      <c r="C5" s="253" t="s">
        <v>350</v>
      </c>
      <c r="D5" s="251" t="s">
        <v>1378</v>
      </c>
      <c r="E5" s="251" t="s">
        <v>343</v>
      </c>
      <c r="F5" s="251" t="s">
        <v>28</v>
      </c>
      <c r="G5" s="252"/>
      <c r="H5" s="252"/>
      <c r="I5" s="252"/>
      <c r="J5" s="253"/>
      <c r="K5" s="251" t="s">
        <v>344</v>
      </c>
    </row>
    <row r="6" spans="1:11" ht="63" customHeight="1" x14ac:dyDescent="0.3">
      <c r="A6" s="253" t="s">
        <v>351</v>
      </c>
      <c r="B6" s="253" t="s">
        <v>352</v>
      </c>
      <c r="C6" s="253" t="s">
        <v>353</v>
      </c>
      <c r="D6" s="251" t="s">
        <v>1378</v>
      </c>
      <c r="E6" s="251" t="s">
        <v>343</v>
      </c>
      <c r="F6" s="251" t="s">
        <v>28</v>
      </c>
      <c r="G6" s="252"/>
      <c r="H6" s="252"/>
      <c r="I6" s="252"/>
      <c r="J6" s="253"/>
      <c r="K6" s="251" t="s">
        <v>344</v>
      </c>
    </row>
    <row r="7" spans="1:11" ht="63" customHeight="1" x14ac:dyDescent="0.3">
      <c r="A7" s="253" t="s">
        <v>354</v>
      </c>
      <c r="B7" s="253" t="s">
        <v>355</v>
      </c>
      <c r="C7" s="253" t="s">
        <v>356</v>
      </c>
      <c r="D7" s="251" t="s">
        <v>1378</v>
      </c>
      <c r="E7" s="251" t="s">
        <v>343</v>
      </c>
      <c r="F7" s="251" t="s">
        <v>28</v>
      </c>
      <c r="G7" s="252"/>
      <c r="H7" s="252"/>
      <c r="I7" s="252"/>
      <c r="J7" s="253"/>
      <c r="K7" s="251" t="s">
        <v>344</v>
      </c>
    </row>
    <row r="8" spans="1:11" ht="63" customHeight="1" x14ac:dyDescent="0.3">
      <c r="A8" s="253" t="s">
        <v>357</v>
      </c>
      <c r="B8" s="253" t="s">
        <v>358</v>
      </c>
      <c r="C8" s="253" t="s">
        <v>359</v>
      </c>
      <c r="D8" s="251" t="s">
        <v>1378</v>
      </c>
      <c r="E8" s="251" t="s">
        <v>343</v>
      </c>
      <c r="F8" s="251" t="s">
        <v>28</v>
      </c>
      <c r="G8" s="252"/>
      <c r="H8" s="252"/>
      <c r="I8" s="252"/>
      <c r="J8" s="253"/>
      <c r="K8" s="251" t="s">
        <v>344</v>
      </c>
    </row>
    <row r="9" spans="1:11" ht="63" customHeight="1" x14ac:dyDescent="0.3">
      <c r="A9" s="253" t="s">
        <v>360</v>
      </c>
      <c r="B9" s="253" t="s">
        <v>361</v>
      </c>
      <c r="C9" s="253" t="s">
        <v>362</v>
      </c>
      <c r="D9" s="251" t="s">
        <v>1378</v>
      </c>
      <c r="E9" s="251" t="s">
        <v>343</v>
      </c>
      <c r="F9" s="251" t="s">
        <v>28</v>
      </c>
      <c r="G9" s="252"/>
      <c r="H9" s="252"/>
      <c r="I9" s="252"/>
      <c r="J9" s="253"/>
      <c r="K9" s="251" t="s">
        <v>344</v>
      </c>
    </row>
    <row r="10" spans="1:11" ht="63" customHeight="1" x14ac:dyDescent="0.3">
      <c r="A10" s="253" t="s">
        <v>363</v>
      </c>
      <c r="B10" s="253" t="s">
        <v>364</v>
      </c>
      <c r="C10" s="253" t="s">
        <v>365</v>
      </c>
      <c r="D10" s="251" t="s">
        <v>1378</v>
      </c>
      <c r="E10" s="251" t="s">
        <v>343</v>
      </c>
      <c r="F10" s="251" t="s">
        <v>28</v>
      </c>
      <c r="G10" s="252"/>
      <c r="H10" s="252"/>
      <c r="I10" s="252"/>
      <c r="J10" s="253"/>
      <c r="K10" s="251" t="s">
        <v>344</v>
      </c>
    </row>
    <row r="11" spans="1:11" ht="63" customHeight="1" x14ac:dyDescent="0.3">
      <c r="A11" s="253" t="s">
        <v>366</v>
      </c>
      <c r="B11" s="253" t="s">
        <v>367</v>
      </c>
      <c r="C11" s="253" t="s">
        <v>368</v>
      </c>
      <c r="D11" s="251" t="s">
        <v>1378</v>
      </c>
      <c r="E11" s="251" t="s">
        <v>343</v>
      </c>
      <c r="F11" s="251" t="s">
        <v>28</v>
      </c>
      <c r="G11" s="252"/>
      <c r="H11" s="252"/>
      <c r="I11" s="252"/>
      <c r="J11" s="253"/>
      <c r="K11" s="251" t="s">
        <v>344</v>
      </c>
    </row>
    <row r="12" spans="1:11" ht="63" customHeight="1" x14ac:dyDescent="0.3">
      <c r="A12" s="253" t="s">
        <v>369</v>
      </c>
      <c r="B12" s="253" t="s">
        <v>370</v>
      </c>
      <c r="C12" s="253" t="s">
        <v>371</v>
      </c>
      <c r="D12" s="251" t="s">
        <v>1378</v>
      </c>
      <c r="E12" s="251" t="s">
        <v>343</v>
      </c>
      <c r="F12" s="251" t="s">
        <v>28</v>
      </c>
      <c r="G12" s="252"/>
      <c r="H12" s="252"/>
      <c r="I12" s="252"/>
      <c r="J12" s="253"/>
      <c r="K12" s="251" t="s">
        <v>344</v>
      </c>
    </row>
  </sheetData>
  <conditionalFormatting sqref="A3:I12">
    <cfRule type="expression" dxfId="7" priority="1">
      <formula>$F3="d"</formula>
    </cfRule>
    <cfRule type="expression" dxfId="6" priority="2">
      <formula>$F3="m"</formula>
    </cfRule>
  </conditionalFormatting>
  <conditionalFormatting sqref="A3:K12">
    <cfRule type="expression" dxfId="5" priority="3">
      <formula>$F3="v"</formula>
    </cfRule>
    <cfRule type="expression" dxfId="4" priority="4">
      <formula>$F3="no"</formula>
    </cfRule>
  </conditionalFormatting>
  <printOptions horizontalCentered="1"/>
  <pageMargins left="0.7" right="0.2" top="0.25" bottom="0.25" header="0.05" footer="0.3"/>
  <pageSetup orientation="landscape"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002E3-4194-4C86-A827-FABB748F932E}">
  <dimension ref="A1:K26"/>
  <sheetViews>
    <sheetView tabSelected="1" topLeftCell="A18" zoomScaleNormal="100" workbookViewId="0">
      <selection activeCell="G24" sqref="G24"/>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24</v>
      </c>
      <c r="F1">
        <f>COUNTIF(F3:F100,"yes")</f>
        <v>6</v>
      </c>
    </row>
    <row r="2" spans="1:11" ht="31.2" x14ac:dyDescent="0.3">
      <c r="A2" s="4" t="s">
        <v>4</v>
      </c>
      <c r="B2" s="4" t="s">
        <v>5</v>
      </c>
      <c r="C2" s="4" t="s">
        <v>6</v>
      </c>
      <c r="D2" s="16" t="s">
        <v>7</v>
      </c>
      <c r="E2" s="16" t="s">
        <v>8</v>
      </c>
      <c r="F2" s="16" t="s">
        <v>576</v>
      </c>
      <c r="G2" s="4" t="s">
        <v>567</v>
      </c>
      <c r="H2" s="4" t="s">
        <v>568</v>
      </c>
      <c r="I2" s="4" t="s">
        <v>569</v>
      </c>
      <c r="J2" s="4" t="s">
        <v>566</v>
      </c>
      <c r="K2" s="4" t="s">
        <v>14</v>
      </c>
    </row>
    <row r="3" spans="1:11" ht="45" customHeight="1" x14ac:dyDescent="0.3">
      <c r="A3" s="253" t="s">
        <v>46</v>
      </c>
      <c r="B3" s="261" t="s">
        <v>47</v>
      </c>
      <c r="C3" s="261" t="s">
        <v>48</v>
      </c>
      <c r="D3" s="251" t="s">
        <v>1379</v>
      </c>
      <c r="E3" s="251" t="s">
        <v>19</v>
      </c>
      <c r="F3" s="251" t="s">
        <v>20</v>
      </c>
      <c r="G3" s="252"/>
      <c r="H3" s="252"/>
      <c r="I3" s="252"/>
      <c r="J3" s="261"/>
      <c r="K3" s="251" t="s">
        <v>49</v>
      </c>
    </row>
    <row r="4" spans="1:11" ht="45" customHeight="1" x14ac:dyDescent="0.3">
      <c r="A4" s="253" t="s">
        <v>122</v>
      </c>
      <c r="B4" s="261" t="s">
        <v>123</v>
      </c>
      <c r="C4" s="261" t="s">
        <v>124</v>
      </c>
      <c r="D4" s="251" t="s">
        <v>1379</v>
      </c>
      <c r="E4" s="251" t="s">
        <v>42</v>
      </c>
      <c r="F4" s="251" t="s">
        <v>28</v>
      </c>
      <c r="G4" s="252"/>
      <c r="H4" s="252"/>
      <c r="I4" s="252"/>
      <c r="J4" s="261"/>
      <c r="K4" s="251" t="s">
        <v>125</v>
      </c>
    </row>
    <row r="5" spans="1:11" ht="45" customHeight="1" x14ac:dyDescent="0.3">
      <c r="A5" s="253" t="s">
        <v>126</v>
      </c>
      <c r="B5" s="261" t="s">
        <v>127</v>
      </c>
      <c r="C5" s="261" t="s">
        <v>128</v>
      </c>
      <c r="D5" s="251" t="s">
        <v>1379</v>
      </c>
      <c r="E5" s="251" t="s">
        <v>42</v>
      </c>
      <c r="F5" s="251" t="s">
        <v>28</v>
      </c>
      <c r="G5" s="252"/>
      <c r="H5" s="252"/>
      <c r="I5" s="252"/>
      <c r="J5" s="261"/>
      <c r="K5" s="251" t="s">
        <v>125</v>
      </c>
    </row>
    <row r="6" spans="1:11" ht="45" customHeight="1" x14ac:dyDescent="0.3">
      <c r="A6" s="253" t="s">
        <v>129</v>
      </c>
      <c r="B6" s="261" t="s">
        <v>130</v>
      </c>
      <c r="C6" s="261" t="s">
        <v>131</v>
      </c>
      <c r="D6" s="251" t="s">
        <v>1379</v>
      </c>
      <c r="E6" s="251" t="s">
        <v>42</v>
      </c>
      <c r="F6" s="251" t="s">
        <v>28</v>
      </c>
      <c r="G6" s="252"/>
      <c r="H6" s="252"/>
      <c r="I6" s="252"/>
      <c r="J6" s="261"/>
      <c r="K6" s="251" t="s">
        <v>125</v>
      </c>
    </row>
    <row r="7" spans="1:11" ht="45" customHeight="1" x14ac:dyDescent="0.3">
      <c r="A7" s="253" t="s">
        <v>132</v>
      </c>
      <c r="B7" s="261" t="s">
        <v>133</v>
      </c>
      <c r="C7" s="261" t="s">
        <v>134</v>
      </c>
      <c r="D7" s="251" t="s">
        <v>1379</v>
      </c>
      <c r="E7" s="251" t="s">
        <v>42</v>
      </c>
      <c r="F7" s="251" t="s">
        <v>28</v>
      </c>
      <c r="G7" s="252"/>
      <c r="H7" s="252"/>
      <c r="I7" s="252"/>
      <c r="J7" s="261"/>
      <c r="K7" s="251" t="s">
        <v>125</v>
      </c>
    </row>
    <row r="8" spans="1:11" ht="45" customHeight="1" x14ac:dyDescent="0.3">
      <c r="A8" s="253" t="s">
        <v>135</v>
      </c>
      <c r="B8" s="261" t="s">
        <v>136</v>
      </c>
      <c r="C8" s="261" t="s">
        <v>137</v>
      </c>
      <c r="D8" s="251" t="s">
        <v>1379</v>
      </c>
      <c r="E8" s="251" t="s">
        <v>42</v>
      </c>
      <c r="F8" s="251" t="s">
        <v>28</v>
      </c>
      <c r="G8" s="252"/>
      <c r="H8" s="252"/>
      <c r="I8" s="252"/>
      <c r="J8" s="261"/>
      <c r="K8" s="251" t="s">
        <v>125</v>
      </c>
    </row>
    <row r="9" spans="1:11" ht="45" customHeight="1" x14ac:dyDescent="0.3">
      <c r="A9" s="253" t="s">
        <v>138</v>
      </c>
      <c r="B9" s="261" t="s">
        <v>139</v>
      </c>
      <c r="C9" s="261" t="s">
        <v>140</v>
      </c>
      <c r="D9" s="251" t="s">
        <v>1379</v>
      </c>
      <c r="E9" s="251" t="s">
        <v>42</v>
      </c>
      <c r="F9" s="251" t="s">
        <v>28</v>
      </c>
      <c r="G9" s="252"/>
      <c r="H9" s="252"/>
      <c r="I9" s="252"/>
      <c r="J9" s="261"/>
      <c r="K9" s="251" t="s">
        <v>125</v>
      </c>
    </row>
    <row r="10" spans="1:11" ht="45" customHeight="1" x14ac:dyDescent="0.3">
      <c r="A10" s="253" t="s">
        <v>945</v>
      </c>
      <c r="B10" s="261" t="s">
        <v>946</v>
      </c>
      <c r="C10" s="261" t="s">
        <v>947</v>
      </c>
      <c r="D10" s="251" t="s">
        <v>1379</v>
      </c>
      <c r="E10" s="251" t="s">
        <v>19</v>
      </c>
      <c r="F10" s="251" t="s">
        <v>20</v>
      </c>
      <c r="G10" s="252"/>
      <c r="H10" s="252"/>
      <c r="I10" s="252"/>
      <c r="J10" s="261"/>
      <c r="K10" s="251" t="s">
        <v>950</v>
      </c>
    </row>
    <row r="11" spans="1:11" ht="45" customHeight="1" x14ac:dyDescent="0.3">
      <c r="A11" s="253" t="s">
        <v>194</v>
      </c>
      <c r="B11" s="261" t="s">
        <v>197</v>
      </c>
      <c r="C11" s="261" t="s">
        <v>198</v>
      </c>
      <c r="D11" s="251" t="s">
        <v>1379</v>
      </c>
      <c r="E11" s="251" t="s">
        <v>19</v>
      </c>
      <c r="F11" s="251" t="s">
        <v>20</v>
      </c>
      <c r="G11" s="252"/>
      <c r="H11" s="252"/>
      <c r="I11" s="252"/>
      <c r="J11" s="261"/>
      <c r="K11" s="251" t="s">
        <v>49</v>
      </c>
    </row>
    <row r="12" spans="1:11" ht="45" customHeight="1" x14ac:dyDescent="0.3">
      <c r="A12" s="253" t="s">
        <v>449</v>
      </c>
      <c r="B12" s="261" t="s">
        <v>450</v>
      </c>
      <c r="C12" s="261" t="s">
        <v>451</v>
      </c>
      <c r="D12" s="251" t="s">
        <v>1379</v>
      </c>
      <c r="E12" s="251" t="s">
        <v>19</v>
      </c>
      <c r="F12" s="251" t="s">
        <v>20</v>
      </c>
      <c r="G12" s="252"/>
      <c r="H12" s="252"/>
      <c r="I12" s="252"/>
      <c r="J12" s="261"/>
      <c r="K12" s="251" t="s">
        <v>125</v>
      </c>
    </row>
    <row r="13" spans="1:11" ht="45" customHeight="1" x14ac:dyDescent="0.3">
      <c r="A13" s="253" t="s">
        <v>452</v>
      </c>
      <c r="B13" s="261" t="s">
        <v>453</v>
      </c>
      <c r="C13" s="261" t="s">
        <v>454</v>
      </c>
      <c r="D13" s="251" t="s">
        <v>1379</v>
      </c>
      <c r="E13" s="251" t="s">
        <v>19</v>
      </c>
      <c r="F13" s="251" t="s">
        <v>20</v>
      </c>
      <c r="G13" s="252"/>
      <c r="H13" s="252"/>
      <c r="I13" s="252"/>
      <c r="J13" s="261"/>
      <c r="K13" s="251" t="s">
        <v>125</v>
      </c>
    </row>
    <row r="14" spans="1:11" ht="45" customHeight="1" x14ac:dyDescent="0.3">
      <c r="A14" s="253" t="s">
        <v>455</v>
      </c>
      <c r="B14" s="261" t="s">
        <v>456</v>
      </c>
      <c r="C14" s="261" t="s">
        <v>457</v>
      </c>
      <c r="D14" s="251" t="s">
        <v>1379</v>
      </c>
      <c r="E14" s="251" t="s">
        <v>19</v>
      </c>
      <c r="F14" s="251" t="s">
        <v>20</v>
      </c>
      <c r="G14" s="252"/>
      <c r="H14" s="252"/>
      <c r="I14" s="252"/>
      <c r="J14" s="261"/>
      <c r="K14" s="251" t="s">
        <v>125</v>
      </c>
    </row>
    <row r="15" spans="1:11" ht="45" customHeight="1" x14ac:dyDescent="0.3">
      <c r="A15" s="253" t="s">
        <v>458</v>
      </c>
      <c r="B15" s="261" t="s">
        <v>459</v>
      </c>
      <c r="C15" s="261" t="s">
        <v>460</v>
      </c>
      <c r="D15" s="251" t="s">
        <v>1379</v>
      </c>
      <c r="E15" s="251" t="s">
        <v>19</v>
      </c>
      <c r="F15" s="251" t="s">
        <v>20</v>
      </c>
      <c r="G15" s="252"/>
      <c r="H15" s="252"/>
      <c r="I15" s="252"/>
      <c r="J15" s="261"/>
      <c r="K15" s="251" t="s">
        <v>125</v>
      </c>
    </row>
    <row r="16" spans="1:11" ht="45" customHeight="1" x14ac:dyDescent="0.3">
      <c r="A16" s="253" t="s">
        <v>461</v>
      </c>
      <c r="B16" s="261" t="s">
        <v>462</v>
      </c>
      <c r="C16" s="261" t="s">
        <v>463</v>
      </c>
      <c r="D16" s="251" t="s">
        <v>1379</v>
      </c>
      <c r="E16" s="251" t="s">
        <v>19</v>
      </c>
      <c r="F16" s="251" t="s">
        <v>20</v>
      </c>
      <c r="G16" s="252"/>
      <c r="H16" s="252"/>
      <c r="I16" s="252"/>
      <c r="J16" s="261"/>
      <c r="K16" s="251" t="s">
        <v>125</v>
      </c>
    </row>
    <row r="17" spans="1:11" ht="45" customHeight="1" x14ac:dyDescent="0.3">
      <c r="A17" s="253" t="s">
        <v>464</v>
      </c>
      <c r="B17" s="261" t="s">
        <v>465</v>
      </c>
      <c r="C17" s="261" t="s">
        <v>466</v>
      </c>
      <c r="D17" s="251" t="s">
        <v>1379</v>
      </c>
      <c r="E17" s="251" t="s">
        <v>19</v>
      </c>
      <c r="F17" s="251" t="s">
        <v>20</v>
      </c>
      <c r="G17" s="252"/>
      <c r="H17" s="252"/>
      <c r="I17" s="252"/>
      <c r="J17" s="261"/>
      <c r="K17" s="251" t="s">
        <v>125</v>
      </c>
    </row>
    <row r="18" spans="1:11" ht="45" customHeight="1" x14ac:dyDescent="0.3">
      <c r="A18" s="253" t="s">
        <v>467</v>
      </c>
      <c r="B18" s="261" t="s">
        <v>468</v>
      </c>
      <c r="C18" s="261" t="s">
        <v>469</v>
      </c>
      <c r="D18" s="251" t="s">
        <v>1379</v>
      </c>
      <c r="E18" s="251" t="s">
        <v>19</v>
      </c>
      <c r="F18" s="251" t="s">
        <v>20</v>
      </c>
      <c r="G18" s="252"/>
      <c r="H18" s="252"/>
      <c r="I18" s="252"/>
      <c r="J18" s="261"/>
      <c r="K18" s="251" t="s">
        <v>125</v>
      </c>
    </row>
    <row r="19" spans="1:11" ht="45" customHeight="1" x14ac:dyDescent="0.3">
      <c r="A19" s="253" t="s">
        <v>470</v>
      </c>
      <c r="B19" s="261" t="s">
        <v>471</v>
      </c>
      <c r="C19" s="261" t="s">
        <v>472</v>
      </c>
      <c r="D19" s="251" t="s">
        <v>1379</v>
      </c>
      <c r="E19" s="251" t="s">
        <v>19</v>
      </c>
      <c r="F19" s="251" t="s">
        <v>20</v>
      </c>
      <c r="G19" s="252"/>
      <c r="H19" s="252"/>
      <c r="I19" s="252"/>
      <c r="J19" s="261"/>
      <c r="K19" s="251" t="s">
        <v>125</v>
      </c>
    </row>
    <row r="20" spans="1:11" ht="45" customHeight="1" x14ac:dyDescent="0.3">
      <c r="A20" s="253" t="s">
        <v>473</v>
      </c>
      <c r="B20" s="261" t="s">
        <v>474</v>
      </c>
      <c r="C20" s="261" t="s">
        <v>475</v>
      </c>
      <c r="D20" s="251" t="s">
        <v>1379</v>
      </c>
      <c r="E20" s="251" t="s">
        <v>19</v>
      </c>
      <c r="F20" s="251" t="s">
        <v>20</v>
      </c>
      <c r="G20" s="252"/>
      <c r="H20" s="252"/>
      <c r="I20" s="252"/>
      <c r="J20" s="261"/>
      <c r="K20" s="251" t="s">
        <v>125</v>
      </c>
    </row>
    <row r="21" spans="1:11" ht="45" customHeight="1" x14ac:dyDescent="0.3">
      <c r="A21" s="253" t="s">
        <v>476</v>
      </c>
      <c r="B21" s="261" t="s">
        <v>477</v>
      </c>
      <c r="C21" s="261" t="s">
        <v>478</v>
      </c>
      <c r="D21" s="251" t="s">
        <v>1379</v>
      </c>
      <c r="E21" s="251" t="s">
        <v>19</v>
      </c>
      <c r="F21" s="251" t="s">
        <v>20</v>
      </c>
      <c r="G21" s="252"/>
      <c r="H21" s="252"/>
      <c r="I21" s="252"/>
      <c r="J21" s="261"/>
      <c r="K21" s="251" t="s">
        <v>125</v>
      </c>
    </row>
    <row r="22" spans="1:11" ht="45" customHeight="1" x14ac:dyDescent="0.3">
      <c r="A22" s="253" t="s">
        <v>479</v>
      </c>
      <c r="B22" s="253" t="s">
        <v>480</v>
      </c>
      <c r="C22" s="253" t="s">
        <v>481</v>
      </c>
      <c r="D22" s="253" t="s">
        <v>1379</v>
      </c>
      <c r="E22" s="253" t="s">
        <v>19</v>
      </c>
      <c r="F22" s="253" t="s">
        <v>20</v>
      </c>
      <c r="G22" s="253"/>
      <c r="H22" s="253"/>
      <c r="I22" s="253"/>
      <c r="J22" s="253"/>
      <c r="K22" s="355" t="s">
        <v>125</v>
      </c>
    </row>
    <row r="23" spans="1:11" ht="45" customHeight="1" x14ac:dyDescent="0.3">
      <c r="A23" s="253" t="s">
        <v>1040</v>
      </c>
      <c r="B23" s="253" t="s">
        <v>1041</v>
      </c>
      <c r="C23" s="253" t="s">
        <v>1042</v>
      </c>
      <c r="D23" s="253" t="s">
        <v>1380</v>
      </c>
      <c r="E23" s="253" t="s">
        <v>42</v>
      </c>
      <c r="F23" s="253" t="s">
        <v>20</v>
      </c>
      <c r="G23" s="253"/>
      <c r="H23" s="253"/>
      <c r="I23" s="253"/>
      <c r="J23" s="253"/>
      <c r="K23" s="355" t="s">
        <v>1044</v>
      </c>
    </row>
    <row r="24" spans="1:11" ht="45" customHeight="1" x14ac:dyDescent="0.3">
      <c r="A24" s="253" t="s">
        <v>1046</v>
      </c>
      <c r="B24" s="253" t="s">
        <v>1047</v>
      </c>
      <c r="C24" s="253" t="s">
        <v>1048</v>
      </c>
      <c r="D24" s="253" t="s">
        <v>1380</v>
      </c>
      <c r="E24" s="253" t="s">
        <v>42</v>
      </c>
      <c r="F24" s="253" t="s">
        <v>20</v>
      </c>
      <c r="G24" s="253"/>
      <c r="H24" s="253"/>
      <c r="I24" s="253"/>
      <c r="J24" s="253"/>
      <c r="K24" s="355" t="s">
        <v>1044</v>
      </c>
    </row>
    <row r="25" spans="1:11" ht="45" customHeight="1" x14ac:dyDescent="0.3">
      <c r="A25" s="253" t="s">
        <v>1050</v>
      </c>
      <c r="B25" s="253" t="s">
        <v>1051</v>
      </c>
      <c r="C25" s="253" t="s">
        <v>1052</v>
      </c>
      <c r="D25" s="253" t="s">
        <v>1380</v>
      </c>
      <c r="E25" s="253" t="s">
        <v>42</v>
      </c>
      <c r="F25" s="253" t="s">
        <v>20</v>
      </c>
      <c r="G25" s="253"/>
      <c r="H25" s="253"/>
      <c r="I25" s="253"/>
      <c r="J25" s="253"/>
      <c r="K25" s="355" t="s">
        <v>1044</v>
      </c>
    </row>
    <row r="26" spans="1:11" ht="45" customHeight="1" x14ac:dyDescent="0.3">
      <c r="A26" s="253" t="s">
        <v>1054</v>
      </c>
      <c r="B26" s="253" t="s">
        <v>1055</v>
      </c>
      <c r="C26" s="253" t="s">
        <v>1056</v>
      </c>
      <c r="D26" s="253" t="s">
        <v>1380</v>
      </c>
      <c r="E26" s="253" t="s">
        <v>42</v>
      </c>
      <c r="F26" s="253" t="s">
        <v>20</v>
      </c>
      <c r="G26" s="253"/>
      <c r="H26" s="253"/>
      <c r="I26" s="253"/>
      <c r="J26" s="253"/>
      <c r="K26" s="355" t="s">
        <v>1044</v>
      </c>
    </row>
  </sheetData>
  <conditionalFormatting sqref="A3:I21">
    <cfRule type="expression" dxfId="3" priority="1">
      <formula>$F3="d"</formula>
    </cfRule>
    <cfRule type="expression" dxfId="2" priority="2">
      <formula>$F3="m"</formula>
    </cfRule>
  </conditionalFormatting>
  <conditionalFormatting sqref="A3:K21">
    <cfRule type="expression" dxfId="1" priority="3">
      <formula>$F3="v"</formula>
    </cfRule>
    <cfRule type="expression" dxfId="0" priority="4">
      <formula>$F3="no"</formula>
    </cfRule>
  </conditionalFormatting>
  <pageMargins left="0.7" right="0.2" top="0.25" bottom="0.25" header="0.3" footer="0.3"/>
  <pageSetup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296AE-2045-4C89-8CE1-105D15C12F4F}">
  <dimension ref="A1:Q220"/>
  <sheetViews>
    <sheetView topLeftCell="A16" workbookViewId="0">
      <selection activeCell="E19" sqref="E19"/>
    </sheetView>
  </sheetViews>
  <sheetFormatPr defaultRowHeight="14.4" x14ac:dyDescent="0.3"/>
  <sheetData>
    <row r="1" spans="1:17" x14ac:dyDescent="0.3">
      <c r="A1" t="s">
        <v>742</v>
      </c>
      <c r="E1">
        <f>COUNTA(E3:E1501)</f>
        <v>218</v>
      </c>
      <c r="F1">
        <f>E1/3</f>
        <v>72.666666666666671</v>
      </c>
    </row>
    <row r="2" spans="1:17" x14ac:dyDescent="0.3">
      <c r="A2" t="s">
        <v>743</v>
      </c>
      <c r="B2" t="s">
        <v>744</v>
      </c>
      <c r="C2" t="s">
        <v>745</v>
      </c>
      <c r="D2" t="s">
        <v>746</v>
      </c>
      <c r="E2" t="s">
        <v>693</v>
      </c>
      <c r="F2" t="s">
        <v>734</v>
      </c>
      <c r="G2" t="s">
        <v>735</v>
      </c>
      <c r="H2" t="s">
        <v>736</v>
      </c>
      <c r="I2" t="s">
        <v>737</v>
      </c>
      <c r="J2" t="s">
        <v>738</v>
      </c>
      <c r="K2" t="s">
        <v>747</v>
      </c>
      <c r="L2" t="s">
        <v>694</v>
      </c>
      <c r="M2" t="s">
        <v>748</v>
      </c>
      <c r="N2" t="s">
        <v>749</v>
      </c>
      <c r="O2" t="s">
        <v>739</v>
      </c>
      <c r="P2" t="s">
        <v>750</v>
      </c>
      <c r="Q2" s="270"/>
    </row>
    <row r="3" spans="1:17" ht="30.6" x14ac:dyDescent="0.3">
      <c r="A3" s="262" t="s">
        <v>751</v>
      </c>
      <c r="B3" s="263" t="s">
        <v>752</v>
      </c>
      <c r="C3" s="263"/>
      <c r="D3" s="263" t="s">
        <v>753</v>
      </c>
      <c r="E3" t="s">
        <v>16</v>
      </c>
      <c r="F3" t="s">
        <v>17</v>
      </c>
      <c r="G3" t="s">
        <v>18</v>
      </c>
      <c r="H3" s="265" t="s">
        <v>754</v>
      </c>
      <c r="I3" s="265" t="s">
        <v>19</v>
      </c>
      <c r="J3" s="265" t="s">
        <v>20</v>
      </c>
      <c r="K3" s="265" t="s">
        <v>755</v>
      </c>
      <c r="L3" s="265" t="s">
        <v>756</v>
      </c>
      <c r="M3" s="263" t="s">
        <v>757</v>
      </c>
      <c r="N3" s="263" t="s">
        <v>758</v>
      </c>
      <c r="O3" s="265" t="s">
        <v>21</v>
      </c>
      <c r="P3" t="s">
        <v>759</v>
      </c>
      <c r="Q3" s="264"/>
    </row>
    <row r="4" spans="1:17" ht="30.6" x14ac:dyDescent="0.3">
      <c r="A4" s="262" t="s">
        <v>751</v>
      </c>
      <c r="B4" s="266" t="s">
        <v>752</v>
      </c>
      <c r="C4" s="266"/>
      <c r="D4" s="266" t="s">
        <v>760</v>
      </c>
      <c r="E4" t="s">
        <v>22</v>
      </c>
      <c r="F4" t="s">
        <v>23</v>
      </c>
      <c r="G4" t="s">
        <v>24</v>
      </c>
      <c r="H4" s="268" t="s">
        <v>754</v>
      </c>
      <c r="I4" s="268" t="s">
        <v>19</v>
      </c>
      <c r="J4" s="268" t="s">
        <v>20</v>
      </c>
      <c r="K4" s="268" t="s">
        <v>755</v>
      </c>
      <c r="L4" s="268" t="s">
        <v>756</v>
      </c>
      <c r="M4" s="266" t="s">
        <v>757</v>
      </c>
      <c r="N4" s="266" t="s">
        <v>758</v>
      </c>
      <c r="O4" s="268" t="s">
        <v>21</v>
      </c>
      <c r="P4" t="s">
        <v>759</v>
      </c>
      <c r="Q4" s="267"/>
    </row>
    <row r="5" spans="1:17" ht="30.6" x14ac:dyDescent="0.3">
      <c r="A5" s="262" t="s">
        <v>751</v>
      </c>
      <c r="B5" s="263" t="s">
        <v>761</v>
      </c>
      <c r="C5" s="263"/>
      <c r="D5" s="263" t="s">
        <v>762</v>
      </c>
      <c r="E5" t="s">
        <v>25</v>
      </c>
      <c r="F5" t="s">
        <v>26</v>
      </c>
      <c r="G5" t="s">
        <v>27</v>
      </c>
      <c r="H5" s="265" t="s">
        <v>754</v>
      </c>
      <c r="I5" s="265" t="s">
        <v>19</v>
      </c>
      <c r="J5" s="265" t="s">
        <v>20</v>
      </c>
      <c r="K5" s="265" t="s">
        <v>755</v>
      </c>
      <c r="L5" s="265" t="s">
        <v>756</v>
      </c>
      <c r="M5" s="263" t="s">
        <v>757</v>
      </c>
      <c r="N5" s="263" t="s">
        <v>758</v>
      </c>
      <c r="O5" s="265" t="s">
        <v>21</v>
      </c>
      <c r="P5" t="s">
        <v>759</v>
      </c>
      <c r="Q5" s="264"/>
    </row>
    <row r="6" spans="1:17" ht="30.6" x14ac:dyDescent="0.3">
      <c r="A6" s="262" t="s">
        <v>751</v>
      </c>
      <c r="B6" s="266" t="s">
        <v>763</v>
      </c>
      <c r="C6" s="266"/>
      <c r="D6" s="266" t="s">
        <v>764</v>
      </c>
      <c r="E6" t="s">
        <v>29</v>
      </c>
      <c r="F6" t="s">
        <v>30</v>
      </c>
      <c r="G6" t="s">
        <v>31</v>
      </c>
      <c r="H6" s="268" t="s">
        <v>754</v>
      </c>
      <c r="I6" s="268" t="s">
        <v>19</v>
      </c>
      <c r="J6" s="268" t="s">
        <v>28</v>
      </c>
      <c r="K6" s="268" t="s">
        <v>755</v>
      </c>
      <c r="L6" s="268" t="s">
        <v>756</v>
      </c>
      <c r="M6" s="266" t="s">
        <v>757</v>
      </c>
      <c r="N6" s="266" t="s">
        <v>758</v>
      </c>
      <c r="O6" s="268" t="s">
        <v>21</v>
      </c>
      <c r="P6" t="s">
        <v>759</v>
      </c>
      <c r="Q6" s="267"/>
    </row>
    <row r="7" spans="1:17" ht="30.6" x14ac:dyDescent="0.3">
      <c r="A7" s="262" t="s">
        <v>751</v>
      </c>
      <c r="B7" s="263" t="s">
        <v>765</v>
      </c>
      <c r="C7" s="263"/>
      <c r="D7" s="263" t="s">
        <v>766</v>
      </c>
      <c r="E7" t="s">
        <v>32</v>
      </c>
      <c r="F7" t="s">
        <v>33</v>
      </c>
      <c r="G7" t="s">
        <v>34</v>
      </c>
      <c r="H7" s="265" t="s">
        <v>754</v>
      </c>
      <c r="I7" s="265" t="s">
        <v>19</v>
      </c>
      <c r="J7" s="265" t="s">
        <v>20</v>
      </c>
      <c r="K7" s="265" t="s">
        <v>755</v>
      </c>
      <c r="L7" s="265" t="s">
        <v>767</v>
      </c>
      <c r="M7" s="263" t="s">
        <v>768</v>
      </c>
      <c r="N7" s="263" t="s">
        <v>758</v>
      </c>
      <c r="O7" s="265" t="s">
        <v>35</v>
      </c>
      <c r="P7" t="s">
        <v>759</v>
      </c>
      <c r="Q7" s="264"/>
    </row>
    <row r="8" spans="1:17" ht="30.6" x14ac:dyDescent="0.3">
      <c r="A8" s="262" t="s">
        <v>751</v>
      </c>
      <c r="B8" s="266" t="s">
        <v>761</v>
      </c>
      <c r="C8" s="266"/>
      <c r="D8" s="266" t="s">
        <v>769</v>
      </c>
      <c r="E8" t="s">
        <v>36</v>
      </c>
      <c r="F8" t="s">
        <v>37</v>
      </c>
      <c r="G8" t="s">
        <v>38</v>
      </c>
      <c r="H8" s="268" t="s">
        <v>754</v>
      </c>
      <c r="I8" s="268" t="s">
        <v>19</v>
      </c>
      <c r="J8" s="268" t="s">
        <v>20</v>
      </c>
      <c r="K8" s="268" t="s">
        <v>755</v>
      </c>
      <c r="L8" s="268" t="s">
        <v>756</v>
      </c>
      <c r="M8" s="266" t="s">
        <v>770</v>
      </c>
      <c r="N8" s="266" t="s">
        <v>771</v>
      </c>
      <c r="O8" s="268"/>
      <c r="P8" t="s">
        <v>759</v>
      </c>
      <c r="Q8" s="267"/>
    </row>
    <row r="9" spans="1:17" ht="30.6" x14ac:dyDescent="0.3">
      <c r="A9" s="262" t="s">
        <v>751</v>
      </c>
      <c r="B9" s="263" t="s">
        <v>772</v>
      </c>
      <c r="C9" s="263"/>
      <c r="D9" s="263" t="s">
        <v>773</v>
      </c>
      <c r="E9" t="s">
        <v>39</v>
      </c>
      <c r="F9" t="s">
        <v>40</v>
      </c>
      <c r="G9" t="s">
        <v>41</v>
      </c>
      <c r="H9" s="265" t="s">
        <v>754</v>
      </c>
      <c r="I9" s="265" t="s">
        <v>19</v>
      </c>
      <c r="J9" s="265" t="s">
        <v>20</v>
      </c>
      <c r="K9" s="265" t="s">
        <v>755</v>
      </c>
      <c r="L9" s="265" t="s">
        <v>756</v>
      </c>
      <c r="M9" s="263" t="s">
        <v>770</v>
      </c>
      <c r="N9" s="263" t="s">
        <v>771</v>
      </c>
      <c r="O9" s="265"/>
      <c r="P9" t="s">
        <v>759</v>
      </c>
      <c r="Q9" s="264"/>
    </row>
    <row r="10" spans="1:17" ht="30.6" x14ac:dyDescent="0.3">
      <c r="A10" s="262" t="s">
        <v>751</v>
      </c>
      <c r="B10" s="267"/>
      <c r="C10" s="266" t="s">
        <v>774</v>
      </c>
      <c r="D10" s="266" t="s">
        <v>775</v>
      </c>
      <c r="E10" t="s">
        <v>776</v>
      </c>
      <c r="F10" t="s">
        <v>777</v>
      </c>
      <c r="G10" t="s">
        <v>778</v>
      </c>
      <c r="H10" s="268" t="s">
        <v>779</v>
      </c>
      <c r="I10" s="268" t="s">
        <v>42</v>
      </c>
      <c r="J10" s="268" t="s">
        <v>28</v>
      </c>
      <c r="K10" s="268" t="s">
        <v>780</v>
      </c>
      <c r="L10" s="268" t="s">
        <v>781</v>
      </c>
      <c r="M10" s="266" t="s">
        <v>782</v>
      </c>
      <c r="N10" s="266" t="s">
        <v>771</v>
      </c>
      <c r="O10" s="268"/>
      <c r="P10" t="s">
        <v>759</v>
      </c>
      <c r="Q10" s="267"/>
    </row>
    <row r="11" spans="1:17" ht="30.6" x14ac:dyDescent="0.3">
      <c r="A11" s="262" t="s">
        <v>751</v>
      </c>
      <c r="B11" s="264"/>
      <c r="C11" s="263" t="s">
        <v>783</v>
      </c>
      <c r="D11" s="263" t="s">
        <v>784</v>
      </c>
      <c r="E11" t="s">
        <v>785</v>
      </c>
      <c r="F11" t="s">
        <v>786</v>
      </c>
      <c r="G11" t="s">
        <v>787</v>
      </c>
      <c r="H11" s="265" t="s">
        <v>779</v>
      </c>
      <c r="I11" s="265" t="s">
        <v>42</v>
      </c>
      <c r="J11" s="265" t="s">
        <v>28</v>
      </c>
      <c r="K11" s="265" t="s">
        <v>780</v>
      </c>
      <c r="L11" s="265" t="s">
        <v>781</v>
      </c>
      <c r="M11" s="263" t="s">
        <v>782</v>
      </c>
      <c r="N11" s="263" t="s">
        <v>771</v>
      </c>
      <c r="O11" s="265"/>
      <c r="P11" t="s">
        <v>759</v>
      </c>
      <c r="Q11" s="264"/>
    </row>
    <row r="12" spans="1:17" ht="30.6" x14ac:dyDescent="0.3">
      <c r="A12" s="262" t="s">
        <v>751</v>
      </c>
      <c r="B12" s="267"/>
      <c r="C12" s="266" t="s">
        <v>788</v>
      </c>
      <c r="D12" s="266" t="s">
        <v>789</v>
      </c>
      <c r="E12" t="s">
        <v>790</v>
      </c>
      <c r="F12" t="s">
        <v>791</v>
      </c>
      <c r="G12" t="s">
        <v>792</v>
      </c>
      <c r="H12" s="268" t="s">
        <v>779</v>
      </c>
      <c r="I12" s="268" t="s">
        <v>42</v>
      </c>
      <c r="J12" s="268" t="s">
        <v>28</v>
      </c>
      <c r="K12" s="268" t="s">
        <v>780</v>
      </c>
      <c r="L12" s="268" t="s">
        <v>781</v>
      </c>
      <c r="M12" s="266" t="s">
        <v>782</v>
      </c>
      <c r="N12" s="266" t="s">
        <v>771</v>
      </c>
      <c r="O12" s="268"/>
      <c r="P12" t="s">
        <v>759</v>
      </c>
      <c r="Q12" s="267"/>
    </row>
    <row r="13" spans="1:17" ht="30.6" x14ac:dyDescent="0.3">
      <c r="A13" s="262" t="s">
        <v>751</v>
      </c>
      <c r="B13" s="264"/>
      <c r="C13" s="263" t="s">
        <v>793</v>
      </c>
      <c r="D13" s="263" t="s">
        <v>794</v>
      </c>
      <c r="E13" t="s">
        <v>795</v>
      </c>
      <c r="F13" t="s">
        <v>796</v>
      </c>
      <c r="G13" t="s">
        <v>797</v>
      </c>
      <c r="H13" s="265" t="s">
        <v>779</v>
      </c>
      <c r="I13" s="265" t="s">
        <v>42</v>
      </c>
      <c r="J13" s="265" t="s">
        <v>28</v>
      </c>
      <c r="K13" s="265" t="s">
        <v>780</v>
      </c>
      <c r="L13" s="265" t="s">
        <v>781</v>
      </c>
      <c r="M13" s="263" t="s">
        <v>782</v>
      </c>
      <c r="N13" s="263" t="s">
        <v>771</v>
      </c>
      <c r="O13" s="265"/>
      <c r="P13" t="s">
        <v>759</v>
      </c>
      <c r="Q13" s="264"/>
    </row>
    <row r="14" spans="1:17" ht="30.6" x14ac:dyDescent="0.3">
      <c r="A14" s="262" t="s">
        <v>751</v>
      </c>
      <c r="B14" s="267"/>
      <c r="C14" s="266" t="s">
        <v>798</v>
      </c>
      <c r="D14" s="266" t="s">
        <v>799</v>
      </c>
      <c r="E14" t="s">
        <v>800</v>
      </c>
      <c r="F14" t="s">
        <v>801</v>
      </c>
      <c r="G14" t="s">
        <v>802</v>
      </c>
      <c r="H14" s="268" t="s">
        <v>779</v>
      </c>
      <c r="I14" s="268" t="s">
        <v>42</v>
      </c>
      <c r="J14" s="268" t="s">
        <v>28</v>
      </c>
      <c r="K14" s="268" t="s">
        <v>780</v>
      </c>
      <c r="L14" s="268" t="s">
        <v>781</v>
      </c>
      <c r="M14" s="266" t="s">
        <v>782</v>
      </c>
      <c r="N14" s="266" t="s">
        <v>771</v>
      </c>
      <c r="O14" s="268"/>
      <c r="P14" t="s">
        <v>759</v>
      </c>
      <c r="Q14" s="267"/>
    </row>
    <row r="15" spans="1:17" ht="30.6" x14ac:dyDescent="0.3">
      <c r="A15" s="262" t="s">
        <v>751</v>
      </c>
      <c r="B15" s="264"/>
      <c r="C15" s="263" t="s">
        <v>803</v>
      </c>
      <c r="D15" s="263" t="s">
        <v>804</v>
      </c>
      <c r="E15" t="s">
        <v>805</v>
      </c>
      <c r="F15" t="s">
        <v>806</v>
      </c>
      <c r="G15" t="s">
        <v>807</v>
      </c>
      <c r="H15" s="265" t="s">
        <v>779</v>
      </c>
      <c r="I15" s="265" t="s">
        <v>42</v>
      </c>
      <c r="J15" s="265" t="s">
        <v>28</v>
      </c>
      <c r="K15" s="265" t="s">
        <v>780</v>
      </c>
      <c r="L15" s="265" t="s">
        <v>781</v>
      </c>
      <c r="M15" s="263" t="s">
        <v>782</v>
      </c>
      <c r="N15" s="263" t="s">
        <v>771</v>
      </c>
      <c r="O15" s="265"/>
      <c r="P15" t="s">
        <v>759</v>
      </c>
      <c r="Q15" s="264"/>
    </row>
    <row r="16" spans="1:17" ht="30.6" x14ac:dyDescent="0.3">
      <c r="A16" s="262" t="s">
        <v>751</v>
      </c>
      <c r="B16" s="266" t="s">
        <v>808</v>
      </c>
      <c r="C16" s="266" t="s">
        <v>809</v>
      </c>
      <c r="D16" s="266" t="s">
        <v>810</v>
      </c>
      <c r="E16" t="s">
        <v>43</v>
      </c>
      <c r="F16" t="s">
        <v>44</v>
      </c>
      <c r="G16" t="s">
        <v>45</v>
      </c>
      <c r="H16" s="268" t="s">
        <v>779</v>
      </c>
      <c r="I16" s="268" t="s">
        <v>42</v>
      </c>
      <c r="J16" s="268" t="s">
        <v>28</v>
      </c>
      <c r="K16" s="268" t="s">
        <v>780</v>
      </c>
      <c r="L16" s="268" t="s">
        <v>781</v>
      </c>
      <c r="M16" s="266" t="s">
        <v>811</v>
      </c>
      <c r="N16" s="266" t="s">
        <v>771</v>
      </c>
      <c r="O16" s="268"/>
      <c r="P16" t="s">
        <v>759</v>
      </c>
      <c r="Q16" s="267"/>
    </row>
    <row r="17" spans="1:17" ht="30.6" x14ac:dyDescent="0.3">
      <c r="A17" s="262" t="s">
        <v>751</v>
      </c>
      <c r="B17" s="263" t="s">
        <v>812</v>
      </c>
      <c r="C17" s="263"/>
      <c r="D17" s="263" t="s">
        <v>813</v>
      </c>
      <c r="E17" t="s">
        <v>46</v>
      </c>
      <c r="F17" t="s">
        <v>47</v>
      </c>
      <c r="G17" t="s">
        <v>48</v>
      </c>
      <c r="H17" s="265" t="s">
        <v>754</v>
      </c>
      <c r="I17" s="265" t="s">
        <v>19</v>
      </c>
      <c r="J17" s="265" t="s">
        <v>20</v>
      </c>
      <c r="K17" s="265" t="s">
        <v>814</v>
      </c>
      <c r="L17" s="265" t="s">
        <v>815</v>
      </c>
      <c r="M17" s="263" t="s">
        <v>816</v>
      </c>
      <c r="N17" s="263" t="s">
        <v>758</v>
      </c>
      <c r="O17" s="265" t="s">
        <v>49</v>
      </c>
      <c r="P17" t="s">
        <v>759</v>
      </c>
      <c r="Q17" s="264"/>
    </row>
    <row r="18" spans="1:17" ht="30.6" x14ac:dyDescent="0.3">
      <c r="A18" s="262" t="s">
        <v>751</v>
      </c>
      <c r="B18" s="266" t="s">
        <v>752</v>
      </c>
      <c r="C18" s="266"/>
      <c r="D18" s="266" t="s">
        <v>817</v>
      </c>
      <c r="E18" t="s">
        <v>50</v>
      </c>
      <c r="F18" t="s">
        <v>51</v>
      </c>
      <c r="G18" t="s">
        <v>52</v>
      </c>
      <c r="H18" s="268" t="s">
        <v>779</v>
      </c>
      <c r="I18" s="268" t="s">
        <v>42</v>
      </c>
      <c r="J18" s="268" t="s">
        <v>28</v>
      </c>
      <c r="K18" s="268" t="s">
        <v>755</v>
      </c>
      <c r="L18" s="268" t="s">
        <v>818</v>
      </c>
      <c r="M18" s="266" t="s">
        <v>819</v>
      </c>
      <c r="N18" s="266" t="s">
        <v>758</v>
      </c>
      <c r="O18" s="268" t="s">
        <v>53</v>
      </c>
      <c r="P18" t="s">
        <v>759</v>
      </c>
      <c r="Q18" s="267"/>
    </row>
    <row r="19" spans="1:17" ht="30.6" x14ac:dyDescent="0.3">
      <c r="A19" s="262" t="s">
        <v>751</v>
      </c>
      <c r="B19" s="263" t="s">
        <v>752</v>
      </c>
      <c r="C19" s="263"/>
      <c r="D19" s="263" t="s">
        <v>820</v>
      </c>
      <c r="E19" t="s">
        <v>54</v>
      </c>
      <c r="F19" t="s">
        <v>55</v>
      </c>
      <c r="G19" t="s">
        <v>56</v>
      </c>
      <c r="H19" s="265" t="s">
        <v>779</v>
      </c>
      <c r="I19" s="265" t="s">
        <v>42</v>
      </c>
      <c r="J19" s="265" t="s">
        <v>28</v>
      </c>
      <c r="K19" s="265" t="s">
        <v>755</v>
      </c>
      <c r="L19" s="265" t="s">
        <v>818</v>
      </c>
      <c r="M19" s="263" t="s">
        <v>819</v>
      </c>
      <c r="N19" s="263" t="s">
        <v>758</v>
      </c>
      <c r="O19" s="265" t="s">
        <v>53</v>
      </c>
      <c r="P19" t="s">
        <v>759</v>
      </c>
      <c r="Q19" s="264"/>
    </row>
    <row r="20" spans="1:17" ht="30.6" x14ac:dyDescent="0.3">
      <c r="A20" s="262" t="s">
        <v>751</v>
      </c>
      <c r="B20" s="266" t="s">
        <v>821</v>
      </c>
      <c r="C20" s="266"/>
      <c r="D20" s="266" t="s">
        <v>822</v>
      </c>
      <c r="E20" t="s">
        <v>57</v>
      </c>
      <c r="F20" t="s">
        <v>58</v>
      </c>
      <c r="G20" t="s">
        <v>59</v>
      </c>
      <c r="H20" s="268" t="s">
        <v>779</v>
      </c>
      <c r="I20" s="268" t="s">
        <v>42</v>
      </c>
      <c r="J20" s="268" t="s">
        <v>20</v>
      </c>
      <c r="K20" s="268" t="s">
        <v>755</v>
      </c>
      <c r="L20" s="268" t="s">
        <v>818</v>
      </c>
      <c r="M20" s="266" t="s">
        <v>823</v>
      </c>
      <c r="N20" s="266" t="s">
        <v>758</v>
      </c>
      <c r="O20" s="268" t="s">
        <v>53</v>
      </c>
      <c r="P20" t="s">
        <v>759</v>
      </c>
      <c r="Q20" s="267"/>
    </row>
    <row r="21" spans="1:17" ht="30.6" x14ac:dyDescent="0.3">
      <c r="A21" s="262" t="s">
        <v>751</v>
      </c>
      <c r="B21" s="263" t="s">
        <v>752</v>
      </c>
      <c r="C21" s="263"/>
      <c r="D21" s="263" t="s">
        <v>824</v>
      </c>
      <c r="E21" t="s">
        <v>60</v>
      </c>
      <c r="F21" t="s">
        <v>61</v>
      </c>
      <c r="G21" t="s">
        <v>62</v>
      </c>
      <c r="H21" s="265" t="s">
        <v>779</v>
      </c>
      <c r="I21" s="265" t="s">
        <v>42</v>
      </c>
      <c r="J21" s="265" t="s">
        <v>28</v>
      </c>
      <c r="K21" s="265" t="s">
        <v>755</v>
      </c>
      <c r="L21" s="265" t="s">
        <v>818</v>
      </c>
      <c r="M21" s="263" t="s">
        <v>819</v>
      </c>
      <c r="N21" s="263" t="s">
        <v>758</v>
      </c>
      <c r="O21" s="265" t="s">
        <v>53</v>
      </c>
      <c r="P21" t="s">
        <v>759</v>
      </c>
      <c r="Q21" s="264"/>
    </row>
    <row r="22" spans="1:17" ht="30.6" x14ac:dyDescent="0.3">
      <c r="A22" s="262" t="s">
        <v>751</v>
      </c>
      <c r="B22" s="266" t="s">
        <v>825</v>
      </c>
      <c r="C22" s="266"/>
      <c r="D22" s="266" t="s">
        <v>826</v>
      </c>
      <c r="E22" t="s">
        <v>63</v>
      </c>
      <c r="F22" t="s">
        <v>64</v>
      </c>
      <c r="G22" t="s">
        <v>65</v>
      </c>
      <c r="H22" s="268" t="s">
        <v>827</v>
      </c>
      <c r="I22" s="268" t="s">
        <v>19</v>
      </c>
      <c r="J22" s="268" t="s">
        <v>20</v>
      </c>
      <c r="K22" s="268" t="s">
        <v>755</v>
      </c>
      <c r="L22" s="268" t="s">
        <v>818</v>
      </c>
      <c r="M22" s="266" t="s">
        <v>828</v>
      </c>
      <c r="N22" s="266" t="s">
        <v>771</v>
      </c>
      <c r="O22" s="268"/>
      <c r="P22" t="s">
        <v>759</v>
      </c>
      <c r="Q22" s="267"/>
    </row>
    <row r="23" spans="1:17" ht="30.6" x14ac:dyDescent="0.3">
      <c r="A23" s="262" t="s">
        <v>751</v>
      </c>
      <c r="B23" s="263" t="s">
        <v>829</v>
      </c>
      <c r="C23" s="263" t="s">
        <v>830</v>
      </c>
      <c r="D23" s="263" t="s">
        <v>831</v>
      </c>
      <c r="E23" t="s">
        <v>66</v>
      </c>
      <c r="F23" t="s">
        <v>67</v>
      </c>
      <c r="G23" t="s">
        <v>68</v>
      </c>
      <c r="H23" s="265" t="s">
        <v>754</v>
      </c>
      <c r="I23" s="265" t="s">
        <v>42</v>
      </c>
      <c r="J23" s="265" t="s">
        <v>20</v>
      </c>
      <c r="K23" s="265" t="s">
        <v>780</v>
      </c>
      <c r="L23" s="265" t="s">
        <v>832</v>
      </c>
      <c r="M23" s="263" t="s">
        <v>833</v>
      </c>
      <c r="N23" s="263" t="s">
        <v>758</v>
      </c>
      <c r="O23" s="265" t="s">
        <v>69</v>
      </c>
      <c r="P23" t="s">
        <v>759</v>
      </c>
      <c r="Q23" s="264"/>
    </row>
    <row r="24" spans="1:17" ht="30.6" x14ac:dyDescent="0.3">
      <c r="A24" s="262" t="s">
        <v>751</v>
      </c>
      <c r="B24" s="266" t="s">
        <v>834</v>
      </c>
      <c r="C24" s="266"/>
      <c r="D24" s="266" t="s">
        <v>835</v>
      </c>
      <c r="E24" t="s">
        <v>70</v>
      </c>
      <c r="F24" t="s">
        <v>71</v>
      </c>
      <c r="G24" t="s">
        <v>72</v>
      </c>
      <c r="H24" s="268" t="s">
        <v>754</v>
      </c>
      <c r="I24" s="268" t="s">
        <v>19</v>
      </c>
      <c r="J24" s="268" t="s">
        <v>28</v>
      </c>
      <c r="K24" s="268" t="s">
        <v>755</v>
      </c>
      <c r="L24" s="268" t="s">
        <v>818</v>
      </c>
      <c r="M24" s="266" t="s">
        <v>836</v>
      </c>
      <c r="N24" s="266" t="s">
        <v>758</v>
      </c>
      <c r="O24" s="268" t="s">
        <v>73</v>
      </c>
      <c r="P24" t="s">
        <v>759</v>
      </c>
      <c r="Q24" s="267"/>
    </row>
    <row r="25" spans="1:17" ht="30.6" x14ac:dyDescent="0.3">
      <c r="A25" s="262" t="s">
        <v>751</v>
      </c>
      <c r="B25" s="263" t="s">
        <v>834</v>
      </c>
      <c r="C25" s="263"/>
      <c r="D25" s="263" t="s">
        <v>837</v>
      </c>
      <c r="E25" t="s">
        <v>74</v>
      </c>
      <c r="F25" t="s">
        <v>75</v>
      </c>
      <c r="G25" t="s">
        <v>76</v>
      </c>
      <c r="H25" s="265" t="s">
        <v>754</v>
      </c>
      <c r="I25" s="265" t="s">
        <v>19</v>
      </c>
      <c r="J25" s="265" t="s">
        <v>28</v>
      </c>
      <c r="K25" s="265" t="s">
        <v>755</v>
      </c>
      <c r="L25" s="265" t="s">
        <v>818</v>
      </c>
      <c r="M25" s="263" t="s">
        <v>836</v>
      </c>
      <c r="N25" s="263" t="s">
        <v>758</v>
      </c>
      <c r="O25" s="265" t="s">
        <v>73</v>
      </c>
      <c r="P25" t="s">
        <v>759</v>
      </c>
      <c r="Q25" s="264"/>
    </row>
    <row r="26" spans="1:17" ht="30.6" x14ac:dyDescent="0.3">
      <c r="A26" s="262" t="s">
        <v>751</v>
      </c>
      <c r="B26" s="266" t="s">
        <v>838</v>
      </c>
      <c r="C26" s="266"/>
      <c r="D26" s="266" t="s">
        <v>839</v>
      </c>
      <c r="E26" t="s">
        <v>77</v>
      </c>
      <c r="F26" t="s">
        <v>78</v>
      </c>
      <c r="G26" t="s">
        <v>79</v>
      </c>
      <c r="H26" s="268" t="s">
        <v>754</v>
      </c>
      <c r="I26" s="268" t="s">
        <v>19</v>
      </c>
      <c r="J26" s="268" t="s">
        <v>28</v>
      </c>
      <c r="K26" s="268" t="s">
        <v>755</v>
      </c>
      <c r="L26" s="268" t="s">
        <v>818</v>
      </c>
      <c r="M26" s="266" t="s">
        <v>836</v>
      </c>
      <c r="N26" s="266" t="s">
        <v>758</v>
      </c>
      <c r="O26" s="268" t="s">
        <v>73</v>
      </c>
      <c r="P26" t="s">
        <v>759</v>
      </c>
      <c r="Q26" s="267"/>
    </row>
    <row r="27" spans="1:17" ht="30.6" x14ac:dyDescent="0.3">
      <c r="A27" s="262" t="s">
        <v>751</v>
      </c>
      <c r="B27" s="263" t="s">
        <v>838</v>
      </c>
      <c r="C27" s="263"/>
      <c r="D27" s="263" t="s">
        <v>840</v>
      </c>
      <c r="E27" t="s">
        <v>80</v>
      </c>
      <c r="F27" t="s">
        <v>81</v>
      </c>
      <c r="G27" t="s">
        <v>82</v>
      </c>
      <c r="H27" s="265" t="s">
        <v>754</v>
      </c>
      <c r="I27" s="265" t="s">
        <v>19</v>
      </c>
      <c r="J27" s="265" t="s">
        <v>28</v>
      </c>
      <c r="K27" s="265" t="s">
        <v>755</v>
      </c>
      <c r="L27" s="265" t="s">
        <v>818</v>
      </c>
      <c r="M27" s="263" t="s">
        <v>836</v>
      </c>
      <c r="N27" s="263" t="s">
        <v>758</v>
      </c>
      <c r="O27" s="265" t="s">
        <v>73</v>
      </c>
      <c r="P27" t="s">
        <v>759</v>
      </c>
      <c r="Q27" s="264"/>
    </row>
    <row r="28" spans="1:17" ht="30.6" x14ac:dyDescent="0.3">
      <c r="A28" s="262" t="s">
        <v>751</v>
      </c>
      <c r="B28" s="266" t="s">
        <v>772</v>
      </c>
      <c r="C28" s="266" t="s">
        <v>841</v>
      </c>
      <c r="D28" s="266" t="s">
        <v>842</v>
      </c>
      <c r="E28" t="s">
        <v>84</v>
      </c>
      <c r="F28" t="s">
        <v>85</v>
      </c>
      <c r="G28" t="s">
        <v>86</v>
      </c>
      <c r="H28" s="268" t="s">
        <v>843</v>
      </c>
      <c r="I28" s="268" t="s">
        <v>42</v>
      </c>
      <c r="J28" s="268" t="s">
        <v>20</v>
      </c>
      <c r="K28" s="268" t="s">
        <v>844</v>
      </c>
      <c r="L28" s="268" t="s">
        <v>756</v>
      </c>
      <c r="M28" s="266" t="s">
        <v>845</v>
      </c>
      <c r="N28" s="266" t="s">
        <v>771</v>
      </c>
      <c r="O28" s="268"/>
      <c r="P28" t="s">
        <v>759</v>
      </c>
      <c r="Q28" s="267"/>
    </row>
    <row r="29" spans="1:17" ht="30.6" x14ac:dyDescent="0.3">
      <c r="A29" s="262" t="s">
        <v>751</v>
      </c>
      <c r="B29" s="263" t="s">
        <v>846</v>
      </c>
      <c r="C29" s="263"/>
      <c r="D29" s="263" t="s">
        <v>847</v>
      </c>
      <c r="E29" t="s">
        <v>740</v>
      </c>
      <c r="F29" t="s">
        <v>87</v>
      </c>
      <c r="G29" t="s">
        <v>88</v>
      </c>
      <c r="H29" s="265" t="s">
        <v>754</v>
      </c>
      <c r="I29" s="265" t="s">
        <v>19</v>
      </c>
      <c r="J29" s="265" t="s">
        <v>28</v>
      </c>
      <c r="K29" s="265" t="s">
        <v>755</v>
      </c>
      <c r="L29" s="265" t="s">
        <v>848</v>
      </c>
      <c r="M29" s="263" t="s">
        <v>849</v>
      </c>
      <c r="N29" s="263" t="s">
        <v>758</v>
      </c>
      <c r="O29" s="265" t="s">
        <v>89</v>
      </c>
      <c r="P29" t="s">
        <v>759</v>
      </c>
      <c r="Q29" s="264"/>
    </row>
    <row r="30" spans="1:17" ht="30.6" x14ac:dyDescent="0.3">
      <c r="A30" s="262" t="s">
        <v>751</v>
      </c>
      <c r="B30" s="266" t="s">
        <v>752</v>
      </c>
      <c r="C30" s="266"/>
      <c r="D30" s="266" t="s">
        <v>850</v>
      </c>
      <c r="E30" t="s">
        <v>90</v>
      </c>
      <c r="F30" t="s">
        <v>91</v>
      </c>
      <c r="G30" t="s">
        <v>92</v>
      </c>
      <c r="H30" s="268" t="s">
        <v>754</v>
      </c>
      <c r="I30" s="268" t="s">
        <v>19</v>
      </c>
      <c r="J30" s="268" t="s">
        <v>20</v>
      </c>
      <c r="K30" s="268" t="s">
        <v>755</v>
      </c>
      <c r="L30" s="268" t="s">
        <v>756</v>
      </c>
      <c r="M30" s="266" t="s">
        <v>757</v>
      </c>
      <c r="N30" s="266" t="s">
        <v>758</v>
      </c>
      <c r="O30" s="268" t="s">
        <v>21</v>
      </c>
      <c r="P30" t="s">
        <v>759</v>
      </c>
      <c r="Q30" s="267"/>
    </row>
    <row r="31" spans="1:17" ht="30.6" x14ac:dyDescent="0.3">
      <c r="A31" s="262" t="s">
        <v>751</v>
      </c>
      <c r="B31" s="263" t="s">
        <v>851</v>
      </c>
      <c r="C31" s="263"/>
      <c r="D31" s="263" t="s">
        <v>852</v>
      </c>
      <c r="E31" t="s">
        <v>93</v>
      </c>
      <c r="F31" t="s">
        <v>94</v>
      </c>
      <c r="G31" t="s">
        <v>95</v>
      </c>
      <c r="H31" s="265" t="s">
        <v>754</v>
      </c>
      <c r="I31" s="265" t="s">
        <v>19</v>
      </c>
      <c r="J31" s="265" t="s">
        <v>20</v>
      </c>
      <c r="K31" s="265" t="s">
        <v>755</v>
      </c>
      <c r="L31" s="265" t="s">
        <v>818</v>
      </c>
      <c r="M31" s="263" t="s">
        <v>836</v>
      </c>
      <c r="N31" s="263" t="s">
        <v>758</v>
      </c>
      <c r="O31" s="265" t="s">
        <v>73</v>
      </c>
      <c r="P31" t="s">
        <v>759</v>
      </c>
      <c r="Q31" s="264"/>
    </row>
    <row r="32" spans="1:17" ht="30.6" x14ac:dyDescent="0.3">
      <c r="A32" s="262" t="s">
        <v>751</v>
      </c>
      <c r="B32" s="266" t="s">
        <v>853</v>
      </c>
      <c r="C32" s="266"/>
      <c r="D32" s="266" t="s">
        <v>854</v>
      </c>
      <c r="E32" t="s">
        <v>96</v>
      </c>
      <c r="F32" t="s">
        <v>97</v>
      </c>
      <c r="G32" t="s">
        <v>98</v>
      </c>
      <c r="H32" s="268" t="s">
        <v>754</v>
      </c>
      <c r="I32" s="268" t="s">
        <v>19</v>
      </c>
      <c r="J32" s="268" t="s">
        <v>20</v>
      </c>
      <c r="K32" s="268" t="s">
        <v>755</v>
      </c>
      <c r="L32" s="268" t="s">
        <v>818</v>
      </c>
      <c r="M32" s="266" t="s">
        <v>836</v>
      </c>
      <c r="N32" s="266" t="s">
        <v>758</v>
      </c>
      <c r="O32" s="268" t="s">
        <v>73</v>
      </c>
      <c r="P32" t="s">
        <v>759</v>
      </c>
      <c r="Q32" s="267"/>
    </row>
    <row r="33" spans="1:17" ht="30.6" x14ac:dyDescent="0.3">
      <c r="A33" s="262" t="s">
        <v>751</v>
      </c>
      <c r="B33" s="263" t="s">
        <v>851</v>
      </c>
      <c r="C33" s="263"/>
      <c r="D33" s="263" t="s">
        <v>855</v>
      </c>
      <c r="E33" t="s">
        <v>99</v>
      </c>
      <c r="F33" t="s">
        <v>100</v>
      </c>
      <c r="G33" t="s">
        <v>101</v>
      </c>
      <c r="H33" s="265" t="s">
        <v>754</v>
      </c>
      <c r="I33" s="265" t="s">
        <v>19</v>
      </c>
      <c r="J33" s="265" t="s">
        <v>20</v>
      </c>
      <c r="K33" s="265" t="s">
        <v>755</v>
      </c>
      <c r="L33" s="265" t="s">
        <v>818</v>
      </c>
      <c r="M33" s="263" t="s">
        <v>836</v>
      </c>
      <c r="N33" s="263" t="s">
        <v>758</v>
      </c>
      <c r="O33" s="265" t="s">
        <v>73</v>
      </c>
      <c r="P33" t="s">
        <v>759</v>
      </c>
      <c r="Q33" s="264"/>
    </row>
    <row r="34" spans="1:17" ht="30.6" x14ac:dyDescent="0.3">
      <c r="A34" s="262" t="s">
        <v>751</v>
      </c>
      <c r="B34" s="267"/>
      <c r="C34" s="266" t="s">
        <v>856</v>
      </c>
      <c r="D34" s="266" t="s">
        <v>857</v>
      </c>
      <c r="E34" t="s">
        <v>858</v>
      </c>
      <c r="F34" t="s">
        <v>859</v>
      </c>
      <c r="G34" t="s">
        <v>860</v>
      </c>
      <c r="H34" s="268" t="s">
        <v>779</v>
      </c>
      <c r="I34" s="268" t="s">
        <v>42</v>
      </c>
      <c r="J34" s="268" t="s">
        <v>28</v>
      </c>
      <c r="K34" s="268" t="s">
        <v>780</v>
      </c>
      <c r="L34" s="268" t="s">
        <v>781</v>
      </c>
      <c r="M34" s="266" t="s">
        <v>782</v>
      </c>
      <c r="N34" s="266" t="s">
        <v>771</v>
      </c>
      <c r="O34" s="268"/>
      <c r="P34" t="s">
        <v>759</v>
      </c>
      <c r="Q34" s="267"/>
    </row>
    <row r="35" spans="1:17" ht="30.6" x14ac:dyDescent="0.3">
      <c r="A35" s="262" t="s">
        <v>751</v>
      </c>
      <c r="B35" s="264"/>
      <c r="C35" s="263" t="s">
        <v>861</v>
      </c>
      <c r="D35" s="263" t="s">
        <v>862</v>
      </c>
      <c r="E35" t="s">
        <v>863</v>
      </c>
      <c r="F35" t="s">
        <v>864</v>
      </c>
      <c r="G35" t="s">
        <v>865</v>
      </c>
      <c r="H35" s="265" t="s">
        <v>779</v>
      </c>
      <c r="I35" s="265" t="s">
        <v>42</v>
      </c>
      <c r="J35" s="265" t="s">
        <v>28</v>
      </c>
      <c r="K35" s="265" t="s">
        <v>780</v>
      </c>
      <c r="L35" s="265" t="s">
        <v>781</v>
      </c>
      <c r="M35" s="263" t="s">
        <v>782</v>
      </c>
      <c r="N35" s="263" t="s">
        <v>771</v>
      </c>
      <c r="O35" s="265"/>
      <c r="P35" t="s">
        <v>759</v>
      </c>
      <c r="Q35" s="264"/>
    </row>
    <row r="36" spans="1:17" ht="30.6" x14ac:dyDescent="0.3">
      <c r="A36" s="262" t="s">
        <v>751</v>
      </c>
      <c r="B36" s="267"/>
      <c r="C36" s="266" t="s">
        <v>866</v>
      </c>
      <c r="D36" s="266" t="s">
        <v>867</v>
      </c>
      <c r="E36" t="s">
        <v>868</v>
      </c>
      <c r="F36" t="s">
        <v>869</v>
      </c>
      <c r="G36" t="s">
        <v>870</v>
      </c>
      <c r="H36" s="268" t="s">
        <v>779</v>
      </c>
      <c r="I36" s="268" t="s">
        <v>42</v>
      </c>
      <c r="J36" s="268" t="s">
        <v>28</v>
      </c>
      <c r="K36" s="268" t="s">
        <v>780</v>
      </c>
      <c r="L36" s="268" t="s">
        <v>781</v>
      </c>
      <c r="M36" s="266" t="s">
        <v>782</v>
      </c>
      <c r="N36" s="266" t="s">
        <v>771</v>
      </c>
      <c r="O36" s="268"/>
      <c r="P36" t="s">
        <v>759</v>
      </c>
      <c r="Q36" s="267"/>
    </row>
    <row r="37" spans="1:17" ht="30.6" x14ac:dyDescent="0.3">
      <c r="A37" s="262" t="s">
        <v>751</v>
      </c>
      <c r="B37" s="264"/>
      <c r="C37" s="263" t="s">
        <v>871</v>
      </c>
      <c r="D37" s="263" t="s">
        <v>872</v>
      </c>
      <c r="E37" t="s">
        <v>873</v>
      </c>
      <c r="F37" t="s">
        <v>874</v>
      </c>
      <c r="G37" t="s">
        <v>875</v>
      </c>
      <c r="H37" s="265" t="s">
        <v>779</v>
      </c>
      <c r="I37" s="265" t="s">
        <v>42</v>
      </c>
      <c r="J37" s="265" t="s">
        <v>28</v>
      </c>
      <c r="K37" s="265" t="s">
        <v>780</v>
      </c>
      <c r="L37" s="265" t="s">
        <v>781</v>
      </c>
      <c r="M37" s="263" t="s">
        <v>782</v>
      </c>
      <c r="N37" s="263" t="s">
        <v>771</v>
      </c>
      <c r="O37" s="265"/>
      <c r="P37" t="s">
        <v>759</v>
      </c>
      <c r="Q37" s="264"/>
    </row>
    <row r="38" spans="1:17" ht="30.6" x14ac:dyDescent="0.3">
      <c r="A38" s="262" t="s">
        <v>751</v>
      </c>
      <c r="B38" s="267"/>
      <c r="C38" s="266" t="s">
        <v>876</v>
      </c>
      <c r="D38" s="266" t="s">
        <v>877</v>
      </c>
      <c r="E38" t="s">
        <v>878</v>
      </c>
      <c r="F38" t="s">
        <v>879</v>
      </c>
      <c r="G38" t="s">
        <v>880</v>
      </c>
      <c r="H38" s="268" t="s">
        <v>779</v>
      </c>
      <c r="I38" s="268" t="s">
        <v>42</v>
      </c>
      <c r="J38" s="268" t="s">
        <v>28</v>
      </c>
      <c r="K38" s="268" t="s">
        <v>780</v>
      </c>
      <c r="L38" s="268" t="s">
        <v>781</v>
      </c>
      <c r="M38" s="266" t="s">
        <v>782</v>
      </c>
      <c r="N38" s="266" t="s">
        <v>771</v>
      </c>
      <c r="O38" s="268"/>
      <c r="P38" t="s">
        <v>759</v>
      </c>
      <c r="Q38" s="267"/>
    </row>
    <row r="39" spans="1:17" ht="30.6" x14ac:dyDescent="0.3">
      <c r="A39" s="262" t="s">
        <v>751</v>
      </c>
      <c r="B39" s="264"/>
      <c r="C39" s="263" t="s">
        <v>881</v>
      </c>
      <c r="D39" s="263" t="s">
        <v>882</v>
      </c>
      <c r="E39" t="s">
        <v>883</v>
      </c>
      <c r="F39" t="s">
        <v>884</v>
      </c>
      <c r="G39" t="s">
        <v>885</v>
      </c>
      <c r="H39" s="265" t="s">
        <v>779</v>
      </c>
      <c r="I39" s="265" t="s">
        <v>42</v>
      </c>
      <c r="J39" s="265" t="s">
        <v>28</v>
      </c>
      <c r="K39" s="265" t="s">
        <v>780</v>
      </c>
      <c r="L39" s="265" t="s">
        <v>781</v>
      </c>
      <c r="M39" s="263" t="s">
        <v>782</v>
      </c>
      <c r="N39" s="263" t="s">
        <v>771</v>
      </c>
      <c r="O39" s="265"/>
      <c r="P39" t="s">
        <v>759</v>
      </c>
      <c r="Q39" s="264"/>
    </row>
    <row r="40" spans="1:17" ht="30.6" x14ac:dyDescent="0.3">
      <c r="A40" s="262" t="s">
        <v>751</v>
      </c>
      <c r="B40" s="266" t="s">
        <v>886</v>
      </c>
      <c r="C40" s="266"/>
      <c r="D40" s="266" t="s">
        <v>887</v>
      </c>
      <c r="E40" t="s">
        <v>102</v>
      </c>
      <c r="F40" t="s">
        <v>103</v>
      </c>
      <c r="G40" t="s">
        <v>104</v>
      </c>
      <c r="H40" s="268" t="s">
        <v>754</v>
      </c>
      <c r="I40" s="268" t="s">
        <v>19</v>
      </c>
      <c r="J40" s="268" t="s">
        <v>20</v>
      </c>
      <c r="K40" s="268" t="s">
        <v>780</v>
      </c>
      <c r="L40" s="268" t="s">
        <v>781</v>
      </c>
      <c r="M40" s="266" t="s">
        <v>888</v>
      </c>
      <c r="N40" s="266" t="s">
        <v>758</v>
      </c>
      <c r="O40" s="268" t="s">
        <v>105</v>
      </c>
      <c r="P40" t="s">
        <v>759</v>
      </c>
      <c r="Q40" s="267"/>
    </row>
    <row r="41" spans="1:17" ht="30.6" x14ac:dyDescent="0.3">
      <c r="A41" s="262" t="s">
        <v>751</v>
      </c>
      <c r="B41" s="263" t="s">
        <v>889</v>
      </c>
      <c r="C41" s="263" t="s">
        <v>890</v>
      </c>
      <c r="D41" s="263" t="s">
        <v>891</v>
      </c>
      <c r="E41" t="s">
        <v>106</v>
      </c>
      <c r="F41" t="s">
        <v>587</v>
      </c>
      <c r="G41" t="s">
        <v>588</v>
      </c>
      <c r="H41" s="265" t="s">
        <v>827</v>
      </c>
      <c r="I41" s="265" t="s">
        <v>42</v>
      </c>
      <c r="J41" s="265" t="s">
        <v>20</v>
      </c>
      <c r="K41" s="265" t="s">
        <v>780</v>
      </c>
      <c r="L41" s="265" t="s">
        <v>832</v>
      </c>
      <c r="M41" s="263" t="s">
        <v>892</v>
      </c>
      <c r="N41" s="263" t="s">
        <v>771</v>
      </c>
      <c r="O41" s="265"/>
      <c r="P41" t="s">
        <v>759</v>
      </c>
      <c r="Q41" s="264"/>
    </row>
    <row r="42" spans="1:17" ht="30.6" x14ac:dyDescent="0.3">
      <c r="A42" s="262" t="s">
        <v>751</v>
      </c>
      <c r="B42" s="266" t="s">
        <v>889</v>
      </c>
      <c r="C42" s="266" t="s">
        <v>893</v>
      </c>
      <c r="D42" s="266" t="s">
        <v>894</v>
      </c>
      <c r="E42" t="s">
        <v>108</v>
      </c>
      <c r="F42" t="s">
        <v>107</v>
      </c>
      <c r="G42" t="s">
        <v>589</v>
      </c>
      <c r="H42" s="268" t="s">
        <v>827</v>
      </c>
      <c r="I42" s="268" t="s">
        <v>42</v>
      </c>
      <c r="J42" s="268" t="s">
        <v>20</v>
      </c>
      <c r="K42" s="268" t="s">
        <v>780</v>
      </c>
      <c r="L42" s="268" t="s">
        <v>832</v>
      </c>
      <c r="M42" s="266" t="s">
        <v>892</v>
      </c>
      <c r="N42" s="266" t="s">
        <v>771</v>
      </c>
      <c r="O42" s="268"/>
      <c r="P42" t="s">
        <v>759</v>
      </c>
      <c r="Q42" s="267"/>
    </row>
    <row r="43" spans="1:17" ht="40.799999999999997" x14ac:dyDescent="0.3">
      <c r="A43" s="262" t="s">
        <v>751</v>
      </c>
      <c r="B43" s="263" t="s">
        <v>895</v>
      </c>
      <c r="C43" s="263" t="s">
        <v>896</v>
      </c>
      <c r="D43" s="263" t="s">
        <v>897</v>
      </c>
      <c r="E43" t="s">
        <v>109</v>
      </c>
      <c r="F43" t="s">
        <v>110</v>
      </c>
      <c r="G43" t="s">
        <v>111</v>
      </c>
      <c r="H43" s="265" t="s">
        <v>754</v>
      </c>
      <c r="I43" s="265" t="s">
        <v>42</v>
      </c>
      <c r="J43" s="265" t="s">
        <v>20</v>
      </c>
      <c r="K43" s="265" t="s">
        <v>844</v>
      </c>
      <c r="L43" s="265" t="s">
        <v>818</v>
      </c>
      <c r="M43" s="263" t="s">
        <v>898</v>
      </c>
      <c r="N43" s="263" t="s">
        <v>758</v>
      </c>
      <c r="O43" s="265" t="s">
        <v>112</v>
      </c>
      <c r="P43" t="s">
        <v>759</v>
      </c>
      <c r="Q43" s="264"/>
    </row>
    <row r="44" spans="1:17" ht="40.799999999999997" x14ac:dyDescent="0.3">
      <c r="A44" s="262" t="s">
        <v>751</v>
      </c>
      <c r="B44" s="266" t="s">
        <v>895</v>
      </c>
      <c r="C44" s="266" t="s">
        <v>899</v>
      </c>
      <c r="D44" s="266" t="s">
        <v>900</v>
      </c>
      <c r="E44" t="s">
        <v>113</v>
      </c>
      <c r="F44" t="s">
        <v>114</v>
      </c>
      <c r="G44" t="s">
        <v>115</v>
      </c>
      <c r="H44" s="268" t="s">
        <v>754</v>
      </c>
      <c r="I44" s="268" t="s">
        <v>42</v>
      </c>
      <c r="J44" s="268" t="s">
        <v>20</v>
      </c>
      <c r="K44" s="268" t="s">
        <v>844</v>
      </c>
      <c r="L44" s="268" t="s">
        <v>818</v>
      </c>
      <c r="M44" s="266" t="s">
        <v>898</v>
      </c>
      <c r="N44" s="266" t="s">
        <v>758</v>
      </c>
      <c r="O44" s="268" t="s">
        <v>112</v>
      </c>
      <c r="P44" t="s">
        <v>759</v>
      </c>
      <c r="Q44" s="267"/>
    </row>
    <row r="45" spans="1:17" ht="30.6" x14ac:dyDescent="0.3">
      <c r="A45" s="262" t="s">
        <v>751</v>
      </c>
      <c r="B45" s="263" t="s">
        <v>829</v>
      </c>
      <c r="C45" s="263"/>
      <c r="D45" s="263" t="s">
        <v>901</v>
      </c>
      <c r="E45" t="s">
        <v>116</v>
      </c>
      <c r="F45" t="s">
        <v>117</v>
      </c>
      <c r="G45" t="s">
        <v>118</v>
      </c>
      <c r="H45" s="265" t="s">
        <v>754</v>
      </c>
      <c r="I45" s="265" t="s">
        <v>19</v>
      </c>
      <c r="J45" s="265" t="s">
        <v>20</v>
      </c>
      <c r="K45" s="265" t="s">
        <v>844</v>
      </c>
      <c r="L45" s="265" t="s">
        <v>832</v>
      </c>
      <c r="M45" s="263" t="s">
        <v>902</v>
      </c>
      <c r="N45" s="263" t="s">
        <v>771</v>
      </c>
      <c r="O45" s="265"/>
      <c r="P45" t="s">
        <v>759</v>
      </c>
      <c r="Q45" s="264"/>
    </row>
    <row r="46" spans="1:17" ht="30.6" x14ac:dyDescent="0.3">
      <c r="A46" s="262" t="s">
        <v>751</v>
      </c>
      <c r="B46" s="266" t="s">
        <v>752</v>
      </c>
      <c r="C46" s="266"/>
      <c r="D46" s="266" t="s">
        <v>903</v>
      </c>
      <c r="E46" t="s">
        <v>119</v>
      </c>
      <c r="F46" t="s">
        <v>120</v>
      </c>
      <c r="G46" t="s">
        <v>121</v>
      </c>
      <c r="H46" s="268" t="s">
        <v>754</v>
      </c>
      <c r="I46" s="268" t="s">
        <v>19</v>
      </c>
      <c r="J46" s="268" t="s">
        <v>20</v>
      </c>
      <c r="K46" s="268" t="s">
        <v>904</v>
      </c>
      <c r="L46" s="268" t="s">
        <v>756</v>
      </c>
      <c r="M46" s="266" t="s">
        <v>905</v>
      </c>
      <c r="N46" s="266" t="s">
        <v>771</v>
      </c>
      <c r="O46" s="268"/>
      <c r="P46" t="s">
        <v>759</v>
      </c>
      <c r="Q46" s="267"/>
    </row>
    <row r="47" spans="1:17" ht="30.6" x14ac:dyDescent="0.3">
      <c r="A47" s="262" t="s">
        <v>751</v>
      </c>
      <c r="B47" s="264"/>
      <c r="C47" s="263" t="s">
        <v>906</v>
      </c>
      <c r="D47" s="263" t="s">
        <v>907</v>
      </c>
      <c r="E47" t="s">
        <v>908</v>
      </c>
      <c r="F47" t="s">
        <v>909</v>
      </c>
      <c r="G47" t="s">
        <v>910</v>
      </c>
      <c r="H47" s="265" t="s">
        <v>779</v>
      </c>
      <c r="I47" s="265" t="s">
        <v>42</v>
      </c>
      <c r="J47" s="265" t="s">
        <v>28</v>
      </c>
      <c r="K47" s="265" t="s">
        <v>814</v>
      </c>
      <c r="L47" s="265" t="s">
        <v>756</v>
      </c>
      <c r="M47" s="263" t="s">
        <v>911</v>
      </c>
      <c r="N47" s="263" t="s">
        <v>771</v>
      </c>
      <c r="O47" s="265"/>
      <c r="P47" t="s">
        <v>759</v>
      </c>
      <c r="Q47" s="264"/>
    </row>
    <row r="48" spans="1:17" ht="30.6" x14ac:dyDescent="0.3">
      <c r="A48" s="262" t="s">
        <v>751</v>
      </c>
      <c r="B48" s="266" t="s">
        <v>912</v>
      </c>
      <c r="C48" s="266" t="s">
        <v>913</v>
      </c>
      <c r="D48" s="266" t="s">
        <v>914</v>
      </c>
      <c r="E48" t="s">
        <v>122</v>
      </c>
      <c r="F48" t="s">
        <v>123</v>
      </c>
      <c r="G48" t="s">
        <v>124</v>
      </c>
      <c r="H48" s="268" t="s">
        <v>754</v>
      </c>
      <c r="I48" s="268" t="s">
        <v>42</v>
      </c>
      <c r="J48" s="268" t="s">
        <v>28</v>
      </c>
      <c r="K48" s="268" t="s">
        <v>844</v>
      </c>
      <c r="L48" s="268" t="s">
        <v>815</v>
      </c>
      <c r="M48" s="266" t="s">
        <v>915</v>
      </c>
      <c r="N48" s="266" t="s">
        <v>758</v>
      </c>
      <c r="O48" s="268" t="s">
        <v>125</v>
      </c>
      <c r="P48" t="s">
        <v>759</v>
      </c>
      <c r="Q48" s="267"/>
    </row>
    <row r="49" spans="1:17" ht="30.6" x14ac:dyDescent="0.3">
      <c r="A49" s="262" t="s">
        <v>751</v>
      </c>
      <c r="B49" s="263" t="s">
        <v>912</v>
      </c>
      <c r="C49" s="263" t="s">
        <v>916</v>
      </c>
      <c r="D49" s="263" t="s">
        <v>917</v>
      </c>
      <c r="E49" t="s">
        <v>126</v>
      </c>
      <c r="F49" t="s">
        <v>127</v>
      </c>
      <c r="G49" t="s">
        <v>128</v>
      </c>
      <c r="H49" s="265" t="s">
        <v>754</v>
      </c>
      <c r="I49" s="265" t="s">
        <v>42</v>
      </c>
      <c r="J49" s="265" t="s">
        <v>28</v>
      </c>
      <c r="K49" s="265" t="s">
        <v>844</v>
      </c>
      <c r="L49" s="265" t="s">
        <v>815</v>
      </c>
      <c r="M49" s="263" t="s">
        <v>915</v>
      </c>
      <c r="N49" s="263" t="s">
        <v>758</v>
      </c>
      <c r="O49" s="265" t="s">
        <v>125</v>
      </c>
      <c r="P49" t="s">
        <v>759</v>
      </c>
      <c r="Q49" s="264"/>
    </row>
    <row r="50" spans="1:17" ht="30.6" x14ac:dyDescent="0.3">
      <c r="A50" s="262" t="s">
        <v>751</v>
      </c>
      <c r="B50" s="266" t="s">
        <v>912</v>
      </c>
      <c r="C50" s="266" t="s">
        <v>918</v>
      </c>
      <c r="D50" s="266" t="s">
        <v>919</v>
      </c>
      <c r="E50" t="s">
        <v>129</v>
      </c>
      <c r="F50" t="s">
        <v>130</v>
      </c>
      <c r="G50" t="s">
        <v>131</v>
      </c>
      <c r="H50" s="268" t="s">
        <v>754</v>
      </c>
      <c r="I50" s="268" t="s">
        <v>42</v>
      </c>
      <c r="J50" s="268" t="s">
        <v>28</v>
      </c>
      <c r="K50" s="268" t="s">
        <v>844</v>
      </c>
      <c r="L50" s="268" t="s">
        <v>815</v>
      </c>
      <c r="M50" s="266" t="s">
        <v>915</v>
      </c>
      <c r="N50" s="266" t="s">
        <v>758</v>
      </c>
      <c r="O50" s="268" t="s">
        <v>125</v>
      </c>
      <c r="P50" t="s">
        <v>759</v>
      </c>
      <c r="Q50" s="267"/>
    </row>
    <row r="51" spans="1:17" ht="30.6" x14ac:dyDescent="0.3">
      <c r="A51" s="262" t="s">
        <v>751</v>
      </c>
      <c r="B51" s="263" t="s">
        <v>912</v>
      </c>
      <c r="C51" s="263" t="s">
        <v>920</v>
      </c>
      <c r="D51" s="263" t="s">
        <v>921</v>
      </c>
      <c r="E51" t="s">
        <v>132</v>
      </c>
      <c r="F51" t="s">
        <v>133</v>
      </c>
      <c r="G51" t="s">
        <v>134</v>
      </c>
      <c r="H51" s="265" t="s">
        <v>754</v>
      </c>
      <c r="I51" s="265" t="s">
        <v>42</v>
      </c>
      <c r="J51" s="265" t="s">
        <v>28</v>
      </c>
      <c r="K51" s="265" t="s">
        <v>844</v>
      </c>
      <c r="L51" s="265" t="s">
        <v>815</v>
      </c>
      <c r="M51" s="263" t="s">
        <v>915</v>
      </c>
      <c r="N51" s="263" t="s">
        <v>758</v>
      </c>
      <c r="O51" s="265" t="s">
        <v>125</v>
      </c>
      <c r="P51" t="s">
        <v>759</v>
      </c>
      <c r="Q51" s="264"/>
    </row>
    <row r="52" spans="1:17" ht="30.6" x14ac:dyDescent="0.3">
      <c r="A52" s="262" t="s">
        <v>751</v>
      </c>
      <c r="B52" s="266" t="s">
        <v>912</v>
      </c>
      <c r="C52" s="266" t="s">
        <v>922</v>
      </c>
      <c r="D52" s="266" t="s">
        <v>923</v>
      </c>
      <c r="E52" t="s">
        <v>135</v>
      </c>
      <c r="F52" t="s">
        <v>136</v>
      </c>
      <c r="G52" t="s">
        <v>137</v>
      </c>
      <c r="H52" s="268" t="s">
        <v>754</v>
      </c>
      <c r="I52" s="268" t="s">
        <v>42</v>
      </c>
      <c r="J52" s="268" t="s">
        <v>28</v>
      </c>
      <c r="K52" s="268" t="s">
        <v>844</v>
      </c>
      <c r="L52" s="268" t="s">
        <v>815</v>
      </c>
      <c r="M52" s="266" t="s">
        <v>915</v>
      </c>
      <c r="N52" s="266" t="s">
        <v>758</v>
      </c>
      <c r="O52" s="268" t="s">
        <v>125</v>
      </c>
      <c r="P52" t="s">
        <v>759</v>
      </c>
      <c r="Q52" s="267"/>
    </row>
    <row r="53" spans="1:17" ht="30.6" x14ac:dyDescent="0.3">
      <c r="A53" s="262" t="s">
        <v>751</v>
      </c>
      <c r="B53" s="263" t="s">
        <v>912</v>
      </c>
      <c r="C53" s="263" t="s">
        <v>924</v>
      </c>
      <c r="D53" s="263" t="s">
        <v>925</v>
      </c>
      <c r="E53" t="s">
        <v>138</v>
      </c>
      <c r="F53" t="s">
        <v>139</v>
      </c>
      <c r="G53" t="s">
        <v>140</v>
      </c>
      <c r="H53" s="265" t="s">
        <v>754</v>
      </c>
      <c r="I53" s="265" t="s">
        <v>42</v>
      </c>
      <c r="J53" s="265" t="s">
        <v>28</v>
      </c>
      <c r="K53" s="265" t="s">
        <v>844</v>
      </c>
      <c r="L53" s="265" t="s">
        <v>815</v>
      </c>
      <c r="M53" s="263" t="s">
        <v>915</v>
      </c>
      <c r="N53" s="263" t="s">
        <v>758</v>
      </c>
      <c r="O53" s="265" t="s">
        <v>125</v>
      </c>
      <c r="P53" t="s">
        <v>759</v>
      </c>
      <c r="Q53" s="264"/>
    </row>
    <row r="54" spans="1:17" ht="30.6" x14ac:dyDescent="0.3">
      <c r="A54" s="262" t="s">
        <v>751</v>
      </c>
      <c r="B54" s="266" t="s">
        <v>926</v>
      </c>
      <c r="C54" s="266" t="s">
        <v>927</v>
      </c>
      <c r="D54" s="266" t="s">
        <v>928</v>
      </c>
      <c r="E54" t="s">
        <v>141</v>
      </c>
      <c r="F54" t="s">
        <v>142</v>
      </c>
      <c r="G54" t="s">
        <v>143</v>
      </c>
      <c r="H54" s="268" t="s">
        <v>827</v>
      </c>
      <c r="I54" s="268" t="s">
        <v>42</v>
      </c>
      <c r="J54" s="268" t="s">
        <v>20</v>
      </c>
      <c r="K54" s="268" t="s">
        <v>780</v>
      </c>
      <c r="L54" s="268" t="s">
        <v>781</v>
      </c>
      <c r="M54" s="266" t="s">
        <v>929</v>
      </c>
      <c r="N54" s="266"/>
      <c r="O54" s="268"/>
      <c r="P54" t="s">
        <v>759</v>
      </c>
      <c r="Q54" s="267"/>
    </row>
    <row r="55" spans="1:17" ht="30.6" x14ac:dyDescent="0.3">
      <c r="A55" s="262" t="s">
        <v>751</v>
      </c>
      <c r="B55" s="263" t="s">
        <v>853</v>
      </c>
      <c r="C55" s="263"/>
      <c r="D55" s="263" t="s">
        <v>930</v>
      </c>
      <c r="E55" t="s">
        <v>144</v>
      </c>
      <c r="F55" t="s">
        <v>145</v>
      </c>
      <c r="G55" t="s">
        <v>146</v>
      </c>
      <c r="H55" s="265" t="s">
        <v>754</v>
      </c>
      <c r="I55" s="265" t="s">
        <v>19</v>
      </c>
      <c r="J55" s="265" t="s">
        <v>20</v>
      </c>
      <c r="K55" s="265" t="s">
        <v>755</v>
      </c>
      <c r="L55" s="265" t="s">
        <v>818</v>
      </c>
      <c r="M55" s="263" t="s">
        <v>836</v>
      </c>
      <c r="N55" s="263" t="s">
        <v>758</v>
      </c>
      <c r="O55" s="265" t="s">
        <v>147</v>
      </c>
      <c r="P55" t="s">
        <v>759</v>
      </c>
      <c r="Q55" s="264"/>
    </row>
    <row r="56" spans="1:17" ht="30.6" x14ac:dyDescent="0.3">
      <c r="A56" s="262" t="s">
        <v>751</v>
      </c>
      <c r="B56" s="266" t="s">
        <v>931</v>
      </c>
      <c r="C56" s="266"/>
      <c r="D56" s="266" t="s">
        <v>932</v>
      </c>
      <c r="E56" t="s">
        <v>148</v>
      </c>
      <c r="F56" t="s">
        <v>149</v>
      </c>
      <c r="G56" t="s">
        <v>150</v>
      </c>
      <c r="H56" s="268" t="s">
        <v>754</v>
      </c>
      <c r="I56" s="268" t="s">
        <v>19</v>
      </c>
      <c r="J56" s="268" t="s">
        <v>20</v>
      </c>
      <c r="K56" s="268" t="s">
        <v>755</v>
      </c>
      <c r="L56" s="268" t="s">
        <v>767</v>
      </c>
      <c r="M56" s="266" t="s">
        <v>933</v>
      </c>
      <c r="N56" s="266" t="s">
        <v>758</v>
      </c>
      <c r="O56" s="268" t="s">
        <v>35</v>
      </c>
      <c r="P56" t="s">
        <v>759</v>
      </c>
      <c r="Q56" s="267"/>
    </row>
    <row r="57" spans="1:17" ht="30.6" x14ac:dyDescent="0.3">
      <c r="A57" s="262" t="s">
        <v>751</v>
      </c>
      <c r="B57" s="263" t="s">
        <v>931</v>
      </c>
      <c r="C57" s="263"/>
      <c r="D57" s="263" t="s">
        <v>934</v>
      </c>
      <c r="E57" t="s">
        <v>151</v>
      </c>
      <c r="F57" t="s">
        <v>152</v>
      </c>
      <c r="G57" t="s">
        <v>153</v>
      </c>
      <c r="H57" s="265" t="s">
        <v>754</v>
      </c>
      <c r="I57" s="265" t="s">
        <v>19</v>
      </c>
      <c r="J57" s="265" t="s">
        <v>20</v>
      </c>
      <c r="K57" s="265" t="s">
        <v>755</v>
      </c>
      <c r="L57" s="265" t="s">
        <v>767</v>
      </c>
      <c r="M57" s="263" t="s">
        <v>933</v>
      </c>
      <c r="N57" s="263" t="s">
        <v>758</v>
      </c>
      <c r="O57" s="265" t="s">
        <v>105</v>
      </c>
      <c r="P57" t="s">
        <v>759</v>
      </c>
      <c r="Q57" s="264"/>
    </row>
    <row r="58" spans="1:17" ht="30.6" x14ac:dyDescent="0.3">
      <c r="A58" s="262" t="s">
        <v>751</v>
      </c>
      <c r="B58" s="266" t="s">
        <v>935</v>
      </c>
      <c r="C58" s="266"/>
      <c r="D58" s="266" t="s">
        <v>936</v>
      </c>
      <c r="E58" t="s">
        <v>154</v>
      </c>
      <c r="F58" t="s">
        <v>155</v>
      </c>
      <c r="G58" t="s">
        <v>156</v>
      </c>
      <c r="H58" s="268" t="s">
        <v>754</v>
      </c>
      <c r="I58" s="268" t="s">
        <v>19</v>
      </c>
      <c r="J58" s="268" t="s">
        <v>20</v>
      </c>
      <c r="K58" s="268" t="s">
        <v>755</v>
      </c>
      <c r="L58" s="268" t="s">
        <v>767</v>
      </c>
      <c r="M58" s="266" t="s">
        <v>933</v>
      </c>
      <c r="N58" s="266" t="s">
        <v>758</v>
      </c>
      <c r="O58" s="268" t="s">
        <v>105</v>
      </c>
      <c r="P58" t="s">
        <v>759</v>
      </c>
      <c r="Q58" s="267"/>
    </row>
    <row r="59" spans="1:17" ht="30.6" x14ac:dyDescent="0.3">
      <c r="A59" s="262" t="s">
        <v>751</v>
      </c>
      <c r="B59" s="263" t="s">
        <v>931</v>
      </c>
      <c r="C59" s="263"/>
      <c r="D59" s="263" t="s">
        <v>937</v>
      </c>
      <c r="E59" t="s">
        <v>157</v>
      </c>
      <c r="F59" t="s">
        <v>158</v>
      </c>
      <c r="G59" t="s">
        <v>159</v>
      </c>
      <c r="H59" s="265" t="s">
        <v>754</v>
      </c>
      <c r="I59" s="265" t="s">
        <v>19</v>
      </c>
      <c r="J59" s="265" t="s">
        <v>20</v>
      </c>
      <c r="K59" s="265" t="s">
        <v>755</v>
      </c>
      <c r="L59" s="265" t="s">
        <v>767</v>
      </c>
      <c r="M59" s="263" t="s">
        <v>933</v>
      </c>
      <c r="N59" s="263" t="s">
        <v>758</v>
      </c>
      <c r="O59" s="265" t="s">
        <v>105</v>
      </c>
      <c r="P59" t="s">
        <v>759</v>
      </c>
      <c r="Q59" s="264"/>
    </row>
    <row r="60" spans="1:17" ht="30.6" x14ac:dyDescent="0.3">
      <c r="A60" s="262" t="s">
        <v>751</v>
      </c>
      <c r="B60" s="266" t="s">
        <v>931</v>
      </c>
      <c r="C60" s="266"/>
      <c r="D60" s="266" t="s">
        <v>938</v>
      </c>
      <c r="E60" t="s">
        <v>160</v>
      </c>
      <c r="F60" t="s">
        <v>161</v>
      </c>
      <c r="G60" t="s">
        <v>162</v>
      </c>
      <c r="H60" s="268" t="s">
        <v>754</v>
      </c>
      <c r="I60" s="268" t="s">
        <v>19</v>
      </c>
      <c r="J60" s="268" t="s">
        <v>20</v>
      </c>
      <c r="K60" s="268" t="s">
        <v>755</v>
      </c>
      <c r="L60" s="268" t="s">
        <v>767</v>
      </c>
      <c r="M60" s="266" t="s">
        <v>933</v>
      </c>
      <c r="N60" s="266" t="s">
        <v>758</v>
      </c>
      <c r="O60" s="268" t="s">
        <v>105</v>
      </c>
      <c r="P60" t="s">
        <v>759</v>
      </c>
      <c r="Q60" s="267"/>
    </row>
    <row r="61" spans="1:17" ht="30.6" x14ac:dyDescent="0.3">
      <c r="A61" s="262" t="s">
        <v>751</v>
      </c>
      <c r="B61" s="263" t="s">
        <v>939</v>
      </c>
      <c r="C61" s="263"/>
      <c r="D61" s="263" t="s">
        <v>940</v>
      </c>
      <c r="E61" t="s">
        <v>163</v>
      </c>
      <c r="F61" t="s">
        <v>164</v>
      </c>
      <c r="G61" t="s">
        <v>165</v>
      </c>
      <c r="H61" s="265" t="s">
        <v>754</v>
      </c>
      <c r="I61" s="265" t="s">
        <v>19</v>
      </c>
      <c r="J61" s="265" t="s">
        <v>20</v>
      </c>
      <c r="K61" s="265" t="s">
        <v>780</v>
      </c>
      <c r="L61" s="265" t="s">
        <v>767</v>
      </c>
      <c r="M61" s="263" t="s">
        <v>933</v>
      </c>
      <c r="N61" s="263" t="s">
        <v>758</v>
      </c>
      <c r="O61" s="265" t="s">
        <v>105</v>
      </c>
      <c r="P61" t="s">
        <v>759</v>
      </c>
      <c r="Q61" s="264"/>
    </row>
    <row r="62" spans="1:17" ht="30.6" x14ac:dyDescent="0.3">
      <c r="A62" s="262" t="s">
        <v>751</v>
      </c>
      <c r="B62" s="266" t="s">
        <v>931</v>
      </c>
      <c r="C62" s="266"/>
      <c r="D62" s="266" t="s">
        <v>941</v>
      </c>
      <c r="E62" t="s">
        <v>166</v>
      </c>
      <c r="F62" t="s">
        <v>167</v>
      </c>
      <c r="G62" t="s">
        <v>168</v>
      </c>
      <c r="H62" s="268" t="s">
        <v>754</v>
      </c>
      <c r="I62" s="268" t="s">
        <v>19</v>
      </c>
      <c r="J62" s="268" t="s">
        <v>20</v>
      </c>
      <c r="K62" s="268" t="s">
        <v>780</v>
      </c>
      <c r="L62" s="268" t="s">
        <v>767</v>
      </c>
      <c r="M62" s="266" t="s">
        <v>933</v>
      </c>
      <c r="N62" s="266" t="s">
        <v>758</v>
      </c>
      <c r="O62" s="268" t="s">
        <v>105</v>
      </c>
      <c r="P62" t="s">
        <v>759</v>
      </c>
      <c r="Q62" s="267"/>
    </row>
    <row r="63" spans="1:17" ht="30.6" x14ac:dyDescent="0.3">
      <c r="A63" s="262" t="s">
        <v>751</v>
      </c>
      <c r="B63" s="263" t="s">
        <v>935</v>
      </c>
      <c r="C63" s="263"/>
      <c r="D63" s="263" t="s">
        <v>942</v>
      </c>
      <c r="E63" t="s">
        <v>169</v>
      </c>
      <c r="F63" t="s">
        <v>170</v>
      </c>
      <c r="G63" t="s">
        <v>171</v>
      </c>
      <c r="H63" s="265" t="s">
        <v>754</v>
      </c>
      <c r="I63" s="265" t="s">
        <v>19</v>
      </c>
      <c r="J63" s="265" t="s">
        <v>20</v>
      </c>
      <c r="K63" s="265" t="s">
        <v>780</v>
      </c>
      <c r="L63" s="265" t="s">
        <v>767</v>
      </c>
      <c r="M63" s="263" t="s">
        <v>933</v>
      </c>
      <c r="N63" s="263" t="s">
        <v>758</v>
      </c>
      <c r="O63" s="265" t="s">
        <v>105</v>
      </c>
      <c r="P63" t="s">
        <v>759</v>
      </c>
      <c r="Q63" s="264"/>
    </row>
    <row r="64" spans="1:17" ht="30.6" x14ac:dyDescent="0.3">
      <c r="A64" s="262" t="s">
        <v>751</v>
      </c>
      <c r="B64" s="266" t="s">
        <v>943</v>
      </c>
      <c r="C64" s="266"/>
      <c r="D64" s="266" t="s">
        <v>944</v>
      </c>
      <c r="E64" t="s">
        <v>945</v>
      </c>
      <c r="F64" t="s">
        <v>946</v>
      </c>
      <c r="G64" t="s">
        <v>947</v>
      </c>
      <c r="H64" s="268" t="s">
        <v>754</v>
      </c>
      <c r="I64" s="268" t="s">
        <v>19</v>
      </c>
      <c r="J64" s="268" t="s">
        <v>20</v>
      </c>
      <c r="K64" s="268" t="s">
        <v>814</v>
      </c>
      <c r="L64" s="268" t="s">
        <v>815</v>
      </c>
      <c r="M64" s="266" t="s">
        <v>949</v>
      </c>
      <c r="N64" s="266" t="s">
        <v>758</v>
      </c>
      <c r="O64" s="268" t="s">
        <v>950</v>
      </c>
      <c r="P64" t="s">
        <v>759</v>
      </c>
      <c r="Q64" s="267"/>
    </row>
    <row r="65" spans="1:17" ht="30.6" x14ac:dyDescent="0.3">
      <c r="A65" s="262" t="s">
        <v>751</v>
      </c>
      <c r="B65" s="263" t="s">
        <v>951</v>
      </c>
      <c r="C65" s="263" t="s">
        <v>952</v>
      </c>
      <c r="D65" s="263" t="s">
        <v>953</v>
      </c>
      <c r="E65" t="s">
        <v>710</v>
      </c>
      <c r="F65" t="s">
        <v>711</v>
      </c>
      <c r="G65" t="s">
        <v>712</v>
      </c>
      <c r="H65" s="265" t="s">
        <v>779</v>
      </c>
      <c r="I65" s="265" t="s">
        <v>42</v>
      </c>
      <c r="J65" s="265" t="s">
        <v>20</v>
      </c>
      <c r="K65" s="265" t="s">
        <v>780</v>
      </c>
      <c r="L65" s="265" t="s">
        <v>781</v>
      </c>
      <c r="M65" s="263" t="s">
        <v>954</v>
      </c>
      <c r="N65" s="263" t="s">
        <v>758</v>
      </c>
      <c r="O65" s="265" t="s">
        <v>69</v>
      </c>
      <c r="P65" t="s">
        <v>759</v>
      </c>
      <c r="Q65" s="264"/>
    </row>
    <row r="66" spans="1:17" ht="30.6" x14ac:dyDescent="0.3">
      <c r="A66" s="262" t="s">
        <v>751</v>
      </c>
      <c r="B66" s="266" t="s">
        <v>829</v>
      </c>
      <c r="C66" s="266"/>
      <c r="D66" s="266" t="s">
        <v>955</v>
      </c>
      <c r="E66" t="s">
        <v>172</v>
      </c>
      <c r="F66" t="s">
        <v>173</v>
      </c>
      <c r="G66" t="s">
        <v>174</v>
      </c>
      <c r="H66" s="268" t="s">
        <v>754</v>
      </c>
      <c r="I66" s="268" t="s">
        <v>19</v>
      </c>
      <c r="J66" s="268" t="s">
        <v>20</v>
      </c>
      <c r="K66" s="268" t="s">
        <v>844</v>
      </c>
      <c r="L66" s="268" t="s">
        <v>832</v>
      </c>
      <c r="M66" s="266" t="s">
        <v>892</v>
      </c>
      <c r="N66" s="266" t="s">
        <v>758</v>
      </c>
      <c r="O66" s="268" t="s">
        <v>53</v>
      </c>
      <c r="P66" t="s">
        <v>759</v>
      </c>
      <c r="Q66" s="267"/>
    </row>
    <row r="67" spans="1:17" ht="30.6" x14ac:dyDescent="0.3">
      <c r="A67" s="262" t="s">
        <v>751</v>
      </c>
      <c r="B67" s="263" t="s">
        <v>926</v>
      </c>
      <c r="C67" s="263" t="s">
        <v>956</v>
      </c>
      <c r="D67" s="263" t="s">
        <v>957</v>
      </c>
      <c r="E67" t="s">
        <v>175</v>
      </c>
      <c r="F67" t="s">
        <v>176</v>
      </c>
      <c r="G67" t="s">
        <v>177</v>
      </c>
      <c r="H67" s="265" t="s">
        <v>779</v>
      </c>
      <c r="I67" s="265" t="s">
        <v>42</v>
      </c>
      <c r="J67" s="265" t="s">
        <v>20</v>
      </c>
      <c r="K67" s="265" t="s">
        <v>780</v>
      </c>
      <c r="L67" s="265" t="s">
        <v>781</v>
      </c>
      <c r="M67" s="263" t="s">
        <v>958</v>
      </c>
      <c r="N67" s="263" t="s">
        <v>758</v>
      </c>
      <c r="O67" s="265" t="s">
        <v>178</v>
      </c>
      <c r="P67" t="s">
        <v>759</v>
      </c>
      <c r="Q67" s="264"/>
    </row>
    <row r="68" spans="1:17" ht="30.6" x14ac:dyDescent="0.3">
      <c r="A68" s="262" t="s">
        <v>751</v>
      </c>
      <c r="B68" s="266" t="s">
        <v>926</v>
      </c>
      <c r="C68" s="266" t="s">
        <v>959</v>
      </c>
      <c r="D68" s="266" t="s">
        <v>960</v>
      </c>
      <c r="E68" t="s">
        <v>179</v>
      </c>
      <c r="F68" t="s">
        <v>180</v>
      </c>
      <c r="G68" t="s">
        <v>181</v>
      </c>
      <c r="H68" s="268" t="s">
        <v>779</v>
      </c>
      <c r="I68" s="268" t="s">
        <v>42</v>
      </c>
      <c r="J68" s="268" t="s">
        <v>20</v>
      </c>
      <c r="K68" s="268" t="s">
        <v>780</v>
      </c>
      <c r="L68" s="268" t="s">
        <v>781</v>
      </c>
      <c r="M68" s="266" t="s">
        <v>958</v>
      </c>
      <c r="N68" s="266" t="s">
        <v>758</v>
      </c>
      <c r="O68" s="268" t="s">
        <v>178</v>
      </c>
      <c r="P68" t="s">
        <v>759</v>
      </c>
      <c r="Q68" s="267"/>
    </row>
    <row r="69" spans="1:17" ht="30.6" x14ac:dyDescent="0.3">
      <c r="A69" s="262" t="s">
        <v>751</v>
      </c>
      <c r="B69" s="263" t="s">
        <v>961</v>
      </c>
      <c r="C69" s="263"/>
      <c r="D69" s="263" t="s">
        <v>962</v>
      </c>
      <c r="E69" t="s">
        <v>713</v>
      </c>
      <c r="F69" t="s">
        <v>714</v>
      </c>
      <c r="G69" t="s">
        <v>715</v>
      </c>
      <c r="H69" s="265" t="s">
        <v>754</v>
      </c>
      <c r="I69" s="265" t="s">
        <v>19</v>
      </c>
      <c r="J69" s="265" t="s">
        <v>20</v>
      </c>
      <c r="K69" s="265" t="s">
        <v>755</v>
      </c>
      <c r="L69" s="265" t="s">
        <v>818</v>
      </c>
      <c r="M69" s="263" t="s">
        <v>963</v>
      </c>
      <c r="N69" s="263" t="s">
        <v>758</v>
      </c>
      <c r="O69" s="265" t="s">
        <v>35</v>
      </c>
      <c r="P69" t="s">
        <v>759</v>
      </c>
      <c r="Q69" s="264"/>
    </row>
    <row r="70" spans="1:17" ht="30.6" x14ac:dyDescent="0.3">
      <c r="A70" s="262" t="s">
        <v>751</v>
      </c>
      <c r="B70" s="266" t="s">
        <v>961</v>
      </c>
      <c r="C70" s="266"/>
      <c r="D70" s="266" t="s">
        <v>964</v>
      </c>
      <c r="E70" t="s">
        <v>716</v>
      </c>
      <c r="F70" t="s">
        <v>717</v>
      </c>
      <c r="G70" t="s">
        <v>718</v>
      </c>
      <c r="H70" s="268" t="s">
        <v>754</v>
      </c>
      <c r="I70" s="268" t="s">
        <v>19</v>
      </c>
      <c r="J70" s="268" t="s">
        <v>20</v>
      </c>
      <c r="K70" s="268" t="s">
        <v>755</v>
      </c>
      <c r="L70" s="268" t="s">
        <v>818</v>
      </c>
      <c r="M70" s="266" t="s">
        <v>963</v>
      </c>
      <c r="N70" s="266" t="s">
        <v>758</v>
      </c>
      <c r="O70" s="268" t="s">
        <v>35</v>
      </c>
      <c r="P70" t="s">
        <v>759</v>
      </c>
      <c r="Q70" s="267"/>
    </row>
    <row r="71" spans="1:17" ht="30.6" x14ac:dyDescent="0.3">
      <c r="A71" s="262" t="s">
        <v>751</v>
      </c>
      <c r="B71" s="263" t="s">
        <v>961</v>
      </c>
      <c r="C71" s="263"/>
      <c r="D71" s="263" t="s">
        <v>965</v>
      </c>
      <c r="E71" t="s">
        <v>719</v>
      </c>
      <c r="F71" t="s">
        <v>720</v>
      </c>
      <c r="G71" t="s">
        <v>721</v>
      </c>
      <c r="H71" s="265" t="s">
        <v>754</v>
      </c>
      <c r="I71" s="265" t="s">
        <v>19</v>
      </c>
      <c r="J71" s="265" t="s">
        <v>20</v>
      </c>
      <c r="K71" s="265" t="s">
        <v>755</v>
      </c>
      <c r="L71" s="265" t="s">
        <v>818</v>
      </c>
      <c r="M71" s="263" t="s">
        <v>963</v>
      </c>
      <c r="N71" s="263" t="s">
        <v>758</v>
      </c>
      <c r="O71" s="265" t="s">
        <v>35</v>
      </c>
      <c r="P71" t="s">
        <v>759</v>
      </c>
      <c r="Q71" s="264"/>
    </row>
    <row r="72" spans="1:17" ht="30.6" x14ac:dyDescent="0.3">
      <c r="A72" s="262" t="s">
        <v>751</v>
      </c>
      <c r="B72" s="266" t="s">
        <v>961</v>
      </c>
      <c r="C72" s="266"/>
      <c r="D72" s="266" t="s">
        <v>966</v>
      </c>
      <c r="E72" t="s">
        <v>722</v>
      </c>
      <c r="F72" t="s">
        <v>723</v>
      </c>
      <c r="G72" t="s">
        <v>724</v>
      </c>
      <c r="H72" s="268" t="s">
        <v>754</v>
      </c>
      <c r="I72" s="268" t="s">
        <v>19</v>
      </c>
      <c r="J72" s="268" t="s">
        <v>20</v>
      </c>
      <c r="K72" s="268" t="s">
        <v>755</v>
      </c>
      <c r="L72" s="268" t="s">
        <v>818</v>
      </c>
      <c r="M72" s="266" t="s">
        <v>963</v>
      </c>
      <c r="N72" s="266" t="s">
        <v>758</v>
      </c>
      <c r="O72" s="268" t="s">
        <v>35</v>
      </c>
      <c r="P72" t="s">
        <v>759</v>
      </c>
      <c r="Q72" s="267"/>
    </row>
    <row r="73" spans="1:17" ht="30.6" x14ac:dyDescent="0.3">
      <c r="A73" s="262" t="s">
        <v>751</v>
      </c>
      <c r="B73" s="263" t="s">
        <v>967</v>
      </c>
      <c r="C73" s="263"/>
      <c r="D73" s="263" t="s">
        <v>968</v>
      </c>
      <c r="E73" t="s">
        <v>182</v>
      </c>
      <c r="F73" t="s">
        <v>183</v>
      </c>
      <c r="G73" t="s">
        <v>184</v>
      </c>
      <c r="H73" s="265" t="s">
        <v>754</v>
      </c>
      <c r="I73" s="265" t="s">
        <v>19</v>
      </c>
      <c r="J73" s="265" t="s">
        <v>20</v>
      </c>
      <c r="K73" s="265" t="s">
        <v>780</v>
      </c>
      <c r="L73" s="265" t="s">
        <v>781</v>
      </c>
      <c r="M73" s="263" t="s">
        <v>969</v>
      </c>
      <c r="N73" s="263" t="s">
        <v>771</v>
      </c>
      <c r="O73" s="265"/>
      <c r="P73" t="s">
        <v>759</v>
      </c>
      <c r="Q73" s="264"/>
    </row>
    <row r="74" spans="1:17" ht="30.6" x14ac:dyDescent="0.3">
      <c r="A74" s="262" t="s">
        <v>751</v>
      </c>
      <c r="B74" s="266" t="s">
        <v>967</v>
      </c>
      <c r="C74" s="266"/>
      <c r="D74" s="266" t="s">
        <v>970</v>
      </c>
      <c r="E74" t="s">
        <v>185</v>
      </c>
      <c r="F74" t="s">
        <v>186</v>
      </c>
      <c r="G74" t="s">
        <v>187</v>
      </c>
      <c r="H74" s="268" t="s">
        <v>754</v>
      </c>
      <c r="I74" s="268" t="s">
        <v>19</v>
      </c>
      <c r="J74" s="268" t="s">
        <v>20</v>
      </c>
      <c r="K74" s="268" t="s">
        <v>780</v>
      </c>
      <c r="L74" s="268" t="s">
        <v>781</v>
      </c>
      <c r="M74" s="266" t="s">
        <v>969</v>
      </c>
      <c r="N74" s="266" t="s">
        <v>771</v>
      </c>
      <c r="O74" s="268"/>
      <c r="P74" t="s">
        <v>759</v>
      </c>
      <c r="Q74" s="267"/>
    </row>
    <row r="75" spans="1:17" ht="30.6" x14ac:dyDescent="0.3">
      <c r="A75" s="262" t="s">
        <v>751</v>
      </c>
      <c r="B75" s="263" t="s">
        <v>967</v>
      </c>
      <c r="C75" s="263"/>
      <c r="D75" s="263" t="s">
        <v>971</v>
      </c>
      <c r="E75" t="s">
        <v>188</v>
      </c>
      <c r="F75" t="s">
        <v>189</v>
      </c>
      <c r="G75" t="s">
        <v>190</v>
      </c>
      <c r="H75" s="265" t="s">
        <v>754</v>
      </c>
      <c r="I75" s="265" t="s">
        <v>19</v>
      </c>
      <c r="J75" s="265" t="s">
        <v>20</v>
      </c>
      <c r="K75" s="265" t="s">
        <v>780</v>
      </c>
      <c r="L75" s="265" t="s">
        <v>781</v>
      </c>
      <c r="M75" s="263" t="s">
        <v>969</v>
      </c>
      <c r="N75" s="263" t="s">
        <v>771</v>
      </c>
      <c r="O75" s="265"/>
      <c r="P75" t="s">
        <v>759</v>
      </c>
      <c r="Q75" s="264"/>
    </row>
    <row r="76" spans="1:17" ht="30.6" x14ac:dyDescent="0.3">
      <c r="A76" s="262" t="s">
        <v>751</v>
      </c>
      <c r="B76" s="266" t="s">
        <v>967</v>
      </c>
      <c r="C76" s="266"/>
      <c r="D76" s="266" t="s">
        <v>972</v>
      </c>
      <c r="E76" t="s">
        <v>191</v>
      </c>
      <c r="F76" t="s">
        <v>192</v>
      </c>
      <c r="G76" t="s">
        <v>193</v>
      </c>
      <c r="H76" s="268" t="s">
        <v>754</v>
      </c>
      <c r="I76" s="268" t="s">
        <v>19</v>
      </c>
      <c r="J76" s="268" t="s">
        <v>20</v>
      </c>
      <c r="K76" s="268" t="s">
        <v>780</v>
      </c>
      <c r="L76" s="268" t="s">
        <v>781</v>
      </c>
      <c r="M76" s="266" t="s">
        <v>969</v>
      </c>
      <c r="N76" s="266" t="s">
        <v>771</v>
      </c>
      <c r="O76" s="268"/>
      <c r="P76" t="s">
        <v>759</v>
      </c>
      <c r="Q76" s="267"/>
    </row>
    <row r="77" spans="1:17" ht="30.6" x14ac:dyDescent="0.3">
      <c r="A77" s="262" t="s">
        <v>751</v>
      </c>
      <c r="B77" s="264"/>
      <c r="C77" s="263" t="s">
        <v>973</v>
      </c>
      <c r="D77" s="263" t="s">
        <v>974</v>
      </c>
      <c r="E77" t="s">
        <v>975</v>
      </c>
      <c r="F77" t="s">
        <v>976</v>
      </c>
      <c r="G77" t="s">
        <v>977</v>
      </c>
      <c r="H77" s="265" t="s">
        <v>779</v>
      </c>
      <c r="I77" s="265" t="s">
        <v>42</v>
      </c>
      <c r="J77" s="265" t="s">
        <v>28</v>
      </c>
      <c r="K77" s="265" t="s">
        <v>780</v>
      </c>
      <c r="L77" s="265" t="s">
        <v>781</v>
      </c>
      <c r="M77" s="263" t="s">
        <v>782</v>
      </c>
      <c r="N77" s="263" t="s">
        <v>771</v>
      </c>
      <c r="O77" s="265"/>
      <c r="P77" t="s">
        <v>759</v>
      </c>
      <c r="Q77" s="264"/>
    </row>
    <row r="78" spans="1:17" ht="30.6" x14ac:dyDescent="0.3">
      <c r="A78" s="262" t="s">
        <v>751</v>
      </c>
      <c r="B78" s="266" t="s">
        <v>834</v>
      </c>
      <c r="C78" s="266"/>
      <c r="D78" s="266" t="s">
        <v>978</v>
      </c>
      <c r="E78" t="s">
        <v>194</v>
      </c>
      <c r="F78" t="s">
        <v>195</v>
      </c>
      <c r="G78" t="s">
        <v>196</v>
      </c>
      <c r="H78" s="268" t="s">
        <v>754</v>
      </c>
      <c r="I78" s="268" t="s">
        <v>19</v>
      </c>
      <c r="J78" s="268" t="s">
        <v>28</v>
      </c>
      <c r="K78" s="268" t="s">
        <v>755</v>
      </c>
      <c r="L78" s="268" t="s">
        <v>818</v>
      </c>
      <c r="M78" s="266" t="s">
        <v>768</v>
      </c>
      <c r="N78" s="266" t="s">
        <v>758</v>
      </c>
      <c r="O78" s="268" t="s">
        <v>35</v>
      </c>
      <c r="P78" t="s">
        <v>759</v>
      </c>
      <c r="Q78" s="267"/>
    </row>
    <row r="79" spans="1:17" ht="30.6" x14ac:dyDescent="0.3">
      <c r="A79" s="262" t="s">
        <v>751</v>
      </c>
      <c r="B79" s="263" t="s">
        <v>812</v>
      </c>
      <c r="C79" s="263"/>
      <c r="D79" s="263" t="s">
        <v>979</v>
      </c>
      <c r="E79" t="s">
        <v>194</v>
      </c>
      <c r="F79" t="s">
        <v>197</v>
      </c>
      <c r="G79" t="s">
        <v>198</v>
      </c>
      <c r="H79" s="265" t="s">
        <v>754</v>
      </c>
      <c r="I79" s="265" t="s">
        <v>19</v>
      </c>
      <c r="J79" s="265" t="s">
        <v>20</v>
      </c>
      <c r="K79" s="265" t="s">
        <v>844</v>
      </c>
      <c r="L79" s="265" t="s">
        <v>815</v>
      </c>
      <c r="M79" s="263" t="s">
        <v>816</v>
      </c>
      <c r="N79" s="263" t="s">
        <v>758</v>
      </c>
      <c r="O79" s="265" t="s">
        <v>49</v>
      </c>
      <c r="P79" t="s">
        <v>759</v>
      </c>
      <c r="Q79" s="264"/>
    </row>
    <row r="80" spans="1:17" ht="30.6" x14ac:dyDescent="0.3">
      <c r="A80" s="262" t="s">
        <v>751</v>
      </c>
      <c r="B80" s="266" t="s">
        <v>980</v>
      </c>
      <c r="C80" s="266"/>
      <c r="D80" s="266" t="s">
        <v>981</v>
      </c>
      <c r="E80" t="s">
        <v>199</v>
      </c>
      <c r="F80" t="s">
        <v>200</v>
      </c>
      <c r="G80" t="s">
        <v>201</v>
      </c>
      <c r="H80" s="268" t="s">
        <v>754</v>
      </c>
      <c r="I80" s="268" t="s">
        <v>19</v>
      </c>
      <c r="J80" s="268" t="s">
        <v>28</v>
      </c>
      <c r="K80" s="268" t="s">
        <v>755</v>
      </c>
      <c r="L80" s="268" t="s">
        <v>818</v>
      </c>
      <c r="M80" s="266" t="s">
        <v>982</v>
      </c>
      <c r="N80" s="266" t="s">
        <v>758</v>
      </c>
      <c r="O80" s="268" t="s">
        <v>202</v>
      </c>
      <c r="P80" t="s">
        <v>759</v>
      </c>
      <c r="Q80" s="267"/>
    </row>
    <row r="81" spans="1:17" ht="30.6" x14ac:dyDescent="0.3">
      <c r="A81" s="262" t="s">
        <v>751</v>
      </c>
      <c r="B81" s="263" t="s">
        <v>983</v>
      </c>
      <c r="C81" s="263" t="s">
        <v>984</v>
      </c>
      <c r="D81" s="263" t="s">
        <v>985</v>
      </c>
      <c r="E81" t="s">
        <v>203</v>
      </c>
      <c r="F81" t="s">
        <v>204</v>
      </c>
      <c r="G81" t="s">
        <v>205</v>
      </c>
      <c r="H81" s="265" t="s">
        <v>827</v>
      </c>
      <c r="I81" s="265" t="s">
        <v>42</v>
      </c>
      <c r="J81" s="265" t="s">
        <v>20</v>
      </c>
      <c r="K81" s="265" t="s">
        <v>755</v>
      </c>
      <c r="L81" s="265" t="s">
        <v>818</v>
      </c>
      <c r="M81" s="263" t="s">
        <v>986</v>
      </c>
      <c r="N81" s="263" t="s">
        <v>771</v>
      </c>
      <c r="O81" s="265"/>
      <c r="P81" t="s">
        <v>759</v>
      </c>
      <c r="Q81" s="264"/>
    </row>
    <row r="82" spans="1:17" ht="30.6" x14ac:dyDescent="0.3">
      <c r="A82" s="262" t="s">
        <v>751</v>
      </c>
      <c r="B82" s="266" t="s">
        <v>983</v>
      </c>
      <c r="C82" s="266" t="s">
        <v>987</v>
      </c>
      <c r="D82" s="266" t="s">
        <v>988</v>
      </c>
      <c r="E82" t="s">
        <v>206</v>
      </c>
      <c r="F82" t="s">
        <v>207</v>
      </c>
      <c r="G82" t="s">
        <v>208</v>
      </c>
      <c r="H82" s="268" t="s">
        <v>827</v>
      </c>
      <c r="I82" s="268" t="s">
        <v>42</v>
      </c>
      <c r="J82" s="268" t="s">
        <v>20</v>
      </c>
      <c r="K82" s="268" t="s">
        <v>755</v>
      </c>
      <c r="L82" s="268" t="s">
        <v>818</v>
      </c>
      <c r="M82" s="266" t="s">
        <v>986</v>
      </c>
      <c r="N82" s="266" t="s">
        <v>771</v>
      </c>
      <c r="O82" s="268"/>
      <c r="P82" t="s">
        <v>759</v>
      </c>
      <c r="Q82" s="267"/>
    </row>
    <row r="83" spans="1:17" ht="30.6" x14ac:dyDescent="0.3">
      <c r="A83" s="262" t="s">
        <v>751</v>
      </c>
      <c r="B83" s="263" t="s">
        <v>808</v>
      </c>
      <c r="C83" s="263" t="s">
        <v>989</v>
      </c>
      <c r="D83" s="263" t="s">
        <v>990</v>
      </c>
      <c r="E83" t="s">
        <v>209</v>
      </c>
      <c r="F83" t="s">
        <v>210</v>
      </c>
      <c r="G83" t="s">
        <v>211</v>
      </c>
      <c r="H83" s="265" t="s">
        <v>754</v>
      </c>
      <c r="I83" s="265" t="s">
        <v>42</v>
      </c>
      <c r="J83" s="265" t="s">
        <v>28</v>
      </c>
      <c r="K83" s="265" t="s">
        <v>780</v>
      </c>
      <c r="L83" s="265" t="s">
        <v>781</v>
      </c>
      <c r="M83" s="263" t="s">
        <v>991</v>
      </c>
      <c r="N83" s="263" t="s">
        <v>758</v>
      </c>
      <c r="O83" s="265" t="s">
        <v>112</v>
      </c>
      <c r="P83" t="s">
        <v>759</v>
      </c>
      <c r="Q83" s="264"/>
    </row>
    <row r="84" spans="1:17" ht="30.6" x14ac:dyDescent="0.3">
      <c r="A84" s="262" t="s">
        <v>751</v>
      </c>
      <c r="B84" s="266" t="s">
        <v>808</v>
      </c>
      <c r="C84" s="266" t="s">
        <v>992</v>
      </c>
      <c r="D84" s="266" t="s">
        <v>993</v>
      </c>
      <c r="E84" t="s">
        <v>212</v>
      </c>
      <c r="F84" t="s">
        <v>213</v>
      </c>
      <c r="G84" t="s">
        <v>214</v>
      </c>
      <c r="H84" s="268" t="s">
        <v>754</v>
      </c>
      <c r="I84" s="268" t="s">
        <v>42</v>
      </c>
      <c r="J84" s="268" t="s">
        <v>28</v>
      </c>
      <c r="K84" s="268" t="s">
        <v>780</v>
      </c>
      <c r="L84" s="268" t="s">
        <v>781</v>
      </c>
      <c r="M84" s="266" t="s">
        <v>994</v>
      </c>
      <c r="N84" s="266" t="s">
        <v>758</v>
      </c>
      <c r="O84" s="268" t="s">
        <v>112</v>
      </c>
      <c r="P84" t="s">
        <v>759</v>
      </c>
      <c r="Q84" s="267"/>
    </row>
    <row r="85" spans="1:17" ht="30.6" x14ac:dyDescent="0.3">
      <c r="A85" s="262" t="s">
        <v>751</v>
      </c>
      <c r="B85" s="263" t="s">
        <v>808</v>
      </c>
      <c r="C85" s="263" t="s">
        <v>995</v>
      </c>
      <c r="D85" s="263" t="s">
        <v>996</v>
      </c>
      <c r="E85" t="s">
        <v>215</v>
      </c>
      <c r="F85" t="s">
        <v>216</v>
      </c>
      <c r="G85" t="s">
        <v>217</v>
      </c>
      <c r="H85" s="265" t="s">
        <v>754</v>
      </c>
      <c r="I85" s="265" t="s">
        <v>42</v>
      </c>
      <c r="J85" s="265" t="s">
        <v>28</v>
      </c>
      <c r="K85" s="265" t="s">
        <v>780</v>
      </c>
      <c r="L85" s="265" t="s">
        <v>781</v>
      </c>
      <c r="M85" s="263" t="s">
        <v>991</v>
      </c>
      <c r="N85" s="263" t="s">
        <v>758</v>
      </c>
      <c r="O85" s="265" t="s">
        <v>112</v>
      </c>
      <c r="P85" t="s">
        <v>759</v>
      </c>
      <c r="Q85" s="264"/>
    </row>
    <row r="86" spans="1:17" ht="30.6" x14ac:dyDescent="0.3">
      <c r="A86" s="262" t="s">
        <v>751</v>
      </c>
      <c r="B86" s="266" t="s">
        <v>808</v>
      </c>
      <c r="C86" s="266" t="s">
        <v>997</v>
      </c>
      <c r="D86" s="266" t="s">
        <v>998</v>
      </c>
      <c r="E86" t="s">
        <v>218</v>
      </c>
      <c r="F86" t="s">
        <v>219</v>
      </c>
      <c r="G86" t="s">
        <v>220</v>
      </c>
      <c r="H86" s="268" t="s">
        <v>754</v>
      </c>
      <c r="I86" s="268" t="s">
        <v>42</v>
      </c>
      <c r="J86" s="268" t="s">
        <v>28</v>
      </c>
      <c r="K86" s="268" t="s">
        <v>780</v>
      </c>
      <c r="L86" s="268" t="s">
        <v>781</v>
      </c>
      <c r="M86" s="266" t="s">
        <v>991</v>
      </c>
      <c r="N86" s="266" t="s">
        <v>758</v>
      </c>
      <c r="O86" s="268" t="s">
        <v>112</v>
      </c>
      <c r="P86" t="s">
        <v>759</v>
      </c>
      <c r="Q86" s="267"/>
    </row>
    <row r="87" spans="1:17" ht="30.6" x14ac:dyDescent="0.3">
      <c r="A87" s="262" t="s">
        <v>751</v>
      </c>
      <c r="B87" s="263" t="s">
        <v>808</v>
      </c>
      <c r="C87" s="263"/>
      <c r="D87" s="263" t="s">
        <v>999</v>
      </c>
      <c r="E87" t="s">
        <v>221</v>
      </c>
      <c r="F87" t="s">
        <v>222</v>
      </c>
      <c r="G87" t="s">
        <v>223</v>
      </c>
      <c r="H87" s="265" t="s">
        <v>754</v>
      </c>
      <c r="I87" s="265" t="s">
        <v>19</v>
      </c>
      <c r="J87" s="265" t="s">
        <v>20</v>
      </c>
      <c r="K87" s="265" t="s">
        <v>780</v>
      </c>
      <c r="L87" s="265" t="s">
        <v>781</v>
      </c>
      <c r="M87" s="263" t="s">
        <v>994</v>
      </c>
      <c r="N87" s="263" t="s">
        <v>771</v>
      </c>
      <c r="O87" s="265"/>
      <c r="P87" t="s">
        <v>759</v>
      </c>
      <c r="Q87" s="264"/>
    </row>
    <row r="88" spans="1:17" ht="30.6" x14ac:dyDescent="0.3">
      <c r="A88" s="262" t="s">
        <v>751</v>
      </c>
      <c r="B88" s="266" t="s">
        <v>808</v>
      </c>
      <c r="C88" s="266"/>
      <c r="D88" s="266" t="s">
        <v>1000</v>
      </c>
      <c r="E88" t="s">
        <v>224</v>
      </c>
      <c r="F88" t="s">
        <v>225</v>
      </c>
      <c r="G88" t="s">
        <v>226</v>
      </c>
      <c r="H88" s="268" t="s">
        <v>754</v>
      </c>
      <c r="I88" s="268" t="s">
        <v>19</v>
      </c>
      <c r="J88" s="268" t="s">
        <v>20</v>
      </c>
      <c r="K88" s="268" t="s">
        <v>780</v>
      </c>
      <c r="L88" s="268" t="s">
        <v>781</v>
      </c>
      <c r="M88" s="266" t="s">
        <v>994</v>
      </c>
      <c r="N88" s="266" t="s">
        <v>771</v>
      </c>
      <c r="O88" s="268"/>
      <c r="P88" t="s">
        <v>759</v>
      </c>
      <c r="Q88" s="267"/>
    </row>
    <row r="89" spans="1:17" ht="30.6" x14ac:dyDescent="0.3">
      <c r="A89" s="262" t="s">
        <v>751</v>
      </c>
      <c r="B89" s="263" t="s">
        <v>808</v>
      </c>
      <c r="C89" s="263"/>
      <c r="D89" s="263" t="s">
        <v>1001</v>
      </c>
      <c r="E89" t="s">
        <v>227</v>
      </c>
      <c r="F89" t="s">
        <v>228</v>
      </c>
      <c r="G89" t="s">
        <v>229</v>
      </c>
      <c r="H89" s="265" t="s">
        <v>754</v>
      </c>
      <c r="I89" s="265" t="s">
        <v>19</v>
      </c>
      <c r="J89" s="265" t="s">
        <v>20</v>
      </c>
      <c r="K89" s="265" t="s">
        <v>780</v>
      </c>
      <c r="L89" s="265" t="s">
        <v>781</v>
      </c>
      <c r="M89" s="263" t="s">
        <v>994</v>
      </c>
      <c r="N89" s="263" t="s">
        <v>771</v>
      </c>
      <c r="O89" s="265"/>
      <c r="P89" t="s">
        <v>759</v>
      </c>
      <c r="Q89" s="264"/>
    </row>
    <row r="90" spans="1:17" ht="30.6" x14ac:dyDescent="0.3">
      <c r="A90" s="262" t="s">
        <v>751</v>
      </c>
      <c r="B90" s="266" t="s">
        <v>808</v>
      </c>
      <c r="C90" s="266"/>
      <c r="D90" s="266" t="s">
        <v>1002</v>
      </c>
      <c r="E90" t="s">
        <v>230</v>
      </c>
      <c r="F90" t="s">
        <v>1003</v>
      </c>
      <c r="G90" t="s">
        <v>1004</v>
      </c>
      <c r="H90" s="268" t="s">
        <v>754</v>
      </c>
      <c r="I90" s="268" t="s">
        <v>19</v>
      </c>
      <c r="J90" s="268" t="s">
        <v>20</v>
      </c>
      <c r="K90" s="268" t="s">
        <v>780</v>
      </c>
      <c r="L90" s="268" t="s">
        <v>781</v>
      </c>
      <c r="M90" s="266" t="s">
        <v>994</v>
      </c>
      <c r="N90" s="266" t="s">
        <v>771</v>
      </c>
      <c r="O90" s="268"/>
      <c r="P90" t="s">
        <v>759</v>
      </c>
      <c r="Q90" s="267"/>
    </row>
    <row r="91" spans="1:17" ht="30.6" x14ac:dyDescent="0.3">
      <c r="A91" s="262" t="s">
        <v>751</v>
      </c>
      <c r="B91" s="263" t="s">
        <v>1005</v>
      </c>
      <c r="C91" s="263" t="s">
        <v>1006</v>
      </c>
      <c r="D91" s="263" t="s">
        <v>1007</v>
      </c>
      <c r="E91" t="s">
        <v>231</v>
      </c>
      <c r="F91" t="s">
        <v>232</v>
      </c>
      <c r="G91" t="s">
        <v>233</v>
      </c>
      <c r="H91" s="265" t="s">
        <v>754</v>
      </c>
      <c r="I91" s="265" t="s">
        <v>42</v>
      </c>
      <c r="J91" s="265" t="s">
        <v>20</v>
      </c>
      <c r="K91" s="265" t="s">
        <v>755</v>
      </c>
      <c r="L91" s="265" t="s">
        <v>848</v>
      </c>
      <c r="M91" s="263" t="s">
        <v>849</v>
      </c>
      <c r="N91" s="263"/>
      <c r="O91" s="265" t="s">
        <v>89</v>
      </c>
      <c r="P91" t="s">
        <v>759</v>
      </c>
      <c r="Q91" s="264"/>
    </row>
    <row r="92" spans="1:17" ht="30.6" x14ac:dyDescent="0.3">
      <c r="A92" s="262" t="s">
        <v>751</v>
      </c>
      <c r="B92" s="266" t="s">
        <v>1005</v>
      </c>
      <c r="C92" s="266" t="s">
        <v>1008</v>
      </c>
      <c r="D92" s="266" t="s">
        <v>1009</v>
      </c>
      <c r="E92" t="s">
        <v>741</v>
      </c>
      <c r="F92" t="s">
        <v>236</v>
      </c>
      <c r="G92" t="s">
        <v>237</v>
      </c>
      <c r="H92" s="268" t="s">
        <v>754</v>
      </c>
      <c r="I92" s="268" t="s">
        <v>42</v>
      </c>
      <c r="J92" s="268" t="s">
        <v>20</v>
      </c>
      <c r="K92" s="268" t="s">
        <v>755</v>
      </c>
      <c r="L92" s="268" t="s">
        <v>848</v>
      </c>
      <c r="M92" s="266" t="s">
        <v>849</v>
      </c>
      <c r="N92" s="266"/>
      <c r="O92" s="268" t="s">
        <v>89</v>
      </c>
      <c r="P92" t="s">
        <v>759</v>
      </c>
      <c r="Q92" s="267"/>
    </row>
    <row r="93" spans="1:17" ht="30.6" x14ac:dyDescent="0.3">
      <c r="A93" s="262" t="s">
        <v>751</v>
      </c>
      <c r="B93" s="263" t="s">
        <v>1005</v>
      </c>
      <c r="C93" s="263" t="s">
        <v>1010</v>
      </c>
      <c r="D93" s="263" t="s">
        <v>1011</v>
      </c>
      <c r="E93" t="s">
        <v>234</v>
      </c>
      <c r="F93" t="s">
        <v>240</v>
      </c>
      <c r="G93" t="s">
        <v>241</v>
      </c>
      <c r="H93" s="265" t="s">
        <v>754</v>
      </c>
      <c r="I93" s="265" t="s">
        <v>42</v>
      </c>
      <c r="J93" s="265" t="s">
        <v>20</v>
      </c>
      <c r="K93" s="265" t="s">
        <v>755</v>
      </c>
      <c r="L93" s="265" t="s">
        <v>848</v>
      </c>
      <c r="M93" s="263" t="s">
        <v>849</v>
      </c>
      <c r="N93" s="263"/>
      <c r="O93" s="265" t="s">
        <v>89</v>
      </c>
      <c r="P93" t="s">
        <v>759</v>
      </c>
      <c r="Q93" s="264"/>
    </row>
    <row r="94" spans="1:17" ht="30.6" x14ac:dyDescent="0.3">
      <c r="A94" s="262" t="s">
        <v>751</v>
      </c>
      <c r="B94" s="266" t="s">
        <v>1012</v>
      </c>
      <c r="C94" s="266" t="s">
        <v>1013</v>
      </c>
      <c r="D94" s="266" t="s">
        <v>1014</v>
      </c>
      <c r="E94" t="s">
        <v>235</v>
      </c>
      <c r="F94" t="s">
        <v>238</v>
      </c>
      <c r="G94" t="s">
        <v>239</v>
      </c>
      <c r="H94" s="268" t="s">
        <v>754</v>
      </c>
      <c r="I94" s="268" t="s">
        <v>42</v>
      </c>
      <c r="J94" s="268" t="s">
        <v>20</v>
      </c>
      <c r="K94" s="268" t="s">
        <v>755</v>
      </c>
      <c r="L94" s="268" t="s">
        <v>848</v>
      </c>
      <c r="M94" s="266" t="s">
        <v>849</v>
      </c>
      <c r="N94" s="266" t="s">
        <v>758</v>
      </c>
      <c r="O94" s="268" t="s">
        <v>89</v>
      </c>
      <c r="P94" t="s">
        <v>759</v>
      </c>
      <c r="Q94" s="267"/>
    </row>
    <row r="95" spans="1:17" ht="30.6" x14ac:dyDescent="0.3">
      <c r="A95" s="262" t="s">
        <v>751</v>
      </c>
      <c r="B95" s="263" t="s">
        <v>926</v>
      </c>
      <c r="C95" s="263" t="s">
        <v>1015</v>
      </c>
      <c r="D95" s="263" t="s">
        <v>1016</v>
      </c>
      <c r="E95" t="s">
        <v>242</v>
      </c>
      <c r="F95" t="s">
        <v>243</v>
      </c>
      <c r="G95" t="s">
        <v>244</v>
      </c>
      <c r="H95" s="265" t="s">
        <v>754</v>
      </c>
      <c r="I95" s="265" t="s">
        <v>42</v>
      </c>
      <c r="J95" s="265" t="s">
        <v>20</v>
      </c>
      <c r="K95" s="265" t="s">
        <v>780</v>
      </c>
      <c r="L95" s="265" t="s">
        <v>781</v>
      </c>
      <c r="M95" s="263" t="s">
        <v>1017</v>
      </c>
      <c r="N95" s="263" t="s">
        <v>758</v>
      </c>
      <c r="O95" s="265" t="s">
        <v>245</v>
      </c>
      <c r="P95" t="s">
        <v>759</v>
      </c>
      <c r="Q95" s="264"/>
    </row>
    <row r="96" spans="1:17" ht="30.6" x14ac:dyDescent="0.3">
      <c r="A96" s="262" t="s">
        <v>751</v>
      </c>
      <c r="B96" s="266" t="s">
        <v>926</v>
      </c>
      <c r="C96" s="266" t="s">
        <v>1018</v>
      </c>
      <c r="D96" s="266" t="s">
        <v>1019</v>
      </c>
      <c r="E96" t="s">
        <v>246</v>
      </c>
      <c r="F96" t="s">
        <v>247</v>
      </c>
      <c r="G96" t="s">
        <v>248</v>
      </c>
      <c r="H96" s="268" t="s">
        <v>754</v>
      </c>
      <c r="I96" s="268" t="s">
        <v>42</v>
      </c>
      <c r="J96" s="268" t="s">
        <v>20</v>
      </c>
      <c r="K96" s="268" t="s">
        <v>780</v>
      </c>
      <c r="L96" s="268" t="s">
        <v>781</v>
      </c>
      <c r="M96" s="266" t="s">
        <v>1017</v>
      </c>
      <c r="N96" s="266"/>
      <c r="O96" s="268" t="s">
        <v>245</v>
      </c>
      <c r="P96" t="s">
        <v>759</v>
      </c>
      <c r="Q96" s="267"/>
    </row>
    <row r="97" spans="1:17" ht="30.6" x14ac:dyDescent="0.3">
      <c r="A97" s="262" t="s">
        <v>751</v>
      </c>
      <c r="B97" s="263" t="s">
        <v>926</v>
      </c>
      <c r="C97" s="263" t="s">
        <v>1020</v>
      </c>
      <c r="D97" s="263" t="s">
        <v>1021</v>
      </c>
      <c r="E97" t="s">
        <v>249</v>
      </c>
      <c r="F97" t="s">
        <v>250</v>
      </c>
      <c r="G97" t="s">
        <v>251</v>
      </c>
      <c r="H97" s="265" t="s">
        <v>754</v>
      </c>
      <c r="I97" s="265" t="s">
        <v>42</v>
      </c>
      <c r="J97" s="265" t="s">
        <v>20</v>
      </c>
      <c r="K97" s="265" t="s">
        <v>780</v>
      </c>
      <c r="L97" s="265" t="s">
        <v>781</v>
      </c>
      <c r="M97" s="263" t="s">
        <v>1017</v>
      </c>
      <c r="N97" s="263"/>
      <c r="O97" s="265" t="s">
        <v>245</v>
      </c>
      <c r="P97" t="s">
        <v>759</v>
      </c>
      <c r="Q97" s="264"/>
    </row>
    <row r="98" spans="1:17" ht="30.6" x14ac:dyDescent="0.3">
      <c r="A98" s="262" t="s">
        <v>751</v>
      </c>
      <c r="B98" s="266" t="s">
        <v>1022</v>
      </c>
      <c r="C98" s="266" t="s">
        <v>1023</v>
      </c>
      <c r="D98" s="266" t="s">
        <v>1024</v>
      </c>
      <c r="E98" t="s">
        <v>252</v>
      </c>
      <c r="F98" t="s">
        <v>253</v>
      </c>
      <c r="G98" t="s">
        <v>254</v>
      </c>
      <c r="H98" s="268" t="s">
        <v>827</v>
      </c>
      <c r="I98" s="268" t="s">
        <v>42</v>
      </c>
      <c r="J98" s="268" t="s">
        <v>28</v>
      </c>
      <c r="K98" s="268" t="s">
        <v>780</v>
      </c>
      <c r="L98" s="268" t="s">
        <v>781</v>
      </c>
      <c r="M98" s="266" t="s">
        <v>1017</v>
      </c>
      <c r="N98" s="266" t="s">
        <v>771</v>
      </c>
      <c r="O98" s="268"/>
      <c r="P98" t="s">
        <v>759</v>
      </c>
      <c r="Q98" s="267"/>
    </row>
    <row r="99" spans="1:17" ht="30.6" x14ac:dyDescent="0.3">
      <c r="A99" s="262" t="s">
        <v>751</v>
      </c>
      <c r="B99" s="263" t="s">
        <v>808</v>
      </c>
      <c r="C99" s="263" t="s">
        <v>1025</v>
      </c>
      <c r="D99" s="263" t="s">
        <v>1026</v>
      </c>
      <c r="E99" t="s">
        <v>255</v>
      </c>
      <c r="F99" t="s">
        <v>256</v>
      </c>
      <c r="G99" t="s">
        <v>257</v>
      </c>
      <c r="H99" s="265" t="s">
        <v>827</v>
      </c>
      <c r="I99" s="265" t="s">
        <v>42</v>
      </c>
      <c r="J99" s="265" t="s">
        <v>28</v>
      </c>
      <c r="K99" s="265" t="s">
        <v>780</v>
      </c>
      <c r="L99" s="265" t="s">
        <v>781</v>
      </c>
      <c r="M99" s="263" t="s">
        <v>1017</v>
      </c>
      <c r="N99" s="263" t="s">
        <v>771</v>
      </c>
      <c r="O99" s="265"/>
      <c r="P99" t="s">
        <v>759</v>
      </c>
      <c r="Q99" s="264"/>
    </row>
    <row r="100" spans="1:17" ht="30.6" x14ac:dyDescent="0.3">
      <c r="A100" s="262" t="s">
        <v>751</v>
      </c>
      <c r="B100" s="266" t="s">
        <v>808</v>
      </c>
      <c r="C100" s="266" t="s">
        <v>1027</v>
      </c>
      <c r="D100" s="266" t="s">
        <v>1028</v>
      </c>
      <c r="E100" t="s">
        <v>258</v>
      </c>
      <c r="F100" t="s">
        <v>259</v>
      </c>
      <c r="G100" t="s">
        <v>260</v>
      </c>
      <c r="H100" s="268" t="s">
        <v>827</v>
      </c>
      <c r="I100" s="268" t="s">
        <v>42</v>
      </c>
      <c r="J100" s="268" t="s">
        <v>28</v>
      </c>
      <c r="K100" s="268" t="s">
        <v>780</v>
      </c>
      <c r="L100" s="268" t="s">
        <v>781</v>
      </c>
      <c r="M100" s="266" t="s">
        <v>1017</v>
      </c>
      <c r="N100" s="266" t="s">
        <v>771</v>
      </c>
      <c r="O100" s="268"/>
      <c r="P100" t="s">
        <v>759</v>
      </c>
      <c r="Q100" s="267"/>
    </row>
    <row r="101" spans="1:17" ht="30.6" x14ac:dyDescent="0.3">
      <c r="A101" s="262" t="s">
        <v>751</v>
      </c>
      <c r="B101" s="263" t="s">
        <v>1029</v>
      </c>
      <c r="C101" s="263" t="s">
        <v>1030</v>
      </c>
      <c r="D101" s="263" t="s">
        <v>1031</v>
      </c>
      <c r="E101" t="s">
        <v>261</v>
      </c>
      <c r="F101" t="s">
        <v>262</v>
      </c>
      <c r="G101" t="s">
        <v>263</v>
      </c>
      <c r="H101" s="265" t="s">
        <v>827</v>
      </c>
      <c r="I101" s="265" t="s">
        <v>42</v>
      </c>
      <c r="J101" s="265" t="s">
        <v>20</v>
      </c>
      <c r="K101" s="265" t="s">
        <v>780</v>
      </c>
      <c r="L101" s="265" t="s">
        <v>781</v>
      </c>
      <c r="M101" s="263" t="s">
        <v>1017</v>
      </c>
      <c r="N101" s="263" t="s">
        <v>771</v>
      </c>
      <c r="O101" s="265"/>
      <c r="P101" t="s">
        <v>759</v>
      </c>
      <c r="Q101" s="264"/>
    </row>
    <row r="102" spans="1:17" ht="30.6" x14ac:dyDescent="0.3">
      <c r="A102" s="262" t="s">
        <v>751</v>
      </c>
      <c r="B102" s="266" t="s">
        <v>808</v>
      </c>
      <c r="C102" s="266" t="s">
        <v>1032</v>
      </c>
      <c r="D102" s="266" t="s">
        <v>1033</v>
      </c>
      <c r="E102" t="s">
        <v>264</v>
      </c>
      <c r="F102" t="s">
        <v>265</v>
      </c>
      <c r="G102" t="s">
        <v>266</v>
      </c>
      <c r="H102" s="268" t="s">
        <v>827</v>
      </c>
      <c r="I102" s="268" t="s">
        <v>42</v>
      </c>
      <c r="J102" s="268" t="s">
        <v>28</v>
      </c>
      <c r="K102" s="268" t="s">
        <v>780</v>
      </c>
      <c r="L102" s="268" t="s">
        <v>781</v>
      </c>
      <c r="M102" s="266" t="s">
        <v>1017</v>
      </c>
      <c r="N102" s="266" t="s">
        <v>771</v>
      </c>
      <c r="O102" s="268"/>
      <c r="P102" t="s">
        <v>759</v>
      </c>
      <c r="Q102" s="267"/>
    </row>
    <row r="103" spans="1:17" ht="30.6" x14ac:dyDescent="0.3">
      <c r="A103" s="262" t="s">
        <v>751</v>
      </c>
      <c r="B103" s="263" t="s">
        <v>808</v>
      </c>
      <c r="C103" s="263" t="s">
        <v>1034</v>
      </c>
      <c r="D103" s="263" t="s">
        <v>1035</v>
      </c>
      <c r="E103" t="s">
        <v>267</v>
      </c>
      <c r="F103" t="s">
        <v>268</v>
      </c>
      <c r="G103" t="s">
        <v>269</v>
      </c>
      <c r="H103" s="265" t="s">
        <v>827</v>
      </c>
      <c r="I103" s="265" t="s">
        <v>42</v>
      </c>
      <c r="J103" s="265" t="s">
        <v>28</v>
      </c>
      <c r="K103" s="265" t="s">
        <v>780</v>
      </c>
      <c r="L103" s="265" t="s">
        <v>781</v>
      </c>
      <c r="M103" s="263" t="s">
        <v>1017</v>
      </c>
      <c r="N103" s="263" t="s">
        <v>771</v>
      </c>
      <c r="O103" s="265"/>
      <c r="P103" t="s">
        <v>759</v>
      </c>
      <c r="Q103" s="264"/>
    </row>
    <row r="104" spans="1:17" ht="30.6" x14ac:dyDescent="0.3">
      <c r="A104" s="262" t="s">
        <v>751</v>
      </c>
      <c r="B104" s="266" t="s">
        <v>1029</v>
      </c>
      <c r="C104" s="266" t="s">
        <v>1036</v>
      </c>
      <c r="D104" s="266" t="s">
        <v>1037</v>
      </c>
      <c r="E104" t="s">
        <v>270</v>
      </c>
      <c r="F104" t="s">
        <v>271</v>
      </c>
      <c r="G104" t="s">
        <v>272</v>
      </c>
      <c r="H104" s="268" t="s">
        <v>827</v>
      </c>
      <c r="I104" s="268" t="s">
        <v>42</v>
      </c>
      <c r="J104" s="268" t="s">
        <v>20</v>
      </c>
      <c r="K104" s="268" t="s">
        <v>780</v>
      </c>
      <c r="L104" s="268" t="s">
        <v>781</v>
      </c>
      <c r="M104" s="266" t="s">
        <v>1017</v>
      </c>
      <c r="N104" s="266" t="s">
        <v>771</v>
      </c>
      <c r="O104" s="268"/>
      <c r="P104" t="s">
        <v>759</v>
      </c>
      <c r="Q104" s="267"/>
    </row>
    <row r="105" spans="1:17" ht="30.6" x14ac:dyDescent="0.3">
      <c r="A105" s="269" t="s">
        <v>1038</v>
      </c>
      <c r="B105" s="264"/>
      <c r="C105" s="263" t="s">
        <v>1039</v>
      </c>
      <c r="D105" s="263"/>
      <c r="E105" t="s">
        <v>1040</v>
      </c>
      <c r="F105" t="s">
        <v>1041</v>
      </c>
      <c r="G105" t="s">
        <v>1042</v>
      </c>
      <c r="H105" s="265" t="s">
        <v>827</v>
      </c>
      <c r="I105" s="265" t="s">
        <v>42</v>
      </c>
      <c r="J105" s="265" t="s">
        <v>20</v>
      </c>
      <c r="K105" s="265" t="s">
        <v>948</v>
      </c>
      <c r="L105" s="265"/>
      <c r="M105" s="263" t="s">
        <v>1043</v>
      </c>
      <c r="N105" s="263" t="s">
        <v>758</v>
      </c>
      <c r="O105" s="265" t="s">
        <v>1044</v>
      </c>
      <c r="P105" t="s">
        <v>759</v>
      </c>
      <c r="Q105" s="264"/>
    </row>
    <row r="106" spans="1:17" ht="30.6" x14ac:dyDescent="0.3">
      <c r="A106" s="269" t="s">
        <v>1038</v>
      </c>
      <c r="B106" s="267"/>
      <c r="C106" s="266" t="s">
        <v>1045</v>
      </c>
      <c r="D106" s="266"/>
      <c r="E106" t="s">
        <v>1046</v>
      </c>
      <c r="F106" t="s">
        <v>1047</v>
      </c>
      <c r="G106" t="s">
        <v>1048</v>
      </c>
      <c r="H106" s="268" t="s">
        <v>827</v>
      </c>
      <c r="I106" s="268" t="s">
        <v>42</v>
      </c>
      <c r="J106" s="268" t="s">
        <v>20</v>
      </c>
      <c r="K106" s="268" t="s">
        <v>948</v>
      </c>
      <c r="L106" s="268"/>
      <c r="M106" s="266" t="s">
        <v>1043</v>
      </c>
      <c r="N106" s="266" t="s">
        <v>771</v>
      </c>
      <c r="O106" s="268" t="s">
        <v>1044</v>
      </c>
      <c r="P106" t="s">
        <v>759</v>
      </c>
      <c r="Q106" s="267"/>
    </row>
    <row r="107" spans="1:17" ht="30.6" x14ac:dyDescent="0.3">
      <c r="A107" s="269" t="s">
        <v>1038</v>
      </c>
      <c r="B107" s="264"/>
      <c r="C107" s="263" t="s">
        <v>1049</v>
      </c>
      <c r="D107" s="263"/>
      <c r="E107" t="s">
        <v>1050</v>
      </c>
      <c r="F107" t="s">
        <v>1051</v>
      </c>
      <c r="G107" t="s">
        <v>1052</v>
      </c>
      <c r="H107" s="265" t="s">
        <v>827</v>
      </c>
      <c r="I107" s="265" t="s">
        <v>42</v>
      </c>
      <c r="J107" s="265" t="s">
        <v>20</v>
      </c>
      <c r="K107" s="265" t="s">
        <v>948</v>
      </c>
      <c r="L107" s="265"/>
      <c r="M107" s="263" t="s">
        <v>1043</v>
      </c>
      <c r="N107" s="263" t="s">
        <v>771</v>
      </c>
      <c r="O107" s="265" t="s">
        <v>1044</v>
      </c>
      <c r="P107" t="s">
        <v>759</v>
      </c>
      <c r="Q107" s="264"/>
    </row>
    <row r="108" spans="1:17" ht="30.6" x14ac:dyDescent="0.3">
      <c r="A108" s="269" t="s">
        <v>1038</v>
      </c>
      <c r="B108" s="267"/>
      <c r="C108" s="266" t="s">
        <v>1053</v>
      </c>
      <c r="D108" s="266"/>
      <c r="E108" t="s">
        <v>1054</v>
      </c>
      <c r="F108" t="s">
        <v>1055</v>
      </c>
      <c r="G108" t="s">
        <v>1056</v>
      </c>
      <c r="H108" s="268" t="s">
        <v>827</v>
      </c>
      <c r="I108" s="268" t="s">
        <v>42</v>
      </c>
      <c r="J108" s="268" t="s">
        <v>20</v>
      </c>
      <c r="K108" s="268" t="s">
        <v>948</v>
      </c>
      <c r="L108" s="268"/>
      <c r="M108" s="266" t="s">
        <v>1043</v>
      </c>
      <c r="N108" s="266" t="s">
        <v>771</v>
      </c>
      <c r="O108" s="268" t="s">
        <v>1044</v>
      </c>
      <c r="P108" t="s">
        <v>759</v>
      </c>
      <c r="Q108" s="267"/>
    </row>
    <row r="109" spans="1:17" ht="30.6" x14ac:dyDescent="0.3">
      <c r="A109" s="262" t="s">
        <v>751</v>
      </c>
      <c r="B109" s="263" t="s">
        <v>1057</v>
      </c>
      <c r="C109" s="263"/>
      <c r="D109" s="263" t="s">
        <v>1058</v>
      </c>
      <c r="E109" t="s">
        <v>273</v>
      </c>
      <c r="F109" t="s">
        <v>274</v>
      </c>
      <c r="G109" t="s">
        <v>275</v>
      </c>
      <c r="H109" s="265" t="s">
        <v>754</v>
      </c>
      <c r="I109" s="265" t="s">
        <v>19</v>
      </c>
      <c r="J109" s="265" t="s">
        <v>20</v>
      </c>
      <c r="K109" s="265" t="s">
        <v>755</v>
      </c>
      <c r="L109" s="265" t="s">
        <v>818</v>
      </c>
      <c r="M109" s="263" t="s">
        <v>1059</v>
      </c>
      <c r="N109" s="263" t="s">
        <v>758</v>
      </c>
      <c r="O109" s="265" t="s">
        <v>276</v>
      </c>
      <c r="P109" t="s">
        <v>759</v>
      </c>
      <c r="Q109" s="264"/>
    </row>
    <row r="110" spans="1:17" ht="30.6" x14ac:dyDescent="0.3">
      <c r="A110" s="262" t="s">
        <v>751</v>
      </c>
      <c r="B110" s="266" t="s">
        <v>1057</v>
      </c>
      <c r="C110" s="266"/>
      <c r="D110" s="266" t="s">
        <v>1060</v>
      </c>
      <c r="E110" t="s">
        <v>277</v>
      </c>
      <c r="F110" t="s">
        <v>278</v>
      </c>
      <c r="G110" t="s">
        <v>279</v>
      </c>
      <c r="H110" s="268" t="s">
        <v>754</v>
      </c>
      <c r="I110" s="268" t="s">
        <v>19</v>
      </c>
      <c r="J110" s="268" t="s">
        <v>20</v>
      </c>
      <c r="K110" s="268" t="s">
        <v>755</v>
      </c>
      <c r="L110" s="268" t="s">
        <v>818</v>
      </c>
      <c r="M110" s="266" t="s">
        <v>1059</v>
      </c>
      <c r="N110" s="266" t="s">
        <v>758</v>
      </c>
      <c r="O110" s="268" t="s">
        <v>276</v>
      </c>
      <c r="P110" t="s">
        <v>759</v>
      </c>
      <c r="Q110" s="267"/>
    </row>
    <row r="111" spans="1:17" ht="30.6" x14ac:dyDescent="0.3">
      <c r="A111" s="262" t="s">
        <v>751</v>
      </c>
      <c r="B111" s="263" t="s">
        <v>1057</v>
      </c>
      <c r="C111" s="263"/>
      <c r="D111" s="263" t="s">
        <v>1061</v>
      </c>
      <c r="E111" t="s">
        <v>280</v>
      </c>
      <c r="F111" t="s">
        <v>281</v>
      </c>
      <c r="G111" t="s">
        <v>282</v>
      </c>
      <c r="H111" s="265" t="s">
        <v>754</v>
      </c>
      <c r="I111" s="265" t="s">
        <v>19</v>
      </c>
      <c r="J111" s="265" t="s">
        <v>20</v>
      </c>
      <c r="K111" s="265" t="s">
        <v>755</v>
      </c>
      <c r="L111" s="265" t="s">
        <v>818</v>
      </c>
      <c r="M111" s="263" t="s">
        <v>1059</v>
      </c>
      <c r="N111" s="263" t="s">
        <v>758</v>
      </c>
      <c r="O111" s="265" t="s">
        <v>276</v>
      </c>
      <c r="P111" t="s">
        <v>759</v>
      </c>
      <c r="Q111" s="264"/>
    </row>
    <row r="112" spans="1:17" ht="30.6" x14ac:dyDescent="0.3">
      <c r="A112" s="262" t="s">
        <v>751</v>
      </c>
      <c r="B112" s="266" t="s">
        <v>895</v>
      </c>
      <c r="C112" s="266"/>
      <c r="D112" s="266" t="s">
        <v>1062</v>
      </c>
      <c r="E112" t="s">
        <v>283</v>
      </c>
      <c r="F112" t="s">
        <v>284</v>
      </c>
      <c r="G112" t="s">
        <v>285</v>
      </c>
      <c r="H112" s="268" t="s">
        <v>754</v>
      </c>
      <c r="I112" s="268" t="s">
        <v>19</v>
      </c>
      <c r="J112" s="268" t="s">
        <v>20</v>
      </c>
      <c r="K112" s="268" t="s">
        <v>755</v>
      </c>
      <c r="L112" s="268" t="s">
        <v>818</v>
      </c>
      <c r="M112" s="266" t="s">
        <v>1059</v>
      </c>
      <c r="N112" s="266" t="s">
        <v>758</v>
      </c>
      <c r="O112" s="268" t="s">
        <v>276</v>
      </c>
      <c r="P112" t="s">
        <v>759</v>
      </c>
      <c r="Q112" s="267"/>
    </row>
    <row r="113" spans="1:17" ht="30.6" x14ac:dyDescent="0.3">
      <c r="A113" s="262" t="s">
        <v>751</v>
      </c>
      <c r="B113" s="263" t="s">
        <v>1057</v>
      </c>
      <c r="C113" s="263"/>
      <c r="D113" s="263" t="s">
        <v>1063</v>
      </c>
      <c r="E113" t="s">
        <v>286</v>
      </c>
      <c r="F113" t="s">
        <v>287</v>
      </c>
      <c r="G113" t="s">
        <v>288</v>
      </c>
      <c r="H113" s="265" t="s">
        <v>754</v>
      </c>
      <c r="I113" s="265" t="s">
        <v>19</v>
      </c>
      <c r="J113" s="265" t="s">
        <v>20</v>
      </c>
      <c r="K113" s="265" t="s">
        <v>755</v>
      </c>
      <c r="L113" s="265" t="s">
        <v>818</v>
      </c>
      <c r="M113" s="263" t="s">
        <v>1059</v>
      </c>
      <c r="N113" s="263" t="s">
        <v>758</v>
      </c>
      <c r="O113" s="265" t="s">
        <v>276</v>
      </c>
      <c r="P113" t="s">
        <v>759</v>
      </c>
      <c r="Q113" s="264"/>
    </row>
    <row r="114" spans="1:17" ht="30.6" x14ac:dyDescent="0.3">
      <c r="A114" s="262" t="s">
        <v>751</v>
      </c>
      <c r="B114" s="266" t="s">
        <v>1057</v>
      </c>
      <c r="C114" s="266"/>
      <c r="D114" s="266" t="s">
        <v>1064</v>
      </c>
      <c r="E114" t="s">
        <v>289</v>
      </c>
      <c r="F114" t="s">
        <v>290</v>
      </c>
      <c r="G114" t="s">
        <v>291</v>
      </c>
      <c r="H114" s="268" t="s">
        <v>754</v>
      </c>
      <c r="I114" s="268" t="s">
        <v>19</v>
      </c>
      <c r="J114" s="268" t="s">
        <v>20</v>
      </c>
      <c r="K114" s="268" t="s">
        <v>755</v>
      </c>
      <c r="L114" s="268" t="s">
        <v>818</v>
      </c>
      <c r="M114" s="266" t="s">
        <v>1059</v>
      </c>
      <c r="N114" s="266" t="s">
        <v>758</v>
      </c>
      <c r="O114" s="268" t="s">
        <v>276</v>
      </c>
      <c r="P114" t="s">
        <v>759</v>
      </c>
      <c r="Q114" s="267"/>
    </row>
    <row r="115" spans="1:17" ht="30.6" x14ac:dyDescent="0.3">
      <c r="A115" s="262" t="s">
        <v>751</v>
      </c>
      <c r="B115" s="263" t="s">
        <v>1057</v>
      </c>
      <c r="C115" s="263"/>
      <c r="D115" s="263" t="s">
        <v>1065</v>
      </c>
      <c r="E115" t="s">
        <v>292</v>
      </c>
      <c r="F115" t="s">
        <v>293</v>
      </c>
      <c r="G115" t="s">
        <v>294</v>
      </c>
      <c r="H115" s="265" t="s">
        <v>754</v>
      </c>
      <c r="I115" s="265" t="s">
        <v>19</v>
      </c>
      <c r="J115" s="265" t="s">
        <v>20</v>
      </c>
      <c r="K115" s="265" t="s">
        <v>755</v>
      </c>
      <c r="L115" s="265" t="s">
        <v>818</v>
      </c>
      <c r="M115" s="263" t="s">
        <v>1059</v>
      </c>
      <c r="N115" s="263" t="s">
        <v>758</v>
      </c>
      <c r="O115" s="265" t="s">
        <v>276</v>
      </c>
      <c r="P115" t="s">
        <v>759</v>
      </c>
      <c r="Q115" s="264"/>
    </row>
    <row r="116" spans="1:17" ht="30.6" x14ac:dyDescent="0.3">
      <c r="A116" s="262" t="s">
        <v>751</v>
      </c>
      <c r="B116" s="266" t="s">
        <v>1066</v>
      </c>
      <c r="C116" s="266"/>
      <c r="D116" s="266" t="s">
        <v>1067</v>
      </c>
      <c r="E116" t="s">
        <v>295</v>
      </c>
      <c r="F116" t="s">
        <v>296</v>
      </c>
      <c r="G116" t="s">
        <v>297</v>
      </c>
      <c r="H116" s="268" t="s">
        <v>754</v>
      </c>
      <c r="I116" s="268" t="s">
        <v>19</v>
      </c>
      <c r="J116" s="268" t="s">
        <v>20</v>
      </c>
      <c r="K116" s="268" t="s">
        <v>755</v>
      </c>
      <c r="L116" s="268" t="s">
        <v>818</v>
      </c>
      <c r="M116" s="266" t="s">
        <v>1059</v>
      </c>
      <c r="N116" s="266" t="s">
        <v>758</v>
      </c>
      <c r="O116" s="268" t="s">
        <v>276</v>
      </c>
      <c r="P116" t="s">
        <v>759</v>
      </c>
      <c r="Q116" s="267"/>
    </row>
    <row r="117" spans="1:17" ht="30.6" x14ac:dyDescent="0.3">
      <c r="A117" s="262" t="s">
        <v>751</v>
      </c>
      <c r="B117" s="263" t="s">
        <v>1068</v>
      </c>
      <c r="C117" s="263"/>
      <c r="D117" s="263" t="s">
        <v>1069</v>
      </c>
      <c r="E117" t="s">
        <v>298</v>
      </c>
      <c r="F117" t="s">
        <v>299</v>
      </c>
      <c r="G117" t="s">
        <v>300</v>
      </c>
      <c r="H117" s="265" t="s">
        <v>754</v>
      </c>
      <c r="I117" s="265" t="s">
        <v>19</v>
      </c>
      <c r="J117" s="265" t="s">
        <v>20</v>
      </c>
      <c r="K117" s="265" t="s">
        <v>755</v>
      </c>
      <c r="L117" s="265" t="s">
        <v>818</v>
      </c>
      <c r="M117" s="263" t="s">
        <v>1059</v>
      </c>
      <c r="N117" s="263" t="s">
        <v>758</v>
      </c>
      <c r="O117" s="265" t="s">
        <v>276</v>
      </c>
      <c r="P117" t="s">
        <v>759</v>
      </c>
      <c r="Q117" s="264"/>
    </row>
    <row r="118" spans="1:17" ht="30.6" x14ac:dyDescent="0.3">
      <c r="A118" s="262" t="s">
        <v>751</v>
      </c>
      <c r="B118" s="266" t="s">
        <v>1070</v>
      </c>
      <c r="C118" s="266"/>
      <c r="D118" s="266" t="s">
        <v>1071</v>
      </c>
      <c r="E118" t="s">
        <v>301</v>
      </c>
      <c r="F118" t="s">
        <v>302</v>
      </c>
      <c r="G118" t="s">
        <v>590</v>
      </c>
      <c r="H118" s="268" t="s">
        <v>754</v>
      </c>
      <c r="I118" s="268" t="s">
        <v>19</v>
      </c>
      <c r="J118" s="268" t="s">
        <v>28</v>
      </c>
      <c r="K118" s="268" t="s">
        <v>755</v>
      </c>
      <c r="L118" s="268" t="s">
        <v>818</v>
      </c>
      <c r="M118" s="266" t="s">
        <v>1059</v>
      </c>
      <c r="N118" s="266" t="s">
        <v>758</v>
      </c>
      <c r="O118" s="268" t="s">
        <v>276</v>
      </c>
      <c r="P118" t="s">
        <v>759</v>
      </c>
      <c r="Q118" s="267"/>
    </row>
    <row r="119" spans="1:17" ht="30.6" x14ac:dyDescent="0.3">
      <c r="A119" s="262" t="s">
        <v>751</v>
      </c>
      <c r="B119" s="263" t="s">
        <v>1057</v>
      </c>
      <c r="C119" s="263"/>
      <c r="D119" s="263" t="s">
        <v>1072</v>
      </c>
      <c r="E119" t="s">
        <v>303</v>
      </c>
      <c r="F119" t="s">
        <v>304</v>
      </c>
      <c r="G119" t="s">
        <v>305</v>
      </c>
      <c r="H119" s="265" t="s">
        <v>754</v>
      </c>
      <c r="I119" s="265" t="s">
        <v>19</v>
      </c>
      <c r="J119" s="265" t="s">
        <v>20</v>
      </c>
      <c r="K119" s="265" t="s">
        <v>755</v>
      </c>
      <c r="L119" s="265" t="s">
        <v>818</v>
      </c>
      <c r="M119" s="263" t="s">
        <v>1059</v>
      </c>
      <c r="N119" s="263" t="s">
        <v>758</v>
      </c>
      <c r="O119" s="265" t="s">
        <v>276</v>
      </c>
      <c r="P119" t="s">
        <v>759</v>
      </c>
      <c r="Q119" s="264"/>
    </row>
    <row r="120" spans="1:17" ht="30.6" x14ac:dyDescent="0.3">
      <c r="A120" s="262" t="s">
        <v>751</v>
      </c>
      <c r="B120" s="266" t="s">
        <v>1057</v>
      </c>
      <c r="C120" s="266"/>
      <c r="D120" s="266" t="s">
        <v>1073</v>
      </c>
      <c r="E120" t="s">
        <v>306</v>
      </c>
      <c r="F120" t="s">
        <v>307</v>
      </c>
      <c r="G120" t="s">
        <v>308</v>
      </c>
      <c r="H120" s="268" t="s">
        <v>754</v>
      </c>
      <c r="I120" s="268" t="s">
        <v>19</v>
      </c>
      <c r="J120" s="268" t="s">
        <v>20</v>
      </c>
      <c r="K120" s="268" t="s">
        <v>755</v>
      </c>
      <c r="L120" s="268" t="s">
        <v>818</v>
      </c>
      <c r="M120" s="266" t="s">
        <v>1059</v>
      </c>
      <c r="N120" s="266" t="s">
        <v>758</v>
      </c>
      <c r="O120" s="268" t="s">
        <v>276</v>
      </c>
      <c r="P120" t="s">
        <v>759</v>
      </c>
      <c r="Q120" s="267"/>
    </row>
    <row r="121" spans="1:17" ht="30.6" x14ac:dyDescent="0.3">
      <c r="A121" s="262" t="s">
        <v>751</v>
      </c>
      <c r="B121" s="263" t="s">
        <v>1057</v>
      </c>
      <c r="C121" s="263"/>
      <c r="D121" s="263" t="s">
        <v>1074</v>
      </c>
      <c r="E121" t="s">
        <v>309</v>
      </c>
      <c r="F121" t="s">
        <v>310</v>
      </c>
      <c r="G121" t="s">
        <v>311</v>
      </c>
      <c r="H121" s="265" t="s">
        <v>754</v>
      </c>
      <c r="I121" s="265" t="s">
        <v>19</v>
      </c>
      <c r="J121" s="265" t="s">
        <v>20</v>
      </c>
      <c r="K121" s="265" t="s">
        <v>755</v>
      </c>
      <c r="L121" s="265" t="s">
        <v>818</v>
      </c>
      <c r="M121" s="263" t="s">
        <v>1059</v>
      </c>
      <c r="N121" s="263" t="s">
        <v>758</v>
      </c>
      <c r="O121" s="265" t="s">
        <v>276</v>
      </c>
      <c r="P121" t="s">
        <v>759</v>
      </c>
      <c r="Q121" s="264"/>
    </row>
    <row r="122" spans="1:17" ht="30.6" x14ac:dyDescent="0.3">
      <c r="A122" s="262" t="s">
        <v>751</v>
      </c>
      <c r="B122" s="266" t="s">
        <v>1057</v>
      </c>
      <c r="C122" s="266"/>
      <c r="D122" s="266" t="s">
        <v>1075</v>
      </c>
      <c r="E122" t="s">
        <v>312</v>
      </c>
      <c r="F122" t="s">
        <v>313</v>
      </c>
      <c r="G122" t="s">
        <v>314</v>
      </c>
      <c r="H122" s="268" t="s">
        <v>754</v>
      </c>
      <c r="I122" s="268" t="s">
        <v>19</v>
      </c>
      <c r="J122" s="268" t="s">
        <v>20</v>
      </c>
      <c r="K122" s="268" t="s">
        <v>755</v>
      </c>
      <c r="L122" s="268" t="s">
        <v>818</v>
      </c>
      <c r="M122" s="266" t="s">
        <v>1059</v>
      </c>
      <c r="N122" s="266" t="s">
        <v>758</v>
      </c>
      <c r="O122" s="268" t="s">
        <v>276</v>
      </c>
      <c r="P122" t="s">
        <v>759</v>
      </c>
      <c r="Q122" s="267"/>
    </row>
    <row r="123" spans="1:17" ht="30.6" x14ac:dyDescent="0.3">
      <c r="A123" s="262" t="s">
        <v>751</v>
      </c>
      <c r="B123" s="263" t="s">
        <v>1057</v>
      </c>
      <c r="C123" s="263"/>
      <c r="D123" s="263" t="s">
        <v>1076</v>
      </c>
      <c r="E123" t="s">
        <v>315</v>
      </c>
      <c r="F123" t="s">
        <v>316</v>
      </c>
      <c r="G123" t="s">
        <v>317</v>
      </c>
      <c r="H123" s="265" t="s">
        <v>754</v>
      </c>
      <c r="I123" s="265" t="s">
        <v>19</v>
      </c>
      <c r="J123" s="265" t="s">
        <v>20</v>
      </c>
      <c r="K123" s="265" t="s">
        <v>755</v>
      </c>
      <c r="L123" s="265" t="s">
        <v>818</v>
      </c>
      <c r="M123" s="263" t="s">
        <v>1059</v>
      </c>
      <c r="N123" s="263" t="s">
        <v>758</v>
      </c>
      <c r="O123" s="265" t="s">
        <v>276</v>
      </c>
      <c r="P123" t="s">
        <v>759</v>
      </c>
      <c r="Q123" s="264"/>
    </row>
    <row r="124" spans="1:17" ht="30.6" x14ac:dyDescent="0.3">
      <c r="A124" s="262" t="s">
        <v>751</v>
      </c>
      <c r="B124" s="266" t="s">
        <v>1057</v>
      </c>
      <c r="C124" s="266"/>
      <c r="D124" s="266" t="s">
        <v>1077</v>
      </c>
      <c r="E124" t="s">
        <v>318</v>
      </c>
      <c r="F124" t="s">
        <v>319</v>
      </c>
      <c r="G124" t="s">
        <v>320</v>
      </c>
      <c r="H124" s="268" t="s">
        <v>754</v>
      </c>
      <c r="I124" s="268" t="s">
        <v>19</v>
      </c>
      <c r="J124" s="268" t="s">
        <v>20</v>
      </c>
      <c r="K124" s="268" t="s">
        <v>755</v>
      </c>
      <c r="L124" s="268" t="s">
        <v>818</v>
      </c>
      <c r="M124" s="266" t="s">
        <v>1059</v>
      </c>
      <c r="N124" s="266" t="s">
        <v>758</v>
      </c>
      <c r="O124" s="268" t="s">
        <v>276</v>
      </c>
      <c r="P124" t="s">
        <v>759</v>
      </c>
      <c r="Q124" s="267"/>
    </row>
    <row r="125" spans="1:17" ht="30.6" x14ac:dyDescent="0.3">
      <c r="A125" s="262" t="s">
        <v>751</v>
      </c>
      <c r="B125" s="263" t="s">
        <v>1078</v>
      </c>
      <c r="C125" s="263"/>
      <c r="D125" s="263" t="s">
        <v>1079</v>
      </c>
      <c r="E125" t="s">
        <v>321</v>
      </c>
      <c r="F125" t="s">
        <v>322</v>
      </c>
      <c r="G125" t="s">
        <v>323</v>
      </c>
      <c r="H125" s="265" t="s">
        <v>754</v>
      </c>
      <c r="I125" s="265" t="s">
        <v>19</v>
      </c>
      <c r="J125" s="265" t="s">
        <v>20</v>
      </c>
      <c r="K125" s="265" t="s">
        <v>755</v>
      </c>
      <c r="L125" s="265" t="s">
        <v>818</v>
      </c>
      <c r="M125" s="263" t="s">
        <v>768</v>
      </c>
      <c r="N125" s="263" t="s">
        <v>758</v>
      </c>
      <c r="O125" s="265" t="s">
        <v>35</v>
      </c>
      <c r="P125" t="s">
        <v>759</v>
      </c>
      <c r="Q125" s="264"/>
    </row>
    <row r="126" spans="1:17" ht="30.6" x14ac:dyDescent="0.3">
      <c r="A126" s="262" t="s">
        <v>751</v>
      </c>
      <c r="B126" s="266" t="s">
        <v>1078</v>
      </c>
      <c r="C126" s="266"/>
      <c r="D126" s="266" t="s">
        <v>1080</v>
      </c>
      <c r="E126" t="s">
        <v>324</v>
      </c>
      <c r="F126" t="s">
        <v>325</v>
      </c>
      <c r="G126" t="s">
        <v>326</v>
      </c>
      <c r="H126" s="268" t="s">
        <v>754</v>
      </c>
      <c r="I126" s="268" t="s">
        <v>19</v>
      </c>
      <c r="J126" s="268" t="s">
        <v>20</v>
      </c>
      <c r="K126" s="268" t="s">
        <v>755</v>
      </c>
      <c r="L126" s="268" t="s">
        <v>818</v>
      </c>
      <c r="M126" s="266" t="s">
        <v>768</v>
      </c>
      <c r="N126" s="266" t="s">
        <v>758</v>
      </c>
      <c r="O126" s="268" t="s">
        <v>35</v>
      </c>
      <c r="P126" t="s">
        <v>759</v>
      </c>
      <c r="Q126" s="267"/>
    </row>
    <row r="127" spans="1:17" ht="30.6" x14ac:dyDescent="0.3">
      <c r="A127" s="262" t="s">
        <v>751</v>
      </c>
      <c r="B127" s="263" t="s">
        <v>1078</v>
      </c>
      <c r="C127" s="263"/>
      <c r="D127" s="263" t="s">
        <v>1081</v>
      </c>
      <c r="E127" t="s">
        <v>327</v>
      </c>
      <c r="F127" t="s">
        <v>328</v>
      </c>
      <c r="G127" t="s">
        <v>329</v>
      </c>
      <c r="H127" s="265" t="s">
        <v>754</v>
      </c>
      <c r="I127" s="265" t="s">
        <v>19</v>
      </c>
      <c r="J127" s="265" t="s">
        <v>20</v>
      </c>
      <c r="K127" s="265" t="s">
        <v>755</v>
      </c>
      <c r="L127" s="265" t="s">
        <v>818</v>
      </c>
      <c r="M127" s="263" t="s">
        <v>768</v>
      </c>
      <c r="N127" s="263" t="s">
        <v>758</v>
      </c>
      <c r="O127" s="265" t="s">
        <v>35</v>
      </c>
      <c r="P127" t="s">
        <v>759</v>
      </c>
      <c r="Q127" s="264"/>
    </row>
    <row r="128" spans="1:17" ht="30.6" x14ac:dyDescent="0.3">
      <c r="A128" s="262" t="s">
        <v>751</v>
      </c>
      <c r="B128" s="266" t="s">
        <v>1082</v>
      </c>
      <c r="C128" s="266"/>
      <c r="D128" s="266" t="s">
        <v>1083</v>
      </c>
      <c r="E128" t="s">
        <v>330</v>
      </c>
      <c r="F128" t="s">
        <v>331</v>
      </c>
      <c r="G128" t="s">
        <v>332</v>
      </c>
      <c r="H128" s="268" t="s">
        <v>754</v>
      </c>
      <c r="I128" s="268" t="s">
        <v>19</v>
      </c>
      <c r="J128" s="268" t="s">
        <v>20</v>
      </c>
      <c r="K128" s="268" t="s">
        <v>755</v>
      </c>
      <c r="L128" s="268" t="s">
        <v>818</v>
      </c>
      <c r="M128" s="266" t="s">
        <v>768</v>
      </c>
      <c r="N128" s="266" t="s">
        <v>758</v>
      </c>
      <c r="O128" s="268" t="s">
        <v>333</v>
      </c>
      <c r="P128" t="s">
        <v>759</v>
      </c>
      <c r="Q128" s="267"/>
    </row>
    <row r="129" spans="1:17" ht="30.6" x14ac:dyDescent="0.3">
      <c r="A129" s="262" t="s">
        <v>751</v>
      </c>
      <c r="B129" s="263" t="s">
        <v>1084</v>
      </c>
      <c r="C129" s="263"/>
      <c r="D129" s="263" t="s">
        <v>1085</v>
      </c>
      <c r="E129" t="s">
        <v>334</v>
      </c>
      <c r="F129" t="s">
        <v>335</v>
      </c>
      <c r="G129" t="s">
        <v>336</v>
      </c>
      <c r="H129" s="265" t="s">
        <v>827</v>
      </c>
      <c r="I129" s="265" t="s">
        <v>19</v>
      </c>
      <c r="J129" s="265" t="s">
        <v>28</v>
      </c>
      <c r="K129" s="265" t="s">
        <v>755</v>
      </c>
      <c r="L129" s="265" t="s">
        <v>818</v>
      </c>
      <c r="M129" s="263" t="s">
        <v>768</v>
      </c>
      <c r="N129" s="263" t="s">
        <v>771</v>
      </c>
      <c r="O129" s="265"/>
      <c r="P129" t="s">
        <v>759</v>
      </c>
      <c r="Q129" s="264"/>
    </row>
    <row r="130" spans="1:17" ht="30.6" x14ac:dyDescent="0.3">
      <c r="A130" s="262" t="s">
        <v>751</v>
      </c>
      <c r="B130" s="266" t="s">
        <v>1066</v>
      </c>
      <c r="C130" s="266"/>
      <c r="D130" s="266" t="s">
        <v>1086</v>
      </c>
      <c r="E130" t="s">
        <v>337</v>
      </c>
      <c r="F130" t="s">
        <v>338</v>
      </c>
      <c r="G130" t="s">
        <v>339</v>
      </c>
      <c r="H130" s="268" t="s">
        <v>754</v>
      </c>
      <c r="I130" s="268" t="s">
        <v>19</v>
      </c>
      <c r="J130" s="268" t="s">
        <v>20</v>
      </c>
      <c r="K130" s="268" t="s">
        <v>755</v>
      </c>
      <c r="L130" s="268" t="s">
        <v>818</v>
      </c>
      <c r="M130" s="266" t="s">
        <v>768</v>
      </c>
      <c r="N130" s="266" t="s">
        <v>758</v>
      </c>
      <c r="O130" s="268" t="s">
        <v>35</v>
      </c>
      <c r="P130" t="s">
        <v>759</v>
      </c>
      <c r="Q130" s="267"/>
    </row>
    <row r="131" spans="1:17" ht="30.6" x14ac:dyDescent="0.3">
      <c r="A131" s="262" t="s">
        <v>751</v>
      </c>
      <c r="B131" s="263" t="s">
        <v>761</v>
      </c>
      <c r="C131" s="263" t="s">
        <v>1087</v>
      </c>
      <c r="D131" s="263" t="s">
        <v>1088</v>
      </c>
      <c r="E131" t="s">
        <v>340</v>
      </c>
      <c r="F131" t="s">
        <v>341</v>
      </c>
      <c r="G131" t="s">
        <v>342</v>
      </c>
      <c r="H131" s="265" t="s">
        <v>779</v>
      </c>
      <c r="I131" s="265" t="s">
        <v>343</v>
      </c>
      <c r="J131" s="265" t="s">
        <v>28</v>
      </c>
      <c r="K131" s="265" t="s">
        <v>844</v>
      </c>
      <c r="L131" s="265" t="s">
        <v>1089</v>
      </c>
      <c r="M131" s="263" t="s">
        <v>1090</v>
      </c>
      <c r="N131" s="263" t="s">
        <v>758</v>
      </c>
      <c r="O131" s="265" t="s">
        <v>344</v>
      </c>
      <c r="P131" t="s">
        <v>759</v>
      </c>
      <c r="Q131" s="264"/>
    </row>
    <row r="132" spans="1:17" ht="30.6" x14ac:dyDescent="0.3">
      <c r="A132" s="262" t="s">
        <v>751</v>
      </c>
      <c r="B132" s="266" t="s">
        <v>761</v>
      </c>
      <c r="C132" s="266" t="s">
        <v>1091</v>
      </c>
      <c r="D132" s="266" t="s">
        <v>1092</v>
      </c>
      <c r="E132" t="s">
        <v>345</v>
      </c>
      <c r="F132" t="s">
        <v>346</v>
      </c>
      <c r="G132" t="s">
        <v>347</v>
      </c>
      <c r="H132" s="268" t="s">
        <v>779</v>
      </c>
      <c r="I132" s="268" t="s">
        <v>343</v>
      </c>
      <c r="J132" s="268" t="s">
        <v>28</v>
      </c>
      <c r="K132" s="268" t="s">
        <v>844</v>
      </c>
      <c r="L132" s="268" t="s">
        <v>1089</v>
      </c>
      <c r="M132" s="266" t="s">
        <v>1090</v>
      </c>
      <c r="N132" s="266" t="s">
        <v>758</v>
      </c>
      <c r="O132" s="268" t="s">
        <v>344</v>
      </c>
      <c r="P132" t="s">
        <v>759</v>
      </c>
      <c r="Q132" s="267"/>
    </row>
    <row r="133" spans="1:17" ht="30.6" x14ac:dyDescent="0.3">
      <c r="A133" s="262" t="s">
        <v>751</v>
      </c>
      <c r="B133" s="263" t="s">
        <v>761</v>
      </c>
      <c r="C133" s="263" t="s">
        <v>1093</v>
      </c>
      <c r="D133" s="263" t="s">
        <v>1094</v>
      </c>
      <c r="E133" t="s">
        <v>348</v>
      </c>
      <c r="F133" t="s">
        <v>349</v>
      </c>
      <c r="G133" t="s">
        <v>350</v>
      </c>
      <c r="H133" s="265" t="s">
        <v>779</v>
      </c>
      <c r="I133" s="265" t="s">
        <v>343</v>
      </c>
      <c r="J133" s="265" t="s">
        <v>28</v>
      </c>
      <c r="K133" s="265" t="s">
        <v>844</v>
      </c>
      <c r="L133" s="265" t="s">
        <v>1089</v>
      </c>
      <c r="M133" s="263" t="s">
        <v>1090</v>
      </c>
      <c r="N133" s="263" t="s">
        <v>758</v>
      </c>
      <c r="O133" s="265" t="s">
        <v>344</v>
      </c>
      <c r="P133" t="s">
        <v>759</v>
      </c>
      <c r="Q133" s="264"/>
    </row>
    <row r="134" spans="1:17" ht="30.6" x14ac:dyDescent="0.3">
      <c r="A134" s="262" t="s">
        <v>751</v>
      </c>
      <c r="B134" s="266" t="s">
        <v>761</v>
      </c>
      <c r="C134" s="266" t="s">
        <v>1095</v>
      </c>
      <c r="D134" s="266" t="s">
        <v>1096</v>
      </c>
      <c r="E134" t="s">
        <v>351</v>
      </c>
      <c r="F134" t="s">
        <v>352</v>
      </c>
      <c r="G134" t="s">
        <v>353</v>
      </c>
      <c r="H134" s="268" t="s">
        <v>779</v>
      </c>
      <c r="I134" s="268" t="s">
        <v>343</v>
      </c>
      <c r="J134" s="268" t="s">
        <v>28</v>
      </c>
      <c r="K134" s="268" t="s">
        <v>844</v>
      </c>
      <c r="L134" s="268" t="s">
        <v>1089</v>
      </c>
      <c r="M134" s="266" t="s">
        <v>1090</v>
      </c>
      <c r="N134" s="266" t="s">
        <v>758</v>
      </c>
      <c r="O134" s="268" t="s">
        <v>344</v>
      </c>
      <c r="P134" t="s">
        <v>759</v>
      </c>
      <c r="Q134" s="267"/>
    </row>
    <row r="135" spans="1:17" ht="30.6" x14ac:dyDescent="0.3">
      <c r="A135" s="262" t="s">
        <v>751</v>
      </c>
      <c r="B135" s="263" t="s">
        <v>761</v>
      </c>
      <c r="C135" s="263" t="s">
        <v>1097</v>
      </c>
      <c r="D135" s="263" t="s">
        <v>1098</v>
      </c>
      <c r="E135" t="s">
        <v>354</v>
      </c>
      <c r="F135" t="s">
        <v>355</v>
      </c>
      <c r="G135" t="s">
        <v>356</v>
      </c>
      <c r="H135" s="265" t="s">
        <v>779</v>
      </c>
      <c r="I135" s="265" t="s">
        <v>343</v>
      </c>
      <c r="J135" s="265" t="s">
        <v>28</v>
      </c>
      <c r="K135" s="265" t="s">
        <v>844</v>
      </c>
      <c r="L135" s="265" t="s">
        <v>1089</v>
      </c>
      <c r="M135" s="263" t="s">
        <v>1090</v>
      </c>
      <c r="N135" s="263" t="s">
        <v>758</v>
      </c>
      <c r="O135" s="265" t="s">
        <v>344</v>
      </c>
      <c r="P135" t="s">
        <v>759</v>
      </c>
      <c r="Q135" s="264"/>
    </row>
    <row r="136" spans="1:17" ht="30.6" x14ac:dyDescent="0.3">
      <c r="A136" s="262" t="s">
        <v>751</v>
      </c>
      <c r="B136" s="266" t="s">
        <v>761</v>
      </c>
      <c r="C136" s="266" t="s">
        <v>1099</v>
      </c>
      <c r="D136" s="266" t="s">
        <v>1100</v>
      </c>
      <c r="E136" t="s">
        <v>357</v>
      </c>
      <c r="F136" t="s">
        <v>358</v>
      </c>
      <c r="G136" t="s">
        <v>359</v>
      </c>
      <c r="H136" s="268" t="s">
        <v>779</v>
      </c>
      <c r="I136" s="268" t="s">
        <v>343</v>
      </c>
      <c r="J136" s="268" t="s">
        <v>28</v>
      </c>
      <c r="K136" s="268" t="s">
        <v>844</v>
      </c>
      <c r="L136" s="268" t="s">
        <v>1089</v>
      </c>
      <c r="M136" s="266" t="s">
        <v>1090</v>
      </c>
      <c r="N136" s="266" t="s">
        <v>758</v>
      </c>
      <c r="O136" s="268" t="s">
        <v>344</v>
      </c>
      <c r="P136" t="s">
        <v>759</v>
      </c>
      <c r="Q136" s="267"/>
    </row>
    <row r="137" spans="1:17" ht="30.6" x14ac:dyDescent="0.3">
      <c r="A137" s="262" t="s">
        <v>751</v>
      </c>
      <c r="B137" s="263" t="s">
        <v>761</v>
      </c>
      <c r="C137" s="263" t="s">
        <v>1101</v>
      </c>
      <c r="D137" s="263" t="s">
        <v>1102</v>
      </c>
      <c r="E137" t="s">
        <v>360</v>
      </c>
      <c r="F137" t="s">
        <v>361</v>
      </c>
      <c r="G137" t="s">
        <v>362</v>
      </c>
      <c r="H137" s="265" t="s">
        <v>779</v>
      </c>
      <c r="I137" s="265" t="s">
        <v>343</v>
      </c>
      <c r="J137" s="265" t="s">
        <v>28</v>
      </c>
      <c r="K137" s="265" t="s">
        <v>844</v>
      </c>
      <c r="L137" s="265" t="s">
        <v>1089</v>
      </c>
      <c r="M137" s="263" t="s">
        <v>1090</v>
      </c>
      <c r="N137" s="263" t="s">
        <v>758</v>
      </c>
      <c r="O137" s="265" t="s">
        <v>344</v>
      </c>
      <c r="P137" t="s">
        <v>759</v>
      </c>
      <c r="Q137" s="264"/>
    </row>
    <row r="138" spans="1:17" ht="30.6" x14ac:dyDescent="0.3">
      <c r="A138" s="262" t="s">
        <v>751</v>
      </c>
      <c r="B138" s="266" t="s">
        <v>761</v>
      </c>
      <c r="C138" s="266" t="s">
        <v>1103</v>
      </c>
      <c r="D138" s="266" t="s">
        <v>1104</v>
      </c>
      <c r="E138" t="s">
        <v>363</v>
      </c>
      <c r="F138" t="s">
        <v>364</v>
      </c>
      <c r="G138" t="s">
        <v>365</v>
      </c>
      <c r="H138" s="268" t="s">
        <v>779</v>
      </c>
      <c r="I138" s="268" t="s">
        <v>343</v>
      </c>
      <c r="J138" s="268" t="s">
        <v>28</v>
      </c>
      <c r="K138" s="268" t="s">
        <v>844</v>
      </c>
      <c r="L138" s="268" t="s">
        <v>1089</v>
      </c>
      <c r="M138" s="266" t="s">
        <v>1090</v>
      </c>
      <c r="N138" s="266" t="s">
        <v>758</v>
      </c>
      <c r="O138" s="268" t="s">
        <v>344</v>
      </c>
      <c r="P138" t="s">
        <v>759</v>
      </c>
      <c r="Q138" s="267"/>
    </row>
    <row r="139" spans="1:17" ht="30.6" x14ac:dyDescent="0.3">
      <c r="A139" s="262" t="s">
        <v>751</v>
      </c>
      <c r="B139" s="263" t="s">
        <v>761</v>
      </c>
      <c r="C139" s="263" t="s">
        <v>1105</v>
      </c>
      <c r="D139" s="263" t="s">
        <v>1106</v>
      </c>
      <c r="E139" t="s">
        <v>366</v>
      </c>
      <c r="F139" t="s">
        <v>367</v>
      </c>
      <c r="G139" t="s">
        <v>368</v>
      </c>
      <c r="H139" s="265" t="s">
        <v>779</v>
      </c>
      <c r="I139" s="265" t="s">
        <v>343</v>
      </c>
      <c r="J139" s="265" t="s">
        <v>28</v>
      </c>
      <c r="K139" s="265" t="s">
        <v>844</v>
      </c>
      <c r="L139" s="265" t="s">
        <v>1089</v>
      </c>
      <c r="M139" s="263" t="s">
        <v>1090</v>
      </c>
      <c r="N139" s="263" t="s">
        <v>758</v>
      </c>
      <c r="O139" s="265" t="s">
        <v>344</v>
      </c>
      <c r="P139" t="s">
        <v>759</v>
      </c>
      <c r="Q139" s="264"/>
    </row>
    <row r="140" spans="1:17" ht="30.6" x14ac:dyDescent="0.3">
      <c r="A140" s="262" t="s">
        <v>751</v>
      </c>
      <c r="B140" s="266" t="s">
        <v>761</v>
      </c>
      <c r="C140" s="266" t="s">
        <v>1107</v>
      </c>
      <c r="D140" s="266" t="s">
        <v>1108</v>
      </c>
      <c r="E140" t="s">
        <v>369</v>
      </c>
      <c r="F140" t="s">
        <v>370</v>
      </c>
      <c r="G140" t="s">
        <v>371</v>
      </c>
      <c r="H140" s="268" t="s">
        <v>779</v>
      </c>
      <c r="I140" s="268" t="s">
        <v>343</v>
      </c>
      <c r="J140" s="268" t="s">
        <v>28</v>
      </c>
      <c r="K140" s="268" t="s">
        <v>844</v>
      </c>
      <c r="L140" s="268" t="s">
        <v>1089</v>
      </c>
      <c r="M140" s="266" t="s">
        <v>1090</v>
      </c>
      <c r="N140" s="266" t="s">
        <v>758</v>
      </c>
      <c r="O140" s="268" t="s">
        <v>344</v>
      </c>
      <c r="P140" t="s">
        <v>759</v>
      </c>
      <c r="Q140" s="267"/>
    </row>
    <row r="141" spans="1:17" ht="30.6" x14ac:dyDescent="0.3">
      <c r="A141" s="262" t="s">
        <v>751</v>
      </c>
      <c r="B141" s="263" t="s">
        <v>1109</v>
      </c>
      <c r="C141" s="263"/>
      <c r="D141" s="263" t="s">
        <v>1110</v>
      </c>
      <c r="E141" t="s">
        <v>372</v>
      </c>
      <c r="F141" t="s">
        <v>373</v>
      </c>
      <c r="G141" t="s">
        <v>374</v>
      </c>
      <c r="H141" s="265" t="s">
        <v>754</v>
      </c>
      <c r="I141" s="265" t="s">
        <v>19</v>
      </c>
      <c r="J141" s="265" t="s">
        <v>28</v>
      </c>
      <c r="K141" s="265" t="s">
        <v>780</v>
      </c>
      <c r="L141" s="265" t="s">
        <v>832</v>
      </c>
      <c r="M141" s="263" t="s">
        <v>1111</v>
      </c>
      <c r="N141" s="263" t="s">
        <v>771</v>
      </c>
      <c r="O141" s="265"/>
      <c r="P141" t="s">
        <v>759</v>
      </c>
      <c r="Q141" s="264"/>
    </row>
    <row r="142" spans="1:17" ht="30.6" x14ac:dyDescent="0.3">
      <c r="A142" s="262" t="s">
        <v>751</v>
      </c>
      <c r="B142" s="266" t="s">
        <v>1109</v>
      </c>
      <c r="C142" s="266"/>
      <c r="D142" s="266" t="s">
        <v>1112</v>
      </c>
      <c r="E142" t="s">
        <v>375</v>
      </c>
      <c r="F142" t="s">
        <v>376</v>
      </c>
      <c r="G142" t="s">
        <v>377</v>
      </c>
      <c r="H142" s="268" t="s">
        <v>754</v>
      </c>
      <c r="I142" s="268" t="s">
        <v>19</v>
      </c>
      <c r="J142" s="268" t="s">
        <v>28</v>
      </c>
      <c r="K142" s="268" t="s">
        <v>780</v>
      </c>
      <c r="L142" s="268" t="s">
        <v>832</v>
      </c>
      <c r="M142" s="266" t="s">
        <v>1111</v>
      </c>
      <c r="N142" s="266" t="s">
        <v>771</v>
      </c>
      <c r="O142" s="268"/>
      <c r="P142" t="s">
        <v>759</v>
      </c>
      <c r="Q142" s="267"/>
    </row>
    <row r="143" spans="1:17" ht="30.6" x14ac:dyDescent="0.3">
      <c r="A143" s="262" t="s">
        <v>751</v>
      </c>
      <c r="B143" s="263" t="s">
        <v>1113</v>
      </c>
      <c r="C143" s="263"/>
      <c r="D143" s="263" t="s">
        <v>1114</v>
      </c>
      <c r="E143" t="s">
        <v>378</v>
      </c>
      <c r="F143" t="s">
        <v>379</v>
      </c>
      <c r="G143" t="s">
        <v>380</v>
      </c>
      <c r="H143" s="265" t="s">
        <v>754</v>
      </c>
      <c r="I143" s="265" t="s">
        <v>19</v>
      </c>
      <c r="J143" s="265" t="s">
        <v>20</v>
      </c>
      <c r="K143" s="265" t="s">
        <v>755</v>
      </c>
      <c r="L143" s="265" t="s">
        <v>818</v>
      </c>
      <c r="M143" s="263" t="s">
        <v>768</v>
      </c>
      <c r="N143" s="263" t="s">
        <v>758</v>
      </c>
      <c r="O143" s="265" t="s">
        <v>35</v>
      </c>
      <c r="P143" t="s">
        <v>759</v>
      </c>
      <c r="Q143" s="264"/>
    </row>
    <row r="144" spans="1:17" ht="30.6" x14ac:dyDescent="0.3">
      <c r="A144" s="262" t="s">
        <v>751</v>
      </c>
      <c r="B144" s="266" t="s">
        <v>772</v>
      </c>
      <c r="C144" s="266" t="s">
        <v>1115</v>
      </c>
      <c r="D144" s="266" t="s">
        <v>1116</v>
      </c>
      <c r="E144" t="s">
        <v>381</v>
      </c>
      <c r="F144" t="s">
        <v>382</v>
      </c>
      <c r="G144" t="s">
        <v>383</v>
      </c>
      <c r="H144" s="268" t="s">
        <v>754</v>
      </c>
      <c r="I144" s="268" t="s">
        <v>42</v>
      </c>
      <c r="J144" s="268" t="s">
        <v>20</v>
      </c>
      <c r="K144" s="268" t="s">
        <v>844</v>
      </c>
      <c r="L144" s="268" t="s">
        <v>756</v>
      </c>
      <c r="M144" s="266" t="s">
        <v>757</v>
      </c>
      <c r="N144" s="266" t="s">
        <v>771</v>
      </c>
      <c r="O144" s="268"/>
      <c r="P144" t="s">
        <v>759</v>
      </c>
      <c r="Q144" s="267"/>
    </row>
    <row r="145" spans="1:17" ht="30.6" x14ac:dyDescent="0.3">
      <c r="A145" s="262" t="s">
        <v>751</v>
      </c>
      <c r="B145" s="263" t="s">
        <v>772</v>
      </c>
      <c r="C145" s="263" t="s">
        <v>1117</v>
      </c>
      <c r="D145" s="263" t="s">
        <v>1118</v>
      </c>
      <c r="E145" t="s">
        <v>384</v>
      </c>
      <c r="F145" t="s">
        <v>385</v>
      </c>
      <c r="G145" t="s">
        <v>386</v>
      </c>
      <c r="H145" s="265" t="s">
        <v>754</v>
      </c>
      <c r="I145" s="265" t="s">
        <v>42</v>
      </c>
      <c r="J145" s="265" t="s">
        <v>20</v>
      </c>
      <c r="K145" s="265" t="s">
        <v>844</v>
      </c>
      <c r="L145" s="265" t="s">
        <v>756</v>
      </c>
      <c r="M145" s="263" t="s">
        <v>757</v>
      </c>
      <c r="N145" s="263" t="s">
        <v>771</v>
      </c>
      <c r="O145" s="265"/>
      <c r="P145" t="s">
        <v>759</v>
      </c>
      <c r="Q145" s="264"/>
    </row>
    <row r="146" spans="1:17" ht="30.6" x14ac:dyDescent="0.3">
      <c r="A146" s="262" t="s">
        <v>751</v>
      </c>
      <c r="B146" s="266" t="s">
        <v>772</v>
      </c>
      <c r="C146" s="266" t="s">
        <v>1119</v>
      </c>
      <c r="D146" s="266" t="s">
        <v>1120</v>
      </c>
      <c r="E146" t="s">
        <v>387</v>
      </c>
      <c r="F146" t="s">
        <v>388</v>
      </c>
      <c r="G146" t="s">
        <v>389</v>
      </c>
      <c r="H146" s="268" t="s">
        <v>754</v>
      </c>
      <c r="I146" s="268" t="s">
        <v>42</v>
      </c>
      <c r="J146" s="268" t="s">
        <v>20</v>
      </c>
      <c r="K146" s="268" t="s">
        <v>844</v>
      </c>
      <c r="L146" s="268" t="s">
        <v>756</v>
      </c>
      <c r="M146" s="266" t="s">
        <v>757</v>
      </c>
      <c r="N146" s="266" t="s">
        <v>771</v>
      </c>
      <c r="O146" s="268"/>
      <c r="P146" t="s">
        <v>759</v>
      </c>
      <c r="Q146" s="267"/>
    </row>
    <row r="147" spans="1:17" ht="30.6" x14ac:dyDescent="0.3">
      <c r="A147" s="262" t="s">
        <v>751</v>
      </c>
      <c r="B147" s="263" t="s">
        <v>752</v>
      </c>
      <c r="C147" s="263"/>
      <c r="D147" s="263" t="s">
        <v>1121</v>
      </c>
      <c r="E147" t="s">
        <v>390</v>
      </c>
      <c r="F147" t="s">
        <v>391</v>
      </c>
      <c r="G147" t="s">
        <v>392</v>
      </c>
      <c r="H147" s="265" t="s">
        <v>754</v>
      </c>
      <c r="I147" s="265" t="s">
        <v>19</v>
      </c>
      <c r="J147" s="265" t="s">
        <v>20</v>
      </c>
      <c r="K147" s="265" t="s">
        <v>844</v>
      </c>
      <c r="L147" s="265" t="s">
        <v>756</v>
      </c>
      <c r="M147" s="263" t="s">
        <v>757</v>
      </c>
      <c r="N147" s="263" t="s">
        <v>758</v>
      </c>
      <c r="O147" s="265" t="s">
        <v>21</v>
      </c>
      <c r="P147" t="s">
        <v>759</v>
      </c>
      <c r="Q147" s="264"/>
    </row>
    <row r="148" spans="1:17" ht="30.6" x14ac:dyDescent="0.3">
      <c r="A148" s="262" t="s">
        <v>751</v>
      </c>
      <c r="B148" s="266" t="s">
        <v>752</v>
      </c>
      <c r="C148" s="266"/>
      <c r="D148" s="266" t="s">
        <v>1122</v>
      </c>
      <c r="E148" t="s">
        <v>393</v>
      </c>
      <c r="F148" t="s">
        <v>394</v>
      </c>
      <c r="G148" t="s">
        <v>395</v>
      </c>
      <c r="H148" s="268" t="s">
        <v>754</v>
      </c>
      <c r="I148" s="268" t="s">
        <v>19</v>
      </c>
      <c r="J148" s="268" t="s">
        <v>20</v>
      </c>
      <c r="K148" s="268" t="s">
        <v>844</v>
      </c>
      <c r="L148" s="268" t="s">
        <v>756</v>
      </c>
      <c r="M148" s="266" t="s">
        <v>1123</v>
      </c>
      <c r="N148" s="266" t="s">
        <v>758</v>
      </c>
      <c r="O148" s="268" t="s">
        <v>21</v>
      </c>
      <c r="P148" t="s">
        <v>759</v>
      </c>
      <c r="Q148" s="267"/>
    </row>
    <row r="149" spans="1:17" ht="30.6" x14ac:dyDescent="0.3">
      <c r="A149" s="262" t="s">
        <v>751</v>
      </c>
      <c r="B149" s="263" t="s">
        <v>961</v>
      </c>
      <c r="C149" s="263"/>
      <c r="D149" s="263" t="s">
        <v>1124</v>
      </c>
      <c r="E149" t="s">
        <v>396</v>
      </c>
      <c r="F149" t="s">
        <v>397</v>
      </c>
      <c r="G149" t="s">
        <v>398</v>
      </c>
      <c r="H149" s="265" t="s">
        <v>754</v>
      </c>
      <c r="I149" s="265" t="s">
        <v>19</v>
      </c>
      <c r="J149" s="265" t="s">
        <v>20</v>
      </c>
      <c r="K149" s="265" t="s">
        <v>755</v>
      </c>
      <c r="L149" s="265" t="s">
        <v>818</v>
      </c>
      <c r="M149" s="263" t="s">
        <v>982</v>
      </c>
      <c r="N149" s="263" t="s">
        <v>758</v>
      </c>
      <c r="O149" s="265" t="s">
        <v>112</v>
      </c>
      <c r="P149" t="s">
        <v>759</v>
      </c>
      <c r="Q149" s="264"/>
    </row>
    <row r="150" spans="1:17" ht="30.6" x14ac:dyDescent="0.3">
      <c r="A150" s="262" t="s">
        <v>751</v>
      </c>
      <c r="B150" s="266" t="s">
        <v>1125</v>
      </c>
      <c r="C150" s="266"/>
      <c r="D150" s="266" t="s">
        <v>1126</v>
      </c>
      <c r="E150" t="s">
        <v>399</v>
      </c>
      <c r="F150" t="s">
        <v>400</v>
      </c>
      <c r="G150" t="s">
        <v>401</v>
      </c>
      <c r="H150" s="268" t="s">
        <v>754</v>
      </c>
      <c r="I150" s="268" t="s">
        <v>19</v>
      </c>
      <c r="J150" s="268" t="s">
        <v>20</v>
      </c>
      <c r="K150" s="268" t="s">
        <v>755</v>
      </c>
      <c r="L150" s="268" t="s">
        <v>818</v>
      </c>
      <c r="M150" s="266" t="s">
        <v>982</v>
      </c>
      <c r="N150" s="266"/>
      <c r="O150" s="268" t="s">
        <v>112</v>
      </c>
      <c r="P150" t="s">
        <v>759</v>
      </c>
      <c r="Q150" s="267"/>
    </row>
    <row r="151" spans="1:17" ht="30.6" x14ac:dyDescent="0.3">
      <c r="A151" s="262" t="s">
        <v>751</v>
      </c>
      <c r="B151" s="263" t="s">
        <v>1078</v>
      </c>
      <c r="C151" s="263"/>
      <c r="D151" s="263" t="s">
        <v>1127</v>
      </c>
      <c r="E151" t="s">
        <v>402</v>
      </c>
      <c r="F151" t="s">
        <v>403</v>
      </c>
      <c r="G151" t="s">
        <v>404</v>
      </c>
      <c r="H151" s="265" t="s">
        <v>754</v>
      </c>
      <c r="I151" s="265" t="s">
        <v>19</v>
      </c>
      <c r="J151" s="265" t="s">
        <v>20</v>
      </c>
      <c r="K151" s="265" t="s">
        <v>755</v>
      </c>
      <c r="L151" s="265" t="s">
        <v>818</v>
      </c>
      <c r="M151" s="263" t="s">
        <v>982</v>
      </c>
      <c r="N151" s="263" t="s">
        <v>758</v>
      </c>
      <c r="O151" s="265" t="s">
        <v>112</v>
      </c>
      <c r="P151" t="s">
        <v>759</v>
      </c>
      <c r="Q151" s="264"/>
    </row>
    <row r="152" spans="1:17" ht="30.6" x14ac:dyDescent="0.3">
      <c r="A152" s="262" t="s">
        <v>751</v>
      </c>
      <c r="B152" s="266" t="s">
        <v>761</v>
      </c>
      <c r="C152" s="266"/>
      <c r="D152" s="266" t="s">
        <v>1128</v>
      </c>
      <c r="E152" t="s">
        <v>405</v>
      </c>
      <c r="F152" t="s">
        <v>406</v>
      </c>
      <c r="G152" t="s">
        <v>407</v>
      </c>
      <c r="H152" s="268" t="s">
        <v>754</v>
      </c>
      <c r="I152" s="268" t="s">
        <v>19</v>
      </c>
      <c r="J152" s="268" t="s">
        <v>20</v>
      </c>
      <c r="K152" s="268" t="s">
        <v>755</v>
      </c>
      <c r="L152" s="268" t="s">
        <v>756</v>
      </c>
      <c r="M152" s="266" t="s">
        <v>1129</v>
      </c>
      <c r="N152" s="266" t="s">
        <v>771</v>
      </c>
      <c r="O152" s="268"/>
      <c r="P152" t="s">
        <v>759</v>
      </c>
      <c r="Q152" s="267"/>
    </row>
    <row r="153" spans="1:17" ht="30.6" x14ac:dyDescent="0.3">
      <c r="A153" s="262" t="s">
        <v>751</v>
      </c>
      <c r="B153" s="264"/>
      <c r="C153" s="263"/>
      <c r="D153" s="263" t="s">
        <v>1130</v>
      </c>
      <c r="E153" t="s">
        <v>1131</v>
      </c>
      <c r="F153" t="s">
        <v>1132</v>
      </c>
      <c r="G153" t="s">
        <v>1133</v>
      </c>
      <c r="H153" s="265" t="s">
        <v>754</v>
      </c>
      <c r="I153" s="265" t="s">
        <v>19</v>
      </c>
      <c r="J153" s="265" t="s">
        <v>28</v>
      </c>
      <c r="K153" s="265" t="s">
        <v>755</v>
      </c>
      <c r="L153" s="265" t="s">
        <v>818</v>
      </c>
      <c r="M153" s="263" t="s">
        <v>1134</v>
      </c>
      <c r="N153" s="263" t="s">
        <v>771</v>
      </c>
      <c r="O153" s="265"/>
      <c r="P153" t="s">
        <v>759</v>
      </c>
      <c r="Q153" s="264"/>
    </row>
    <row r="154" spans="1:17" ht="30.6" x14ac:dyDescent="0.3">
      <c r="A154" s="262" t="s">
        <v>751</v>
      </c>
      <c r="B154" s="266" t="s">
        <v>1135</v>
      </c>
      <c r="C154" s="266"/>
      <c r="D154" s="266" t="s">
        <v>1136</v>
      </c>
      <c r="E154" t="s">
        <v>1137</v>
      </c>
      <c r="F154" t="s">
        <v>725</v>
      </c>
      <c r="G154" t="s">
        <v>726</v>
      </c>
      <c r="H154" s="268" t="s">
        <v>754</v>
      </c>
      <c r="I154" s="268" t="s">
        <v>19</v>
      </c>
      <c r="J154" s="268" t="s">
        <v>20</v>
      </c>
      <c r="K154" s="268" t="s">
        <v>755</v>
      </c>
      <c r="L154" s="268" t="s">
        <v>818</v>
      </c>
      <c r="M154" s="266" t="s">
        <v>1138</v>
      </c>
      <c r="N154" s="266" t="s">
        <v>771</v>
      </c>
      <c r="O154" s="268"/>
      <c r="P154" t="s">
        <v>759</v>
      </c>
      <c r="Q154" s="267"/>
    </row>
    <row r="155" spans="1:17" ht="30.6" x14ac:dyDescent="0.3">
      <c r="A155" s="262" t="s">
        <v>751</v>
      </c>
      <c r="B155" s="263" t="s">
        <v>1135</v>
      </c>
      <c r="C155" s="263"/>
      <c r="D155" s="263" t="s">
        <v>1139</v>
      </c>
      <c r="E155" t="s">
        <v>408</v>
      </c>
      <c r="F155" t="s">
        <v>409</v>
      </c>
      <c r="G155" t="s">
        <v>410</v>
      </c>
      <c r="H155" s="265" t="s">
        <v>754</v>
      </c>
      <c r="I155" s="265" t="s">
        <v>19</v>
      </c>
      <c r="J155" s="265" t="s">
        <v>20</v>
      </c>
      <c r="K155" s="265" t="s">
        <v>755</v>
      </c>
      <c r="L155" s="265" t="s">
        <v>818</v>
      </c>
      <c r="M155" s="263" t="s">
        <v>1134</v>
      </c>
      <c r="N155" s="263" t="s">
        <v>771</v>
      </c>
      <c r="O155" s="265"/>
      <c r="P155" t="s">
        <v>759</v>
      </c>
      <c r="Q155" s="264"/>
    </row>
    <row r="156" spans="1:17" ht="30.6" x14ac:dyDescent="0.3">
      <c r="A156" s="262" t="s">
        <v>751</v>
      </c>
      <c r="B156" s="266" t="s">
        <v>752</v>
      </c>
      <c r="C156" s="266" t="s">
        <v>1140</v>
      </c>
      <c r="D156" s="266" t="s">
        <v>1141</v>
      </c>
      <c r="E156" t="s">
        <v>411</v>
      </c>
      <c r="F156" t="s">
        <v>412</v>
      </c>
      <c r="G156" t="s">
        <v>413</v>
      </c>
      <c r="H156" s="268" t="s">
        <v>754</v>
      </c>
      <c r="I156" s="268" t="s">
        <v>42</v>
      </c>
      <c r="J156" s="268" t="s">
        <v>28</v>
      </c>
      <c r="K156" s="268" t="s">
        <v>844</v>
      </c>
      <c r="L156" s="268" t="s">
        <v>1142</v>
      </c>
      <c r="M156" s="266" t="s">
        <v>1143</v>
      </c>
      <c r="N156" s="266" t="s">
        <v>758</v>
      </c>
      <c r="O156" s="268" t="s">
        <v>53</v>
      </c>
      <c r="P156" t="s">
        <v>759</v>
      </c>
      <c r="Q156" s="267"/>
    </row>
    <row r="157" spans="1:17" ht="30.6" x14ac:dyDescent="0.3">
      <c r="A157" s="262" t="s">
        <v>751</v>
      </c>
      <c r="B157" s="263" t="s">
        <v>1144</v>
      </c>
      <c r="C157" s="263" t="s">
        <v>1145</v>
      </c>
      <c r="D157" s="263" t="s">
        <v>1146</v>
      </c>
      <c r="E157" t="s">
        <v>414</v>
      </c>
      <c r="F157" t="s">
        <v>415</v>
      </c>
      <c r="G157" t="s">
        <v>416</v>
      </c>
      <c r="H157" s="265" t="s">
        <v>754</v>
      </c>
      <c r="I157" s="265" t="s">
        <v>42</v>
      </c>
      <c r="J157" s="265" t="s">
        <v>28</v>
      </c>
      <c r="K157" s="265" t="s">
        <v>844</v>
      </c>
      <c r="L157" s="265" t="s">
        <v>1142</v>
      </c>
      <c r="M157" s="263" t="s">
        <v>1143</v>
      </c>
      <c r="N157" s="263" t="s">
        <v>758</v>
      </c>
      <c r="O157" s="265" t="s">
        <v>53</v>
      </c>
      <c r="P157" t="s">
        <v>759</v>
      </c>
      <c r="Q157" s="264"/>
    </row>
    <row r="158" spans="1:17" ht="30.6" x14ac:dyDescent="0.3">
      <c r="A158" s="262" t="s">
        <v>751</v>
      </c>
      <c r="B158" s="266" t="s">
        <v>1144</v>
      </c>
      <c r="C158" s="266" t="s">
        <v>1147</v>
      </c>
      <c r="D158" s="266" t="s">
        <v>1148</v>
      </c>
      <c r="E158" t="s">
        <v>417</v>
      </c>
      <c r="F158" t="s">
        <v>418</v>
      </c>
      <c r="G158" t="s">
        <v>419</v>
      </c>
      <c r="H158" s="268" t="s">
        <v>754</v>
      </c>
      <c r="I158" s="268" t="s">
        <v>42</v>
      </c>
      <c r="J158" s="268" t="s">
        <v>28</v>
      </c>
      <c r="K158" s="268" t="s">
        <v>844</v>
      </c>
      <c r="L158" s="268" t="s">
        <v>1142</v>
      </c>
      <c r="M158" s="266" t="s">
        <v>1143</v>
      </c>
      <c r="N158" s="266" t="s">
        <v>758</v>
      </c>
      <c r="O158" s="268" t="s">
        <v>53</v>
      </c>
      <c r="P158" t="s">
        <v>759</v>
      </c>
      <c r="Q158" s="267"/>
    </row>
    <row r="159" spans="1:17" ht="30.6" x14ac:dyDescent="0.3">
      <c r="A159" s="262" t="s">
        <v>751</v>
      </c>
      <c r="B159" s="263" t="s">
        <v>1144</v>
      </c>
      <c r="C159" s="263" t="s">
        <v>1149</v>
      </c>
      <c r="D159" s="263" t="s">
        <v>1150</v>
      </c>
      <c r="E159" t="s">
        <v>420</v>
      </c>
      <c r="F159" t="s">
        <v>421</v>
      </c>
      <c r="G159" t="s">
        <v>422</v>
      </c>
      <c r="H159" s="265" t="s">
        <v>754</v>
      </c>
      <c r="I159" s="265" t="s">
        <v>42</v>
      </c>
      <c r="J159" s="265" t="s">
        <v>28</v>
      </c>
      <c r="K159" s="265" t="s">
        <v>844</v>
      </c>
      <c r="L159" s="265" t="s">
        <v>1142</v>
      </c>
      <c r="M159" s="263" t="s">
        <v>1143</v>
      </c>
      <c r="N159" s="263" t="s">
        <v>758</v>
      </c>
      <c r="O159" s="265" t="s">
        <v>53</v>
      </c>
      <c r="P159" t="s">
        <v>759</v>
      </c>
      <c r="Q159" s="264"/>
    </row>
    <row r="160" spans="1:17" ht="30.6" x14ac:dyDescent="0.3">
      <c r="A160" s="262" t="s">
        <v>751</v>
      </c>
      <c r="B160" s="266" t="s">
        <v>926</v>
      </c>
      <c r="C160" s="266" t="s">
        <v>1151</v>
      </c>
      <c r="D160" s="266" t="s">
        <v>1152</v>
      </c>
      <c r="E160" t="s">
        <v>423</v>
      </c>
      <c r="F160" t="s">
        <v>424</v>
      </c>
      <c r="G160" t="s">
        <v>425</v>
      </c>
      <c r="H160" s="268" t="s">
        <v>779</v>
      </c>
      <c r="I160" s="268" t="s">
        <v>42</v>
      </c>
      <c r="J160" s="268" t="s">
        <v>20</v>
      </c>
      <c r="K160" s="268" t="s">
        <v>780</v>
      </c>
      <c r="L160" s="268" t="s">
        <v>781</v>
      </c>
      <c r="M160" s="266" t="s">
        <v>958</v>
      </c>
      <c r="N160" s="266" t="s">
        <v>758</v>
      </c>
      <c r="O160" s="268" t="s">
        <v>178</v>
      </c>
      <c r="P160" t="s">
        <v>759</v>
      </c>
      <c r="Q160" s="267"/>
    </row>
    <row r="161" spans="1:17" ht="30.6" x14ac:dyDescent="0.3">
      <c r="A161" s="262" t="s">
        <v>751</v>
      </c>
      <c r="B161" s="263" t="s">
        <v>926</v>
      </c>
      <c r="C161" s="263" t="s">
        <v>1153</v>
      </c>
      <c r="D161" s="263" t="s">
        <v>1154</v>
      </c>
      <c r="E161" t="s">
        <v>426</v>
      </c>
      <c r="F161" t="s">
        <v>427</v>
      </c>
      <c r="G161" t="s">
        <v>428</v>
      </c>
      <c r="H161" s="265" t="s">
        <v>779</v>
      </c>
      <c r="I161" s="265" t="s">
        <v>42</v>
      </c>
      <c r="J161" s="265" t="s">
        <v>20</v>
      </c>
      <c r="K161" s="265" t="s">
        <v>780</v>
      </c>
      <c r="L161" s="265" t="s">
        <v>781</v>
      </c>
      <c r="M161" s="263" t="s">
        <v>958</v>
      </c>
      <c r="N161" s="263" t="s">
        <v>758</v>
      </c>
      <c r="O161" s="265" t="s">
        <v>178</v>
      </c>
      <c r="P161" t="s">
        <v>759</v>
      </c>
      <c r="Q161" s="264"/>
    </row>
    <row r="162" spans="1:17" ht="30.6" x14ac:dyDescent="0.3">
      <c r="A162" s="262" t="s">
        <v>751</v>
      </c>
      <c r="B162" s="266" t="s">
        <v>829</v>
      </c>
      <c r="C162" s="266" t="s">
        <v>1155</v>
      </c>
      <c r="D162" s="266" t="s">
        <v>1156</v>
      </c>
      <c r="E162" t="s">
        <v>429</v>
      </c>
      <c r="F162" t="s">
        <v>591</v>
      </c>
      <c r="G162" t="s">
        <v>592</v>
      </c>
      <c r="H162" s="268" t="s">
        <v>754</v>
      </c>
      <c r="I162" s="268" t="s">
        <v>42</v>
      </c>
      <c r="J162" s="268" t="s">
        <v>20</v>
      </c>
      <c r="K162" s="268" t="s">
        <v>780</v>
      </c>
      <c r="L162" s="268" t="s">
        <v>832</v>
      </c>
      <c r="M162" s="266" t="s">
        <v>892</v>
      </c>
      <c r="N162" s="266" t="s">
        <v>758</v>
      </c>
      <c r="O162" s="268" t="s">
        <v>585</v>
      </c>
      <c r="P162" t="s">
        <v>759</v>
      </c>
      <c r="Q162" s="267"/>
    </row>
    <row r="163" spans="1:17" ht="30.6" x14ac:dyDescent="0.3">
      <c r="A163" s="262" t="s">
        <v>751</v>
      </c>
      <c r="B163" s="263" t="s">
        <v>829</v>
      </c>
      <c r="C163" s="263" t="s">
        <v>1157</v>
      </c>
      <c r="D163" s="263" t="s">
        <v>1158</v>
      </c>
      <c r="E163" t="s">
        <v>431</v>
      </c>
      <c r="F163" t="s">
        <v>593</v>
      </c>
      <c r="G163" t="s">
        <v>594</v>
      </c>
      <c r="H163" s="265" t="s">
        <v>754</v>
      </c>
      <c r="I163" s="265" t="s">
        <v>42</v>
      </c>
      <c r="J163" s="265" t="s">
        <v>20</v>
      </c>
      <c r="K163" s="265" t="s">
        <v>780</v>
      </c>
      <c r="L163" s="265" t="s">
        <v>832</v>
      </c>
      <c r="M163" s="263" t="s">
        <v>892</v>
      </c>
      <c r="N163" s="263" t="s">
        <v>758</v>
      </c>
      <c r="O163" s="265" t="s">
        <v>430</v>
      </c>
      <c r="P163" t="s">
        <v>759</v>
      </c>
      <c r="Q163" s="264"/>
    </row>
    <row r="164" spans="1:17" ht="30.6" x14ac:dyDescent="0.3">
      <c r="A164" s="262" t="s">
        <v>751</v>
      </c>
      <c r="B164" s="266" t="s">
        <v>1159</v>
      </c>
      <c r="C164" s="266"/>
      <c r="D164" s="266" t="s">
        <v>1160</v>
      </c>
      <c r="E164" t="s">
        <v>432</v>
      </c>
      <c r="F164" t="s">
        <v>433</v>
      </c>
      <c r="G164" t="s">
        <v>434</v>
      </c>
      <c r="H164" s="268" t="s">
        <v>754</v>
      </c>
      <c r="I164" s="268" t="s">
        <v>19</v>
      </c>
      <c r="J164" s="268" t="s">
        <v>20</v>
      </c>
      <c r="K164" s="268" t="s">
        <v>755</v>
      </c>
      <c r="L164" s="268" t="s">
        <v>848</v>
      </c>
      <c r="M164" s="266" t="s">
        <v>1161</v>
      </c>
      <c r="N164" s="266" t="s">
        <v>758</v>
      </c>
      <c r="O164" s="268" t="s">
        <v>112</v>
      </c>
      <c r="P164" t="s">
        <v>759</v>
      </c>
      <c r="Q164" s="267"/>
    </row>
    <row r="165" spans="1:17" ht="30.6" x14ac:dyDescent="0.3">
      <c r="A165" s="262" t="s">
        <v>751</v>
      </c>
      <c r="B165" s="263" t="s">
        <v>1159</v>
      </c>
      <c r="C165" s="263"/>
      <c r="D165" s="263" t="s">
        <v>1162</v>
      </c>
      <c r="E165" t="s">
        <v>435</v>
      </c>
      <c r="F165" t="s">
        <v>436</v>
      </c>
      <c r="G165" t="s">
        <v>437</v>
      </c>
      <c r="H165" s="265" t="s">
        <v>754</v>
      </c>
      <c r="I165" s="265" t="s">
        <v>19</v>
      </c>
      <c r="J165" s="265" t="s">
        <v>20</v>
      </c>
      <c r="K165" s="265" t="s">
        <v>755</v>
      </c>
      <c r="L165" s="265" t="s">
        <v>848</v>
      </c>
      <c r="M165" s="263" t="s">
        <v>1161</v>
      </c>
      <c r="N165" s="263" t="s">
        <v>758</v>
      </c>
      <c r="O165" s="265" t="s">
        <v>112</v>
      </c>
      <c r="P165" t="s">
        <v>759</v>
      </c>
      <c r="Q165" s="264"/>
    </row>
    <row r="166" spans="1:17" ht="30.6" x14ac:dyDescent="0.3">
      <c r="A166" s="262" t="s">
        <v>751</v>
      </c>
      <c r="B166" s="266" t="s">
        <v>1159</v>
      </c>
      <c r="C166" s="266"/>
      <c r="D166" s="266" t="s">
        <v>1163</v>
      </c>
      <c r="E166" t="s">
        <v>438</v>
      </c>
      <c r="F166" t="s">
        <v>595</v>
      </c>
      <c r="G166" t="s">
        <v>596</v>
      </c>
      <c r="H166" s="268" t="s">
        <v>754</v>
      </c>
      <c r="I166" s="268" t="s">
        <v>19</v>
      </c>
      <c r="J166" s="268" t="s">
        <v>20</v>
      </c>
      <c r="K166" s="268" t="s">
        <v>755</v>
      </c>
      <c r="L166" s="268" t="s">
        <v>848</v>
      </c>
      <c r="M166" s="266" t="s">
        <v>1161</v>
      </c>
      <c r="N166" s="266" t="s">
        <v>758</v>
      </c>
      <c r="O166" s="268" t="s">
        <v>112</v>
      </c>
      <c r="P166" t="s">
        <v>759</v>
      </c>
      <c r="Q166" s="267"/>
    </row>
    <row r="167" spans="1:17" ht="30.6" x14ac:dyDescent="0.3">
      <c r="A167" s="262" t="s">
        <v>751</v>
      </c>
      <c r="B167" s="263" t="s">
        <v>821</v>
      </c>
      <c r="C167" s="263"/>
      <c r="D167" s="263" t="s">
        <v>1164</v>
      </c>
      <c r="E167" t="s">
        <v>439</v>
      </c>
      <c r="F167" t="s">
        <v>440</v>
      </c>
      <c r="G167" t="s">
        <v>441</v>
      </c>
      <c r="H167" s="265" t="s">
        <v>754</v>
      </c>
      <c r="I167" s="265" t="s">
        <v>19</v>
      </c>
      <c r="J167" s="265" t="s">
        <v>20</v>
      </c>
      <c r="K167" s="265" t="s">
        <v>755</v>
      </c>
      <c r="L167" s="265" t="s">
        <v>767</v>
      </c>
      <c r="M167" s="263" t="s">
        <v>1165</v>
      </c>
      <c r="N167" s="263" t="s">
        <v>771</v>
      </c>
      <c r="O167" s="265"/>
      <c r="P167" t="s">
        <v>759</v>
      </c>
      <c r="Q167" s="264"/>
    </row>
    <row r="168" spans="1:17" ht="30.6" x14ac:dyDescent="0.3">
      <c r="A168" s="262" t="s">
        <v>751</v>
      </c>
      <c r="B168" s="266" t="s">
        <v>808</v>
      </c>
      <c r="C168" s="266"/>
      <c r="D168" s="266" t="s">
        <v>1166</v>
      </c>
      <c r="E168" t="s">
        <v>442</v>
      </c>
      <c r="F168" t="s">
        <v>443</v>
      </c>
      <c r="G168" t="s">
        <v>444</v>
      </c>
      <c r="H168" s="268" t="s">
        <v>754</v>
      </c>
      <c r="I168" s="268" t="s">
        <v>19</v>
      </c>
      <c r="J168" s="268" t="s">
        <v>28</v>
      </c>
      <c r="K168" s="268" t="s">
        <v>780</v>
      </c>
      <c r="L168" s="268" t="s">
        <v>781</v>
      </c>
      <c r="M168" s="266" t="s">
        <v>1167</v>
      </c>
      <c r="N168" s="266" t="s">
        <v>758</v>
      </c>
      <c r="O168" s="268" t="s">
        <v>53</v>
      </c>
      <c r="P168" t="s">
        <v>759</v>
      </c>
      <c r="Q168" s="267"/>
    </row>
    <row r="169" spans="1:17" ht="30.6" x14ac:dyDescent="0.3">
      <c r="A169" s="262" t="s">
        <v>751</v>
      </c>
      <c r="B169" s="263" t="s">
        <v>808</v>
      </c>
      <c r="C169" s="263"/>
      <c r="D169" s="263" t="s">
        <v>1168</v>
      </c>
      <c r="E169" t="s">
        <v>445</v>
      </c>
      <c r="F169" t="s">
        <v>446</v>
      </c>
      <c r="G169" t="s">
        <v>447</v>
      </c>
      <c r="H169" s="265" t="s">
        <v>754</v>
      </c>
      <c r="I169" s="265" t="s">
        <v>19</v>
      </c>
      <c r="J169" s="265" t="s">
        <v>28</v>
      </c>
      <c r="K169" s="265" t="s">
        <v>780</v>
      </c>
      <c r="L169" s="265" t="s">
        <v>781</v>
      </c>
      <c r="M169" s="263" t="s">
        <v>1167</v>
      </c>
      <c r="N169" s="263" t="s">
        <v>758</v>
      </c>
      <c r="O169" s="265" t="s">
        <v>448</v>
      </c>
      <c r="P169" t="s">
        <v>759</v>
      </c>
      <c r="Q169" s="264"/>
    </row>
    <row r="170" spans="1:17" ht="30.6" x14ac:dyDescent="0.3">
      <c r="A170" s="262" t="s">
        <v>751</v>
      </c>
      <c r="B170" s="266" t="s">
        <v>951</v>
      </c>
      <c r="C170" s="266" t="s">
        <v>1169</v>
      </c>
      <c r="D170" s="266" t="s">
        <v>1170</v>
      </c>
      <c r="E170" t="s">
        <v>727</v>
      </c>
      <c r="F170" t="s">
        <v>728</v>
      </c>
      <c r="G170" t="s">
        <v>729</v>
      </c>
      <c r="H170" s="268" t="s">
        <v>779</v>
      </c>
      <c r="I170" s="268" t="s">
        <v>42</v>
      </c>
      <c r="J170" s="268" t="s">
        <v>20</v>
      </c>
      <c r="K170" s="268" t="s">
        <v>780</v>
      </c>
      <c r="L170" s="268" t="s">
        <v>781</v>
      </c>
      <c r="M170" s="266" t="s">
        <v>954</v>
      </c>
      <c r="N170" s="266" t="s">
        <v>758</v>
      </c>
      <c r="O170" s="268" t="s">
        <v>69</v>
      </c>
      <c r="P170" t="s">
        <v>759</v>
      </c>
      <c r="Q170" s="267"/>
    </row>
    <row r="171" spans="1:17" ht="30.6" x14ac:dyDescent="0.3">
      <c r="A171" s="262" t="s">
        <v>751</v>
      </c>
      <c r="B171" s="263" t="s">
        <v>886</v>
      </c>
      <c r="C171" s="263"/>
      <c r="D171" s="263" t="s">
        <v>1171</v>
      </c>
      <c r="E171" t="s">
        <v>449</v>
      </c>
      <c r="F171" t="s">
        <v>450</v>
      </c>
      <c r="G171" t="s">
        <v>451</v>
      </c>
      <c r="H171" s="265" t="s">
        <v>754</v>
      </c>
      <c r="I171" s="265" t="s">
        <v>19</v>
      </c>
      <c r="J171" s="265" t="s">
        <v>20</v>
      </c>
      <c r="K171" s="265" t="s">
        <v>1172</v>
      </c>
      <c r="L171" s="265" t="s">
        <v>815</v>
      </c>
      <c r="M171" s="263" t="s">
        <v>915</v>
      </c>
      <c r="N171" s="263" t="s">
        <v>758</v>
      </c>
      <c r="O171" s="265" t="s">
        <v>125</v>
      </c>
      <c r="P171" t="s">
        <v>759</v>
      </c>
      <c r="Q171" s="264"/>
    </row>
    <row r="172" spans="1:17" ht="30.6" x14ac:dyDescent="0.3">
      <c r="A172" s="262" t="s">
        <v>751</v>
      </c>
      <c r="B172" s="266" t="s">
        <v>886</v>
      </c>
      <c r="C172" s="266"/>
      <c r="D172" s="266" t="s">
        <v>1173</v>
      </c>
      <c r="E172" t="s">
        <v>452</v>
      </c>
      <c r="F172" t="s">
        <v>453</v>
      </c>
      <c r="G172" t="s">
        <v>454</v>
      </c>
      <c r="H172" s="268" t="s">
        <v>754</v>
      </c>
      <c r="I172" s="268" t="s">
        <v>19</v>
      </c>
      <c r="J172" s="268" t="s">
        <v>20</v>
      </c>
      <c r="K172" s="268" t="s">
        <v>1172</v>
      </c>
      <c r="L172" s="268" t="s">
        <v>815</v>
      </c>
      <c r="M172" s="266" t="s">
        <v>1174</v>
      </c>
      <c r="N172" s="266" t="s">
        <v>758</v>
      </c>
      <c r="O172" s="268" t="s">
        <v>125</v>
      </c>
      <c r="P172" t="s">
        <v>759</v>
      </c>
      <c r="Q172" s="267"/>
    </row>
    <row r="173" spans="1:17" ht="30.6" x14ac:dyDescent="0.3">
      <c r="A173" s="262" t="s">
        <v>751</v>
      </c>
      <c r="B173" s="263" t="s">
        <v>886</v>
      </c>
      <c r="C173" s="263"/>
      <c r="D173" s="263" t="s">
        <v>1175</v>
      </c>
      <c r="E173" t="s">
        <v>455</v>
      </c>
      <c r="F173" t="s">
        <v>456</v>
      </c>
      <c r="G173" t="s">
        <v>457</v>
      </c>
      <c r="H173" s="265" t="s">
        <v>754</v>
      </c>
      <c r="I173" s="265" t="s">
        <v>19</v>
      </c>
      <c r="J173" s="265" t="s">
        <v>20</v>
      </c>
      <c r="K173" s="265" t="s">
        <v>1172</v>
      </c>
      <c r="L173" s="265" t="s">
        <v>815</v>
      </c>
      <c r="M173" s="263" t="s">
        <v>915</v>
      </c>
      <c r="N173" s="263" t="s">
        <v>758</v>
      </c>
      <c r="O173" s="265" t="s">
        <v>125</v>
      </c>
      <c r="P173" t="s">
        <v>759</v>
      </c>
      <c r="Q173" s="264"/>
    </row>
    <row r="174" spans="1:17" ht="30.6" x14ac:dyDescent="0.3">
      <c r="A174" s="262" t="s">
        <v>751</v>
      </c>
      <c r="B174" s="266" t="s">
        <v>886</v>
      </c>
      <c r="C174" s="266"/>
      <c r="D174" s="266" t="s">
        <v>1176</v>
      </c>
      <c r="E174" t="s">
        <v>458</v>
      </c>
      <c r="F174" t="s">
        <v>459</v>
      </c>
      <c r="G174" t="s">
        <v>460</v>
      </c>
      <c r="H174" s="268" t="s">
        <v>754</v>
      </c>
      <c r="I174" s="268" t="s">
        <v>19</v>
      </c>
      <c r="J174" s="268" t="s">
        <v>20</v>
      </c>
      <c r="K174" s="268" t="s">
        <v>1172</v>
      </c>
      <c r="L174" s="268" t="s">
        <v>815</v>
      </c>
      <c r="M174" s="266" t="s">
        <v>1174</v>
      </c>
      <c r="N174" s="266" t="s">
        <v>758</v>
      </c>
      <c r="O174" s="268" t="s">
        <v>125</v>
      </c>
      <c r="P174" t="s">
        <v>759</v>
      </c>
      <c r="Q174" s="267"/>
    </row>
    <row r="175" spans="1:17" ht="30.6" x14ac:dyDescent="0.3">
      <c r="A175" s="262" t="s">
        <v>751</v>
      </c>
      <c r="B175" s="263" t="s">
        <v>886</v>
      </c>
      <c r="C175" s="263"/>
      <c r="D175" s="263" t="s">
        <v>1177</v>
      </c>
      <c r="E175" t="s">
        <v>461</v>
      </c>
      <c r="F175" t="s">
        <v>462</v>
      </c>
      <c r="G175" t="s">
        <v>463</v>
      </c>
      <c r="H175" s="265" t="s">
        <v>754</v>
      </c>
      <c r="I175" s="265" t="s">
        <v>19</v>
      </c>
      <c r="J175" s="265" t="s">
        <v>20</v>
      </c>
      <c r="K175" s="265" t="s">
        <v>1172</v>
      </c>
      <c r="L175" s="265" t="s">
        <v>815</v>
      </c>
      <c r="M175" s="263" t="s">
        <v>915</v>
      </c>
      <c r="N175" s="263" t="s">
        <v>758</v>
      </c>
      <c r="O175" s="265" t="s">
        <v>125</v>
      </c>
      <c r="P175" t="s">
        <v>759</v>
      </c>
      <c r="Q175" s="264"/>
    </row>
    <row r="176" spans="1:17" ht="30.6" x14ac:dyDescent="0.3">
      <c r="A176" s="262" t="s">
        <v>751</v>
      </c>
      <c r="B176" s="266" t="s">
        <v>886</v>
      </c>
      <c r="C176" s="266"/>
      <c r="D176" s="266" t="s">
        <v>1178</v>
      </c>
      <c r="E176" t="s">
        <v>464</v>
      </c>
      <c r="F176" t="s">
        <v>465</v>
      </c>
      <c r="G176" t="s">
        <v>466</v>
      </c>
      <c r="H176" s="268" t="s">
        <v>754</v>
      </c>
      <c r="I176" s="268" t="s">
        <v>19</v>
      </c>
      <c r="J176" s="268" t="s">
        <v>20</v>
      </c>
      <c r="K176" s="268" t="s">
        <v>1172</v>
      </c>
      <c r="L176" s="268" t="s">
        <v>815</v>
      </c>
      <c r="M176" s="266" t="s">
        <v>1174</v>
      </c>
      <c r="N176" s="266" t="s">
        <v>758</v>
      </c>
      <c r="O176" s="268" t="s">
        <v>125</v>
      </c>
      <c r="P176" t="s">
        <v>759</v>
      </c>
      <c r="Q176" s="267"/>
    </row>
    <row r="177" spans="1:17" ht="30.6" x14ac:dyDescent="0.3">
      <c r="A177" s="262" t="s">
        <v>751</v>
      </c>
      <c r="B177" s="263" t="s">
        <v>886</v>
      </c>
      <c r="C177" s="263"/>
      <c r="D177" s="263" t="s">
        <v>1179</v>
      </c>
      <c r="E177" t="s">
        <v>467</v>
      </c>
      <c r="F177" t="s">
        <v>468</v>
      </c>
      <c r="G177" t="s">
        <v>469</v>
      </c>
      <c r="H177" s="265" t="s">
        <v>754</v>
      </c>
      <c r="I177" s="265" t="s">
        <v>19</v>
      </c>
      <c r="J177" s="265" t="s">
        <v>20</v>
      </c>
      <c r="K177" s="265" t="s">
        <v>1172</v>
      </c>
      <c r="L177" s="265" t="s">
        <v>815</v>
      </c>
      <c r="M177" s="263" t="s">
        <v>1174</v>
      </c>
      <c r="N177" s="263" t="s">
        <v>758</v>
      </c>
      <c r="O177" s="265" t="s">
        <v>125</v>
      </c>
      <c r="P177" t="s">
        <v>759</v>
      </c>
      <c r="Q177" s="264"/>
    </row>
    <row r="178" spans="1:17" ht="30.6" x14ac:dyDescent="0.3">
      <c r="A178" s="262" t="s">
        <v>751</v>
      </c>
      <c r="B178" s="266" t="s">
        <v>886</v>
      </c>
      <c r="C178" s="266"/>
      <c r="D178" s="266" t="s">
        <v>1180</v>
      </c>
      <c r="E178" t="s">
        <v>470</v>
      </c>
      <c r="F178" t="s">
        <v>471</v>
      </c>
      <c r="G178" t="s">
        <v>472</v>
      </c>
      <c r="H178" s="268" t="s">
        <v>754</v>
      </c>
      <c r="I178" s="268" t="s">
        <v>19</v>
      </c>
      <c r="J178" s="268" t="s">
        <v>20</v>
      </c>
      <c r="K178" s="268" t="s">
        <v>1172</v>
      </c>
      <c r="L178" s="268" t="s">
        <v>815</v>
      </c>
      <c r="M178" s="266" t="s">
        <v>1174</v>
      </c>
      <c r="N178" s="266" t="s">
        <v>758</v>
      </c>
      <c r="O178" s="268" t="s">
        <v>125</v>
      </c>
      <c r="P178" t="s">
        <v>759</v>
      </c>
      <c r="Q178" s="267"/>
    </row>
    <row r="179" spans="1:17" ht="30.6" x14ac:dyDescent="0.3">
      <c r="A179" s="262" t="s">
        <v>751</v>
      </c>
      <c r="B179" s="263" t="s">
        <v>886</v>
      </c>
      <c r="C179" s="263"/>
      <c r="D179" s="263" t="s">
        <v>1181</v>
      </c>
      <c r="E179" t="s">
        <v>473</v>
      </c>
      <c r="F179" t="s">
        <v>474</v>
      </c>
      <c r="G179" t="s">
        <v>475</v>
      </c>
      <c r="H179" s="265" t="s">
        <v>754</v>
      </c>
      <c r="I179" s="265" t="s">
        <v>19</v>
      </c>
      <c r="J179" s="265" t="s">
        <v>20</v>
      </c>
      <c r="K179" s="265" t="s">
        <v>1172</v>
      </c>
      <c r="L179" s="265" t="s">
        <v>815</v>
      </c>
      <c r="M179" s="263" t="s">
        <v>1174</v>
      </c>
      <c r="N179" s="263" t="s">
        <v>758</v>
      </c>
      <c r="O179" s="265" t="s">
        <v>125</v>
      </c>
      <c r="P179" t="s">
        <v>759</v>
      </c>
      <c r="Q179" s="264"/>
    </row>
    <row r="180" spans="1:17" ht="30.6" x14ac:dyDescent="0.3">
      <c r="A180" s="262" t="s">
        <v>751</v>
      </c>
      <c r="B180" s="266" t="s">
        <v>886</v>
      </c>
      <c r="C180" s="266"/>
      <c r="D180" s="266" t="s">
        <v>1182</v>
      </c>
      <c r="E180" t="s">
        <v>476</v>
      </c>
      <c r="F180" t="s">
        <v>477</v>
      </c>
      <c r="G180" t="s">
        <v>478</v>
      </c>
      <c r="H180" s="268" t="s">
        <v>754</v>
      </c>
      <c r="I180" s="268" t="s">
        <v>19</v>
      </c>
      <c r="J180" s="268" t="s">
        <v>20</v>
      </c>
      <c r="K180" s="268" t="s">
        <v>1172</v>
      </c>
      <c r="L180" s="268" t="s">
        <v>815</v>
      </c>
      <c r="M180" s="266" t="s">
        <v>915</v>
      </c>
      <c r="N180" s="266" t="s">
        <v>758</v>
      </c>
      <c r="O180" s="268" t="s">
        <v>125</v>
      </c>
      <c r="P180" t="s">
        <v>759</v>
      </c>
      <c r="Q180" s="267"/>
    </row>
    <row r="181" spans="1:17" ht="30.6" x14ac:dyDescent="0.3">
      <c r="A181" s="262" t="s">
        <v>751</v>
      </c>
      <c r="B181" s="263" t="s">
        <v>886</v>
      </c>
      <c r="C181" s="263"/>
      <c r="D181" s="263" t="s">
        <v>1183</v>
      </c>
      <c r="E181" t="s">
        <v>479</v>
      </c>
      <c r="F181" t="s">
        <v>480</v>
      </c>
      <c r="G181" t="s">
        <v>481</v>
      </c>
      <c r="H181" s="265" t="s">
        <v>754</v>
      </c>
      <c r="I181" s="265" t="s">
        <v>19</v>
      </c>
      <c r="J181" s="265" t="s">
        <v>20</v>
      </c>
      <c r="K181" s="265" t="s">
        <v>1172</v>
      </c>
      <c r="L181" s="265" t="s">
        <v>815</v>
      </c>
      <c r="M181" s="263" t="s">
        <v>1174</v>
      </c>
      <c r="N181" s="263" t="s">
        <v>758</v>
      </c>
      <c r="O181" s="265" t="s">
        <v>125</v>
      </c>
      <c r="P181" t="s">
        <v>759</v>
      </c>
      <c r="Q181" s="264"/>
    </row>
    <row r="182" spans="1:17" ht="30.6" x14ac:dyDescent="0.3">
      <c r="A182" s="262" t="s">
        <v>751</v>
      </c>
      <c r="B182" s="266" t="s">
        <v>1184</v>
      </c>
      <c r="C182" s="266" t="s">
        <v>1185</v>
      </c>
      <c r="D182" s="266" t="s">
        <v>1186</v>
      </c>
      <c r="E182" t="s">
        <v>482</v>
      </c>
      <c r="F182" t="s">
        <v>483</v>
      </c>
      <c r="G182" t="s">
        <v>484</v>
      </c>
      <c r="H182" s="268" t="s">
        <v>827</v>
      </c>
      <c r="I182" s="268" t="s">
        <v>42</v>
      </c>
      <c r="J182" s="268" t="s">
        <v>28</v>
      </c>
      <c r="K182" s="268" t="s">
        <v>844</v>
      </c>
      <c r="L182" s="268" t="s">
        <v>756</v>
      </c>
      <c r="M182" s="266" t="s">
        <v>1187</v>
      </c>
      <c r="N182" s="266" t="s">
        <v>771</v>
      </c>
      <c r="O182" s="268"/>
      <c r="P182" t="s">
        <v>759</v>
      </c>
      <c r="Q182" s="267"/>
    </row>
    <row r="183" spans="1:17" ht="30.6" x14ac:dyDescent="0.3">
      <c r="A183" s="262" t="s">
        <v>751</v>
      </c>
      <c r="B183" s="263" t="s">
        <v>1184</v>
      </c>
      <c r="C183" s="263" t="s">
        <v>1188</v>
      </c>
      <c r="D183" s="263" t="s">
        <v>1189</v>
      </c>
      <c r="E183" t="s">
        <v>485</v>
      </c>
      <c r="F183" t="s">
        <v>486</v>
      </c>
      <c r="G183" t="s">
        <v>487</v>
      </c>
      <c r="H183" s="265" t="s">
        <v>827</v>
      </c>
      <c r="I183" s="265" t="s">
        <v>42</v>
      </c>
      <c r="J183" s="265" t="s">
        <v>28</v>
      </c>
      <c r="K183" s="265" t="s">
        <v>844</v>
      </c>
      <c r="L183" s="265" t="s">
        <v>756</v>
      </c>
      <c r="M183" s="263" t="s">
        <v>1187</v>
      </c>
      <c r="N183" s="263" t="s">
        <v>771</v>
      </c>
      <c r="O183" s="265"/>
      <c r="P183" t="s">
        <v>759</v>
      </c>
      <c r="Q183" s="264"/>
    </row>
    <row r="184" spans="1:17" ht="30.6" x14ac:dyDescent="0.3">
      <c r="A184" s="262" t="s">
        <v>751</v>
      </c>
      <c r="B184" s="266" t="s">
        <v>1190</v>
      </c>
      <c r="C184" s="266" t="s">
        <v>1191</v>
      </c>
      <c r="D184" s="266" t="s">
        <v>1192</v>
      </c>
      <c r="E184" t="s">
        <v>488</v>
      </c>
      <c r="F184" t="s">
        <v>489</v>
      </c>
      <c r="G184" t="s">
        <v>490</v>
      </c>
      <c r="H184" s="268" t="s">
        <v>827</v>
      </c>
      <c r="I184" s="268" t="s">
        <v>42</v>
      </c>
      <c r="J184" s="268" t="s">
        <v>20</v>
      </c>
      <c r="K184" s="268" t="s">
        <v>755</v>
      </c>
      <c r="L184" s="268" t="s">
        <v>818</v>
      </c>
      <c r="M184" s="266" t="s">
        <v>1193</v>
      </c>
      <c r="N184" s="266" t="s">
        <v>771</v>
      </c>
      <c r="O184" s="268"/>
      <c r="P184" t="s">
        <v>759</v>
      </c>
      <c r="Q184" s="267"/>
    </row>
    <row r="185" spans="1:17" ht="30.6" x14ac:dyDescent="0.3">
      <c r="A185" s="262" t="s">
        <v>751</v>
      </c>
      <c r="B185" s="263" t="s">
        <v>1194</v>
      </c>
      <c r="C185" s="263" t="s">
        <v>1195</v>
      </c>
      <c r="D185" s="263" t="s">
        <v>1196</v>
      </c>
      <c r="E185" t="s">
        <v>491</v>
      </c>
      <c r="F185" t="s">
        <v>492</v>
      </c>
      <c r="G185" t="s">
        <v>493</v>
      </c>
      <c r="H185" s="265" t="s">
        <v>754</v>
      </c>
      <c r="I185" s="265" t="s">
        <v>42</v>
      </c>
      <c r="J185" s="265" t="s">
        <v>20</v>
      </c>
      <c r="K185" s="265" t="s">
        <v>780</v>
      </c>
      <c r="L185" s="265" t="s">
        <v>781</v>
      </c>
      <c r="M185" s="263" t="s">
        <v>1197</v>
      </c>
      <c r="N185" s="263" t="s">
        <v>758</v>
      </c>
      <c r="O185" s="265" t="s">
        <v>494</v>
      </c>
      <c r="P185" t="s">
        <v>759</v>
      </c>
      <c r="Q185" s="264"/>
    </row>
    <row r="186" spans="1:17" ht="30.6" x14ac:dyDescent="0.3">
      <c r="A186" s="262" t="s">
        <v>751</v>
      </c>
      <c r="B186" s="266" t="s">
        <v>1194</v>
      </c>
      <c r="C186" s="266" t="s">
        <v>1198</v>
      </c>
      <c r="D186" s="266" t="s">
        <v>1199</v>
      </c>
      <c r="E186" t="s">
        <v>495</v>
      </c>
      <c r="F186" t="s">
        <v>496</v>
      </c>
      <c r="G186" t="s">
        <v>497</v>
      </c>
      <c r="H186" s="268" t="s">
        <v>754</v>
      </c>
      <c r="I186" s="268" t="s">
        <v>42</v>
      </c>
      <c r="J186" s="268" t="s">
        <v>20</v>
      </c>
      <c r="K186" s="268" t="s">
        <v>780</v>
      </c>
      <c r="L186" s="268" t="s">
        <v>781</v>
      </c>
      <c r="M186" s="266" t="s">
        <v>1197</v>
      </c>
      <c r="N186" s="266" t="s">
        <v>758</v>
      </c>
      <c r="O186" s="268" t="s">
        <v>494</v>
      </c>
      <c r="P186" t="s">
        <v>759</v>
      </c>
      <c r="Q186" s="267"/>
    </row>
    <row r="187" spans="1:17" ht="30.6" x14ac:dyDescent="0.3">
      <c r="A187" s="262" t="s">
        <v>751</v>
      </c>
      <c r="B187" s="263" t="s">
        <v>1194</v>
      </c>
      <c r="C187" s="263" t="s">
        <v>1200</v>
      </c>
      <c r="D187" s="263" t="s">
        <v>1201</v>
      </c>
      <c r="E187" t="s">
        <v>498</v>
      </c>
      <c r="F187" t="s">
        <v>499</v>
      </c>
      <c r="G187" t="s">
        <v>500</v>
      </c>
      <c r="H187" s="265" t="s">
        <v>754</v>
      </c>
      <c r="I187" s="265" t="s">
        <v>42</v>
      </c>
      <c r="J187" s="265" t="s">
        <v>20</v>
      </c>
      <c r="K187" s="265" t="s">
        <v>780</v>
      </c>
      <c r="L187" s="265" t="s">
        <v>781</v>
      </c>
      <c r="M187" s="263" t="s">
        <v>1197</v>
      </c>
      <c r="N187" s="263" t="s">
        <v>758</v>
      </c>
      <c r="O187" s="265" t="s">
        <v>494</v>
      </c>
      <c r="P187" t="s">
        <v>759</v>
      </c>
      <c r="Q187" s="264"/>
    </row>
    <row r="188" spans="1:17" ht="30.6" x14ac:dyDescent="0.3">
      <c r="A188" s="262" t="s">
        <v>751</v>
      </c>
      <c r="B188" s="266" t="s">
        <v>1194</v>
      </c>
      <c r="C188" s="266" t="s">
        <v>1202</v>
      </c>
      <c r="D188" s="266" t="s">
        <v>1203</v>
      </c>
      <c r="E188" t="s">
        <v>501</v>
      </c>
      <c r="F188" t="s">
        <v>502</v>
      </c>
      <c r="G188" t="s">
        <v>503</v>
      </c>
      <c r="H188" s="268" t="s">
        <v>754</v>
      </c>
      <c r="I188" s="268" t="s">
        <v>42</v>
      </c>
      <c r="J188" s="268" t="s">
        <v>20</v>
      </c>
      <c r="K188" s="268" t="s">
        <v>780</v>
      </c>
      <c r="L188" s="268" t="s">
        <v>781</v>
      </c>
      <c r="M188" s="266" t="s">
        <v>1197</v>
      </c>
      <c r="N188" s="266" t="s">
        <v>758</v>
      </c>
      <c r="O188" s="268" t="s">
        <v>494</v>
      </c>
      <c r="P188" t="s">
        <v>759</v>
      </c>
      <c r="Q188" s="267"/>
    </row>
    <row r="189" spans="1:17" ht="30.6" x14ac:dyDescent="0.3">
      <c r="A189" s="262" t="s">
        <v>751</v>
      </c>
      <c r="B189" s="263" t="s">
        <v>1194</v>
      </c>
      <c r="C189" s="263" t="s">
        <v>1204</v>
      </c>
      <c r="D189" s="263" t="s">
        <v>1205</v>
      </c>
      <c r="E189" t="s">
        <v>504</v>
      </c>
      <c r="F189" t="s">
        <v>505</v>
      </c>
      <c r="G189" t="s">
        <v>506</v>
      </c>
      <c r="H189" s="265" t="s">
        <v>754</v>
      </c>
      <c r="I189" s="265" t="s">
        <v>42</v>
      </c>
      <c r="J189" s="265" t="s">
        <v>20</v>
      </c>
      <c r="K189" s="265" t="s">
        <v>780</v>
      </c>
      <c r="L189" s="265" t="s">
        <v>781</v>
      </c>
      <c r="M189" s="263" t="s">
        <v>1197</v>
      </c>
      <c r="N189" s="263" t="s">
        <v>758</v>
      </c>
      <c r="O189" s="265" t="s">
        <v>494</v>
      </c>
      <c r="P189" t="s">
        <v>759</v>
      </c>
      <c r="Q189" s="264"/>
    </row>
    <row r="190" spans="1:17" ht="30.6" x14ac:dyDescent="0.3">
      <c r="A190" s="262" t="s">
        <v>751</v>
      </c>
      <c r="B190" s="266" t="s">
        <v>926</v>
      </c>
      <c r="C190" s="266" t="s">
        <v>1206</v>
      </c>
      <c r="D190" s="266" t="s">
        <v>1207</v>
      </c>
      <c r="E190" t="s">
        <v>507</v>
      </c>
      <c r="F190" t="s">
        <v>508</v>
      </c>
      <c r="G190" t="s">
        <v>509</v>
      </c>
      <c r="H190" s="268" t="s">
        <v>843</v>
      </c>
      <c r="I190" s="268" t="s">
        <v>42</v>
      </c>
      <c r="J190" s="268" t="s">
        <v>20</v>
      </c>
      <c r="K190" s="268" t="s">
        <v>780</v>
      </c>
      <c r="L190" s="268" t="s">
        <v>781</v>
      </c>
      <c r="M190" s="266" t="s">
        <v>1208</v>
      </c>
      <c r="N190" s="266" t="s">
        <v>771</v>
      </c>
      <c r="O190" s="268"/>
      <c r="P190" t="s">
        <v>759</v>
      </c>
      <c r="Q190" s="267"/>
    </row>
    <row r="191" spans="1:17" ht="30.6" x14ac:dyDescent="0.3">
      <c r="A191" s="262" t="s">
        <v>751</v>
      </c>
      <c r="B191" s="263" t="s">
        <v>808</v>
      </c>
      <c r="C191" s="263" t="s">
        <v>1209</v>
      </c>
      <c r="D191" s="263" t="s">
        <v>1210</v>
      </c>
      <c r="E191" t="s">
        <v>510</v>
      </c>
      <c r="F191" t="s">
        <v>511</v>
      </c>
      <c r="G191" t="s">
        <v>512</v>
      </c>
      <c r="H191" s="265" t="s">
        <v>843</v>
      </c>
      <c r="I191" s="265" t="s">
        <v>42</v>
      </c>
      <c r="J191" s="265" t="s">
        <v>28</v>
      </c>
      <c r="K191" s="265" t="s">
        <v>780</v>
      </c>
      <c r="L191" s="265" t="s">
        <v>781</v>
      </c>
      <c r="M191" s="263" t="s">
        <v>1211</v>
      </c>
      <c r="N191" s="263"/>
      <c r="O191" s="265"/>
      <c r="P191" t="s">
        <v>759</v>
      </c>
      <c r="Q191" s="264"/>
    </row>
    <row r="192" spans="1:17" ht="30.6" x14ac:dyDescent="0.3">
      <c r="A192" s="262" t="s">
        <v>751</v>
      </c>
      <c r="B192" s="266" t="s">
        <v>1184</v>
      </c>
      <c r="C192" s="266" t="s">
        <v>1212</v>
      </c>
      <c r="D192" s="266" t="s">
        <v>1213</v>
      </c>
      <c r="E192" t="s">
        <v>513</v>
      </c>
      <c r="F192" t="s">
        <v>514</v>
      </c>
      <c r="G192" t="s">
        <v>515</v>
      </c>
      <c r="H192" s="268" t="s">
        <v>843</v>
      </c>
      <c r="I192" s="268" t="s">
        <v>42</v>
      </c>
      <c r="J192" s="268" t="s">
        <v>28</v>
      </c>
      <c r="K192" s="268" t="s">
        <v>844</v>
      </c>
      <c r="L192" s="268" t="s">
        <v>756</v>
      </c>
      <c r="M192" s="266" t="s">
        <v>1214</v>
      </c>
      <c r="N192" s="266" t="s">
        <v>771</v>
      </c>
      <c r="O192" s="268"/>
      <c r="P192" t="s">
        <v>759</v>
      </c>
      <c r="Q192" s="267"/>
    </row>
    <row r="193" spans="1:17" ht="30.6" x14ac:dyDescent="0.3">
      <c r="A193" s="262" t="s">
        <v>751</v>
      </c>
      <c r="B193" s="263" t="s">
        <v>761</v>
      </c>
      <c r="C193" s="263" t="s">
        <v>1215</v>
      </c>
      <c r="D193" s="263" t="s">
        <v>1216</v>
      </c>
      <c r="E193" t="s">
        <v>516</v>
      </c>
      <c r="F193" t="s">
        <v>517</v>
      </c>
      <c r="G193" t="s">
        <v>518</v>
      </c>
      <c r="H193" s="265" t="s">
        <v>843</v>
      </c>
      <c r="I193" s="265" t="s">
        <v>42</v>
      </c>
      <c r="J193" s="265" t="s">
        <v>20</v>
      </c>
      <c r="K193" s="265" t="s">
        <v>844</v>
      </c>
      <c r="L193" s="265" t="s">
        <v>756</v>
      </c>
      <c r="M193" s="263" t="s">
        <v>1214</v>
      </c>
      <c r="N193" s="263" t="s">
        <v>771</v>
      </c>
      <c r="O193" s="265"/>
      <c r="P193" t="s">
        <v>759</v>
      </c>
      <c r="Q193" s="264"/>
    </row>
    <row r="194" spans="1:17" ht="30.6" x14ac:dyDescent="0.3">
      <c r="A194" s="262" t="s">
        <v>751</v>
      </c>
      <c r="B194" s="266" t="s">
        <v>1217</v>
      </c>
      <c r="C194" s="266" t="s">
        <v>1218</v>
      </c>
      <c r="D194" s="266" t="s">
        <v>1219</v>
      </c>
      <c r="E194" t="s">
        <v>519</v>
      </c>
      <c r="F194" t="s">
        <v>520</v>
      </c>
      <c r="G194" t="s">
        <v>521</v>
      </c>
      <c r="H194" s="268" t="s">
        <v>843</v>
      </c>
      <c r="I194" s="268" t="s">
        <v>42</v>
      </c>
      <c r="J194" s="268" t="s">
        <v>20</v>
      </c>
      <c r="K194" s="268" t="s">
        <v>844</v>
      </c>
      <c r="L194" s="268" t="s">
        <v>756</v>
      </c>
      <c r="M194" s="266" t="s">
        <v>1214</v>
      </c>
      <c r="N194" s="266" t="s">
        <v>771</v>
      </c>
      <c r="O194" s="268"/>
      <c r="P194" t="s">
        <v>759</v>
      </c>
      <c r="Q194" s="267"/>
    </row>
    <row r="195" spans="1:17" ht="30.6" x14ac:dyDescent="0.3">
      <c r="A195" s="262" t="s">
        <v>751</v>
      </c>
      <c r="B195" s="263" t="s">
        <v>926</v>
      </c>
      <c r="C195" s="263"/>
      <c r="D195" s="263" t="s">
        <v>1220</v>
      </c>
      <c r="E195" t="s">
        <v>603</v>
      </c>
      <c r="F195" t="s">
        <v>597</v>
      </c>
      <c r="G195" t="s">
        <v>598</v>
      </c>
      <c r="H195" s="265" t="s">
        <v>754</v>
      </c>
      <c r="I195" s="265" t="s">
        <v>19</v>
      </c>
      <c r="J195" s="265" t="s">
        <v>20</v>
      </c>
      <c r="K195" s="265" t="s">
        <v>780</v>
      </c>
      <c r="L195" s="265" t="s">
        <v>781</v>
      </c>
      <c r="M195" s="263" t="s">
        <v>1221</v>
      </c>
      <c r="N195" s="263" t="s">
        <v>758</v>
      </c>
      <c r="O195" s="265" t="s">
        <v>494</v>
      </c>
      <c r="P195" t="s">
        <v>759</v>
      </c>
      <c r="Q195" s="264"/>
    </row>
    <row r="196" spans="1:17" ht="30.6" x14ac:dyDescent="0.3">
      <c r="A196" s="262" t="s">
        <v>751</v>
      </c>
      <c r="B196" s="266" t="s">
        <v>1222</v>
      </c>
      <c r="C196" s="266"/>
      <c r="D196" s="266" t="s">
        <v>1223</v>
      </c>
      <c r="E196" t="s">
        <v>522</v>
      </c>
      <c r="F196" t="s">
        <v>523</v>
      </c>
      <c r="G196" t="s">
        <v>524</v>
      </c>
      <c r="H196" s="268" t="s">
        <v>754</v>
      </c>
      <c r="I196" s="268" t="s">
        <v>19</v>
      </c>
      <c r="J196" s="268" t="s">
        <v>20</v>
      </c>
      <c r="K196" s="268" t="s">
        <v>780</v>
      </c>
      <c r="L196" s="268" t="s">
        <v>781</v>
      </c>
      <c r="M196" s="266" t="s">
        <v>1221</v>
      </c>
      <c r="N196" s="266" t="s">
        <v>758</v>
      </c>
      <c r="O196" s="268" t="s">
        <v>525</v>
      </c>
      <c r="P196" t="s">
        <v>759</v>
      </c>
      <c r="Q196" s="267"/>
    </row>
    <row r="197" spans="1:17" ht="30.6" x14ac:dyDescent="0.3">
      <c r="A197" s="262" t="s">
        <v>751</v>
      </c>
      <c r="B197" s="263" t="s">
        <v>808</v>
      </c>
      <c r="C197" s="263" t="s">
        <v>1224</v>
      </c>
      <c r="D197" s="263" t="s">
        <v>1225</v>
      </c>
      <c r="E197" t="s">
        <v>526</v>
      </c>
      <c r="F197" t="s">
        <v>527</v>
      </c>
      <c r="G197" t="s">
        <v>528</v>
      </c>
      <c r="H197" s="265" t="s">
        <v>843</v>
      </c>
      <c r="I197" s="265" t="s">
        <v>42</v>
      </c>
      <c r="J197" s="265" t="s">
        <v>28</v>
      </c>
      <c r="K197" s="265" t="s">
        <v>780</v>
      </c>
      <c r="L197" s="265" t="s">
        <v>781</v>
      </c>
      <c r="M197" s="263" t="s">
        <v>1211</v>
      </c>
      <c r="N197" s="263" t="s">
        <v>771</v>
      </c>
      <c r="O197" s="265"/>
      <c r="P197" t="s">
        <v>759</v>
      </c>
      <c r="Q197" s="264"/>
    </row>
    <row r="198" spans="1:17" ht="30.6" x14ac:dyDescent="0.3">
      <c r="A198" s="262" t="s">
        <v>751</v>
      </c>
      <c r="B198" s="266" t="s">
        <v>772</v>
      </c>
      <c r="C198" s="266"/>
      <c r="D198" s="266" t="s">
        <v>1226</v>
      </c>
      <c r="E198" t="s">
        <v>529</v>
      </c>
      <c r="F198" t="s">
        <v>530</v>
      </c>
      <c r="G198" t="s">
        <v>531</v>
      </c>
      <c r="H198" s="268" t="s">
        <v>754</v>
      </c>
      <c r="I198" s="268" t="s">
        <v>19</v>
      </c>
      <c r="J198" s="268" t="s">
        <v>20</v>
      </c>
      <c r="K198" s="268" t="s">
        <v>844</v>
      </c>
      <c r="L198" s="268" t="s">
        <v>756</v>
      </c>
      <c r="M198" s="266" t="s">
        <v>757</v>
      </c>
      <c r="N198" s="266" t="s">
        <v>758</v>
      </c>
      <c r="O198" s="268" t="s">
        <v>21</v>
      </c>
      <c r="P198" t="s">
        <v>759</v>
      </c>
      <c r="Q198" s="267"/>
    </row>
    <row r="199" spans="1:17" ht="30.6" x14ac:dyDescent="0.3">
      <c r="A199" s="262" t="s">
        <v>751</v>
      </c>
      <c r="B199" s="263" t="s">
        <v>772</v>
      </c>
      <c r="C199" s="263"/>
      <c r="D199" s="263" t="s">
        <v>1227</v>
      </c>
      <c r="E199" t="s">
        <v>532</v>
      </c>
      <c r="F199" t="s">
        <v>533</v>
      </c>
      <c r="G199" t="s">
        <v>534</v>
      </c>
      <c r="H199" s="265" t="s">
        <v>754</v>
      </c>
      <c r="I199" s="265" t="s">
        <v>19</v>
      </c>
      <c r="J199" s="265" t="s">
        <v>20</v>
      </c>
      <c r="K199" s="265" t="s">
        <v>844</v>
      </c>
      <c r="L199" s="265" t="s">
        <v>756</v>
      </c>
      <c r="M199" s="263" t="s">
        <v>757</v>
      </c>
      <c r="N199" s="263" t="s">
        <v>758</v>
      </c>
      <c r="O199" s="265" t="s">
        <v>21</v>
      </c>
      <c r="P199" t="s">
        <v>759</v>
      </c>
      <c r="Q199" s="264"/>
    </row>
    <row r="200" spans="1:17" ht="30.6" x14ac:dyDescent="0.3">
      <c r="A200" s="262" t="s">
        <v>751</v>
      </c>
      <c r="B200" s="266" t="s">
        <v>926</v>
      </c>
      <c r="C200" s="266" t="s">
        <v>1228</v>
      </c>
      <c r="D200" s="266" t="s">
        <v>1229</v>
      </c>
      <c r="E200" t="s">
        <v>535</v>
      </c>
      <c r="F200" t="s">
        <v>536</v>
      </c>
      <c r="G200" t="s">
        <v>537</v>
      </c>
      <c r="H200" s="268" t="s">
        <v>779</v>
      </c>
      <c r="I200" s="268" t="s">
        <v>42</v>
      </c>
      <c r="J200" s="268" t="s">
        <v>20</v>
      </c>
      <c r="K200" s="268" t="s">
        <v>780</v>
      </c>
      <c r="L200" s="268" t="s">
        <v>781</v>
      </c>
      <c r="M200" s="266" t="s">
        <v>958</v>
      </c>
      <c r="N200" s="266" t="s">
        <v>758</v>
      </c>
      <c r="O200" s="268" t="s">
        <v>178</v>
      </c>
      <c r="P200" t="s">
        <v>759</v>
      </c>
      <c r="Q200" s="267"/>
    </row>
    <row r="201" spans="1:17" ht="30.6" x14ac:dyDescent="0.3">
      <c r="A201" s="262" t="s">
        <v>751</v>
      </c>
      <c r="B201" s="263" t="s">
        <v>926</v>
      </c>
      <c r="C201" s="263" t="s">
        <v>1230</v>
      </c>
      <c r="D201" s="263" t="s">
        <v>1231</v>
      </c>
      <c r="E201" t="s">
        <v>538</v>
      </c>
      <c r="F201" t="s">
        <v>539</v>
      </c>
      <c r="G201" t="s">
        <v>540</v>
      </c>
      <c r="H201" s="265" t="s">
        <v>779</v>
      </c>
      <c r="I201" s="265" t="s">
        <v>42</v>
      </c>
      <c r="J201" s="265" t="s">
        <v>20</v>
      </c>
      <c r="K201" s="265" t="s">
        <v>780</v>
      </c>
      <c r="L201" s="265" t="s">
        <v>781</v>
      </c>
      <c r="M201" s="263" t="s">
        <v>958</v>
      </c>
      <c r="N201" s="263" t="s">
        <v>758</v>
      </c>
      <c r="O201" s="265" t="s">
        <v>83</v>
      </c>
      <c r="P201" t="s">
        <v>759</v>
      </c>
      <c r="Q201" s="264"/>
    </row>
    <row r="202" spans="1:17" ht="30.6" x14ac:dyDescent="0.3">
      <c r="A202" s="262" t="s">
        <v>751</v>
      </c>
      <c r="B202" s="266" t="s">
        <v>1066</v>
      </c>
      <c r="C202" s="266"/>
      <c r="D202" s="266" t="s">
        <v>1232</v>
      </c>
      <c r="E202" t="s">
        <v>541</v>
      </c>
      <c r="F202" t="s">
        <v>542</v>
      </c>
      <c r="G202" t="s">
        <v>543</v>
      </c>
      <c r="H202" s="268" t="s">
        <v>754</v>
      </c>
      <c r="I202" s="268" t="s">
        <v>19</v>
      </c>
      <c r="J202" s="268" t="s">
        <v>20</v>
      </c>
      <c r="K202" s="268" t="s">
        <v>755</v>
      </c>
      <c r="L202" s="268" t="s">
        <v>818</v>
      </c>
      <c r="M202" s="266" t="s">
        <v>982</v>
      </c>
      <c r="N202" s="266" t="s">
        <v>758</v>
      </c>
      <c r="O202" s="268" t="s">
        <v>112</v>
      </c>
      <c r="P202" t="s">
        <v>759</v>
      </c>
      <c r="Q202" s="267"/>
    </row>
    <row r="203" spans="1:17" ht="30.6" x14ac:dyDescent="0.3">
      <c r="A203" s="262" t="s">
        <v>751</v>
      </c>
      <c r="B203" s="263" t="s">
        <v>1084</v>
      </c>
      <c r="C203" s="263" t="s">
        <v>1233</v>
      </c>
      <c r="D203" s="263" t="s">
        <v>1234</v>
      </c>
      <c r="E203" t="s">
        <v>544</v>
      </c>
      <c r="F203" t="s">
        <v>545</v>
      </c>
      <c r="G203" t="s">
        <v>546</v>
      </c>
      <c r="H203" s="265" t="s">
        <v>827</v>
      </c>
      <c r="I203" s="265" t="s">
        <v>42</v>
      </c>
      <c r="J203" s="265" t="s">
        <v>20</v>
      </c>
      <c r="K203" s="265" t="s">
        <v>755</v>
      </c>
      <c r="L203" s="265" t="s">
        <v>818</v>
      </c>
      <c r="M203" s="263" t="s">
        <v>819</v>
      </c>
      <c r="N203" s="263" t="s">
        <v>771</v>
      </c>
      <c r="O203" s="265"/>
      <c r="P203" t="s">
        <v>759</v>
      </c>
      <c r="Q203" s="264"/>
    </row>
    <row r="204" spans="1:17" ht="30.6" x14ac:dyDescent="0.3">
      <c r="A204" s="262" t="s">
        <v>751</v>
      </c>
      <c r="B204" s="266" t="s">
        <v>1113</v>
      </c>
      <c r="C204" s="266" t="s">
        <v>1235</v>
      </c>
      <c r="D204" s="266" t="s">
        <v>1236</v>
      </c>
      <c r="E204" t="s">
        <v>1237</v>
      </c>
      <c r="F204" t="s">
        <v>599</v>
      </c>
      <c r="G204" t="s">
        <v>600</v>
      </c>
      <c r="H204" s="268" t="s">
        <v>779</v>
      </c>
      <c r="I204" s="268" t="s">
        <v>42</v>
      </c>
      <c r="J204" s="268" t="s">
        <v>20</v>
      </c>
      <c r="K204" s="268" t="s">
        <v>755</v>
      </c>
      <c r="L204" s="268" t="s">
        <v>818</v>
      </c>
      <c r="M204" s="266" t="s">
        <v>1238</v>
      </c>
      <c r="N204" s="266" t="s">
        <v>758</v>
      </c>
      <c r="O204" s="268" t="s">
        <v>1239</v>
      </c>
      <c r="P204" t="s">
        <v>759</v>
      </c>
      <c r="Q204" s="267"/>
    </row>
    <row r="205" spans="1:17" ht="30.6" x14ac:dyDescent="0.3">
      <c r="A205" s="262" t="s">
        <v>751</v>
      </c>
      <c r="B205" s="263" t="s">
        <v>1240</v>
      </c>
      <c r="C205" s="263" t="s">
        <v>1241</v>
      </c>
      <c r="D205" s="263" t="s">
        <v>1242</v>
      </c>
      <c r="E205" t="s">
        <v>730</v>
      </c>
      <c r="F205" t="s">
        <v>601</v>
      </c>
      <c r="G205" t="s">
        <v>602</v>
      </c>
      <c r="H205" s="265" t="s">
        <v>779</v>
      </c>
      <c r="I205" s="265" t="s">
        <v>42</v>
      </c>
      <c r="J205" s="265" t="s">
        <v>20</v>
      </c>
      <c r="K205" s="265" t="s">
        <v>755</v>
      </c>
      <c r="L205" s="265" t="s">
        <v>818</v>
      </c>
      <c r="M205" s="263" t="s">
        <v>1238</v>
      </c>
      <c r="N205" s="263" t="s">
        <v>1243</v>
      </c>
      <c r="O205" s="265" t="s">
        <v>1244</v>
      </c>
      <c r="P205" t="s">
        <v>759</v>
      </c>
      <c r="Q205" s="264"/>
    </row>
    <row r="206" spans="1:17" ht="30.6" x14ac:dyDescent="0.3">
      <c r="A206" s="262" t="s">
        <v>751</v>
      </c>
      <c r="B206" s="267"/>
      <c r="C206" s="266" t="s">
        <v>1045</v>
      </c>
      <c r="D206" s="266" t="s">
        <v>1245</v>
      </c>
      <c r="E206" t="s">
        <v>1246</v>
      </c>
      <c r="F206" t="s">
        <v>1247</v>
      </c>
      <c r="G206" t="s">
        <v>1248</v>
      </c>
      <c r="H206" s="268" t="s">
        <v>779</v>
      </c>
      <c r="I206" s="268" t="s">
        <v>42</v>
      </c>
      <c r="J206" s="268" t="s">
        <v>28</v>
      </c>
      <c r="K206" s="268" t="s">
        <v>844</v>
      </c>
      <c r="L206" s="268" t="s">
        <v>756</v>
      </c>
      <c r="M206" s="266" t="s">
        <v>1249</v>
      </c>
      <c r="N206" s="266" t="s">
        <v>758</v>
      </c>
      <c r="O206" s="268" t="s">
        <v>1250</v>
      </c>
      <c r="P206" t="s">
        <v>759</v>
      </c>
      <c r="Q206" s="267"/>
    </row>
    <row r="207" spans="1:17" ht="30.6" x14ac:dyDescent="0.3">
      <c r="A207" s="262" t="s">
        <v>751</v>
      </c>
      <c r="B207" s="264"/>
      <c r="C207" s="263" t="s">
        <v>1251</v>
      </c>
      <c r="D207" s="263" t="s">
        <v>1252</v>
      </c>
      <c r="E207" t="s">
        <v>1253</v>
      </c>
      <c r="F207" t="s">
        <v>1254</v>
      </c>
      <c r="G207" t="s">
        <v>1255</v>
      </c>
      <c r="H207" s="265" t="s">
        <v>779</v>
      </c>
      <c r="I207" s="265" t="s">
        <v>42</v>
      </c>
      <c r="J207" s="265" t="s">
        <v>28</v>
      </c>
      <c r="K207" s="265" t="s">
        <v>844</v>
      </c>
      <c r="L207" s="265" t="s">
        <v>756</v>
      </c>
      <c r="M207" s="263" t="s">
        <v>1249</v>
      </c>
      <c r="N207" s="263" t="s">
        <v>1256</v>
      </c>
      <c r="O207" s="265" t="s">
        <v>1257</v>
      </c>
      <c r="P207" t="s">
        <v>759</v>
      </c>
      <c r="Q207" s="264"/>
    </row>
    <row r="208" spans="1:17" ht="30.6" x14ac:dyDescent="0.3">
      <c r="A208" s="262" t="s">
        <v>751</v>
      </c>
      <c r="B208" s="266" t="s">
        <v>1217</v>
      </c>
      <c r="C208" s="266" t="s">
        <v>1258</v>
      </c>
      <c r="D208" s="266" t="s">
        <v>1259</v>
      </c>
      <c r="E208" t="s">
        <v>547</v>
      </c>
      <c r="F208" t="s">
        <v>1260</v>
      </c>
      <c r="G208" t="s">
        <v>1261</v>
      </c>
      <c r="H208" s="268" t="s">
        <v>779</v>
      </c>
      <c r="I208" s="268" t="s">
        <v>42</v>
      </c>
      <c r="J208" s="268" t="s">
        <v>20</v>
      </c>
      <c r="K208" s="268" t="s">
        <v>844</v>
      </c>
      <c r="L208" s="268" t="s">
        <v>756</v>
      </c>
      <c r="M208" s="266" t="s">
        <v>1249</v>
      </c>
      <c r="N208" s="266" t="s">
        <v>771</v>
      </c>
      <c r="O208" s="268"/>
      <c r="P208" t="s">
        <v>759</v>
      </c>
      <c r="Q208" s="267"/>
    </row>
    <row r="209" spans="1:17" ht="30.6" x14ac:dyDescent="0.3">
      <c r="A209" s="262" t="s">
        <v>751</v>
      </c>
      <c r="B209" s="263" t="s">
        <v>752</v>
      </c>
      <c r="C209" s="263" t="s">
        <v>1262</v>
      </c>
      <c r="D209" s="263" t="s">
        <v>1263</v>
      </c>
      <c r="E209" t="s">
        <v>604</v>
      </c>
      <c r="F209" t="s">
        <v>1264</v>
      </c>
      <c r="G209" t="s">
        <v>1265</v>
      </c>
      <c r="H209" s="265" t="s">
        <v>779</v>
      </c>
      <c r="I209" s="265" t="s">
        <v>42</v>
      </c>
      <c r="J209" s="265" t="s">
        <v>28</v>
      </c>
      <c r="K209" s="265" t="s">
        <v>844</v>
      </c>
      <c r="L209" s="265" t="s">
        <v>756</v>
      </c>
      <c r="M209" s="263" t="s">
        <v>1249</v>
      </c>
      <c r="N209" s="263" t="s">
        <v>771</v>
      </c>
      <c r="O209" s="265" t="s">
        <v>586</v>
      </c>
      <c r="P209" t="s">
        <v>759</v>
      </c>
      <c r="Q209" s="264"/>
    </row>
    <row r="210" spans="1:17" ht="30.6" x14ac:dyDescent="0.3">
      <c r="A210" s="262" t="s">
        <v>751</v>
      </c>
      <c r="B210" s="267"/>
      <c r="C210" s="266"/>
      <c r="D210" s="266" t="s">
        <v>1266</v>
      </c>
      <c r="E210" t="s">
        <v>1267</v>
      </c>
      <c r="F210" t="s">
        <v>1268</v>
      </c>
      <c r="G210" t="s">
        <v>1269</v>
      </c>
      <c r="H210" s="268" t="s">
        <v>754</v>
      </c>
      <c r="I210" s="268" t="s">
        <v>19</v>
      </c>
      <c r="J210" s="268" t="s">
        <v>28</v>
      </c>
      <c r="K210" s="268" t="s">
        <v>844</v>
      </c>
      <c r="L210" s="268" t="s">
        <v>756</v>
      </c>
      <c r="M210" s="266" t="s">
        <v>1270</v>
      </c>
      <c r="N210" s="266" t="s">
        <v>1256</v>
      </c>
      <c r="O210" s="268" t="s">
        <v>1271</v>
      </c>
      <c r="P210" t="s">
        <v>759</v>
      </c>
      <c r="Q210" s="267"/>
    </row>
    <row r="211" spans="1:17" ht="30.6" x14ac:dyDescent="0.3">
      <c r="A211" s="262" t="s">
        <v>751</v>
      </c>
      <c r="B211" s="263" t="s">
        <v>1272</v>
      </c>
      <c r="C211" s="263" t="s">
        <v>1273</v>
      </c>
      <c r="D211" s="263" t="s">
        <v>1274</v>
      </c>
      <c r="E211" t="s">
        <v>548</v>
      </c>
      <c r="F211" t="s">
        <v>549</v>
      </c>
      <c r="G211" t="s">
        <v>550</v>
      </c>
      <c r="H211" s="265" t="s">
        <v>779</v>
      </c>
      <c r="I211" s="265" t="s">
        <v>42</v>
      </c>
      <c r="J211" s="265" t="s">
        <v>20</v>
      </c>
      <c r="K211" s="265" t="s">
        <v>844</v>
      </c>
      <c r="L211" s="265" t="s">
        <v>756</v>
      </c>
      <c r="M211" s="263" t="s">
        <v>1275</v>
      </c>
      <c r="N211" s="263" t="s">
        <v>771</v>
      </c>
      <c r="O211" s="265"/>
      <c r="P211" t="s">
        <v>759</v>
      </c>
      <c r="Q211" s="264"/>
    </row>
    <row r="212" spans="1:17" ht="30.6" x14ac:dyDescent="0.3">
      <c r="A212" s="262" t="s">
        <v>751</v>
      </c>
      <c r="B212" s="266" t="s">
        <v>752</v>
      </c>
      <c r="C212" s="266" t="s">
        <v>1276</v>
      </c>
      <c r="D212" s="266" t="s">
        <v>1277</v>
      </c>
      <c r="E212" t="s">
        <v>551</v>
      </c>
      <c r="F212" t="s">
        <v>552</v>
      </c>
      <c r="G212" t="s">
        <v>553</v>
      </c>
      <c r="H212" s="268" t="s">
        <v>779</v>
      </c>
      <c r="I212" s="268" t="s">
        <v>42</v>
      </c>
      <c r="J212" s="268" t="s">
        <v>28</v>
      </c>
      <c r="K212" s="268" t="s">
        <v>844</v>
      </c>
      <c r="L212" s="268" t="s">
        <v>756</v>
      </c>
      <c r="M212" s="266" t="s">
        <v>1275</v>
      </c>
      <c r="N212" s="266" t="s">
        <v>771</v>
      </c>
      <c r="O212" s="268"/>
      <c r="P212" t="s">
        <v>759</v>
      </c>
      <c r="Q212" s="267"/>
    </row>
    <row r="213" spans="1:17" ht="30.6" x14ac:dyDescent="0.3">
      <c r="A213" s="262" t="s">
        <v>751</v>
      </c>
      <c r="B213" s="264"/>
      <c r="C213" s="263"/>
      <c r="D213" s="263" t="s">
        <v>1278</v>
      </c>
      <c r="E213" t="s">
        <v>1279</v>
      </c>
      <c r="F213" t="s">
        <v>1280</v>
      </c>
      <c r="G213" t="s">
        <v>1281</v>
      </c>
      <c r="H213" s="265" t="s">
        <v>754</v>
      </c>
      <c r="I213" s="265" t="s">
        <v>19</v>
      </c>
      <c r="J213" s="265" t="s">
        <v>28</v>
      </c>
      <c r="K213" s="265" t="s">
        <v>780</v>
      </c>
      <c r="L213" s="265" t="s">
        <v>781</v>
      </c>
      <c r="M213" s="263" t="s">
        <v>1282</v>
      </c>
      <c r="N213" s="263" t="s">
        <v>771</v>
      </c>
      <c r="O213" s="265"/>
      <c r="P213" t="s">
        <v>759</v>
      </c>
      <c r="Q213" s="264"/>
    </row>
    <row r="214" spans="1:17" ht="30.6" x14ac:dyDescent="0.3">
      <c r="A214" s="262" t="s">
        <v>751</v>
      </c>
      <c r="B214" s="267"/>
      <c r="C214" s="266"/>
      <c r="D214" s="266" t="s">
        <v>1283</v>
      </c>
      <c r="E214" t="s">
        <v>1284</v>
      </c>
      <c r="F214" t="s">
        <v>1285</v>
      </c>
      <c r="G214" t="s">
        <v>1286</v>
      </c>
      <c r="H214" s="268" t="s">
        <v>754</v>
      </c>
      <c r="I214" s="268" t="s">
        <v>19</v>
      </c>
      <c r="J214" s="268" t="s">
        <v>28</v>
      </c>
      <c r="K214" s="268" t="s">
        <v>780</v>
      </c>
      <c r="L214" s="268" t="s">
        <v>781</v>
      </c>
      <c r="M214" s="266" t="s">
        <v>1282</v>
      </c>
      <c r="N214" s="266" t="s">
        <v>771</v>
      </c>
      <c r="O214" s="268"/>
      <c r="P214" t="s">
        <v>759</v>
      </c>
      <c r="Q214" s="267"/>
    </row>
    <row r="215" spans="1:17" ht="30.6" x14ac:dyDescent="0.3">
      <c r="A215" s="262" t="s">
        <v>751</v>
      </c>
      <c r="B215" s="264"/>
      <c r="C215" s="263"/>
      <c r="D215" s="263" t="s">
        <v>1287</v>
      </c>
      <c r="E215" t="s">
        <v>1288</v>
      </c>
      <c r="F215" t="s">
        <v>1289</v>
      </c>
      <c r="G215" t="s">
        <v>1290</v>
      </c>
      <c r="H215" s="265" t="s">
        <v>754</v>
      </c>
      <c r="I215" s="265" t="s">
        <v>19</v>
      </c>
      <c r="J215" s="265" t="s">
        <v>28</v>
      </c>
      <c r="K215" s="265" t="s">
        <v>780</v>
      </c>
      <c r="L215" s="265" t="s">
        <v>781</v>
      </c>
      <c r="M215" s="263" t="s">
        <v>1282</v>
      </c>
      <c r="N215" s="263" t="s">
        <v>771</v>
      </c>
      <c r="O215" s="265"/>
      <c r="P215" t="s">
        <v>759</v>
      </c>
      <c r="Q215" s="264"/>
    </row>
    <row r="216" spans="1:17" ht="30.6" x14ac:dyDescent="0.3">
      <c r="A216" s="262" t="s">
        <v>751</v>
      </c>
      <c r="B216" s="267"/>
      <c r="C216" s="266"/>
      <c r="D216" s="266" t="s">
        <v>1291</v>
      </c>
      <c r="E216" t="s">
        <v>1292</v>
      </c>
      <c r="F216" t="s">
        <v>1293</v>
      </c>
      <c r="G216" t="s">
        <v>1294</v>
      </c>
      <c r="H216" s="268" t="s">
        <v>754</v>
      </c>
      <c r="I216" s="268" t="s">
        <v>19</v>
      </c>
      <c r="J216" s="268" t="s">
        <v>28</v>
      </c>
      <c r="K216" s="268" t="s">
        <v>780</v>
      </c>
      <c r="L216" s="268" t="s">
        <v>781</v>
      </c>
      <c r="M216" s="266" t="s">
        <v>1282</v>
      </c>
      <c r="N216" s="266" t="s">
        <v>771</v>
      </c>
      <c r="O216" s="268"/>
      <c r="P216" t="s">
        <v>759</v>
      </c>
      <c r="Q216" s="267"/>
    </row>
    <row r="217" spans="1:17" ht="30.6" x14ac:dyDescent="0.3">
      <c r="A217" s="262" t="s">
        <v>751</v>
      </c>
      <c r="B217" s="263" t="s">
        <v>1295</v>
      </c>
      <c r="C217" s="263"/>
      <c r="D217" s="263" t="s">
        <v>1296</v>
      </c>
      <c r="E217" t="s">
        <v>554</v>
      </c>
      <c r="F217" t="s">
        <v>555</v>
      </c>
      <c r="G217" t="s">
        <v>556</v>
      </c>
      <c r="H217" s="265" t="s">
        <v>754</v>
      </c>
      <c r="I217" s="265" t="s">
        <v>19</v>
      </c>
      <c r="J217" s="265" t="s">
        <v>20</v>
      </c>
      <c r="K217" s="265" t="s">
        <v>755</v>
      </c>
      <c r="L217" s="265" t="s">
        <v>767</v>
      </c>
      <c r="M217" s="263" t="s">
        <v>1297</v>
      </c>
      <c r="N217" s="263" t="s">
        <v>758</v>
      </c>
      <c r="O217" s="265" t="s">
        <v>125</v>
      </c>
      <c r="P217" t="s">
        <v>759</v>
      </c>
      <c r="Q217" s="264"/>
    </row>
    <row r="218" spans="1:17" ht="30.6" x14ac:dyDescent="0.3">
      <c r="A218" s="262" t="s">
        <v>751</v>
      </c>
      <c r="B218" s="266" t="s">
        <v>1295</v>
      </c>
      <c r="C218" s="266"/>
      <c r="D218" s="266" t="s">
        <v>1298</v>
      </c>
      <c r="E218" t="s">
        <v>557</v>
      </c>
      <c r="F218" t="s">
        <v>558</v>
      </c>
      <c r="G218" t="s">
        <v>559</v>
      </c>
      <c r="H218" s="268" t="s">
        <v>754</v>
      </c>
      <c r="I218" s="268" t="s">
        <v>19</v>
      </c>
      <c r="J218" s="268" t="s">
        <v>20</v>
      </c>
      <c r="K218" s="268" t="s">
        <v>755</v>
      </c>
      <c r="L218" s="268" t="s">
        <v>767</v>
      </c>
      <c r="M218" s="266" t="s">
        <v>1297</v>
      </c>
      <c r="N218" s="266" t="s">
        <v>758</v>
      </c>
      <c r="O218" s="268" t="s">
        <v>125</v>
      </c>
      <c r="P218" t="s">
        <v>759</v>
      </c>
      <c r="Q218" s="267"/>
    </row>
    <row r="219" spans="1:17" ht="30.6" x14ac:dyDescent="0.3">
      <c r="A219" s="262" t="s">
        <v>751</v>
      </c>
      <c r="B219" s="263" t="s">
        <v>1144</v>
      </c>
      <c r="C219" s="263"/>
      <c r="D219" s="263" t="s">
        <v>1299</v>
      </c>
      <c r="E219" t="s">
        <v>560</v>
      </c>
      <c r="F219" t="s">
        <v>561</v>
      </c>
      <c r="G219" t="s">
        <v>562</v>
      </c>
      <c r="H219" s="265" t="s">
        <v>754</v>
      </c>
      <c r="I219" s="265" t="s">
        <v>19</v>
      </c>
      <c r="J219" s="265" t="s">
        <v>20</v>
      </c>
      <c r="K219" s="265" t="s">
        <v>755</v>
      </c>
      <c r="L219" s="265" t="s">
        <v>767</v>
      </c>
      <c r="M219" s="263" t="s">
        <v>1297</v>
      </c>
      <c r="N219" s="263" t="s">
        <v>758</v>
      </c>
      <c r="O219" s="265" t="s">
        <v>125</v>
      </c>
      <c r="P219" t="s">
        <v>759</v>
      </c>
      <c r="Q219" s="264"/>
    </row>
    <row r="220" spans="1:17" ht="30.6" x14ac:dyDescent="0.3">
      <c r="A220" s="262" t="s">
        <v>751</v>
      </c>
      <c r="B220" s="266" t="s">
        <v>1295</v>
      </c>
      <c r="C220" s="266"/>
      <c r="D220" s="266" t="s">
        <v>1300</v>
      </c>
      <c r="E220" t="s">
        <v>563</v>
      </c>
      <c r="F220" t="s">
        <v>564</v>
      </c>
      <c r="G220" t="s">
        <v>565</v>
      </c>
      <c r="H220" s="268" t="s">
        <v>754</v>
      </c>
      <c r="I220" s="268" t="s">
        <v>19</v>
      </c>
      <c r="J220" s="268" t="s">
        <v>20</v>
      </c>
      <c r="K220" s="268" t="s">
        <v>755</v>
      </c>
      <c r="L220" s="268" t="s">
        <v>767</v>
      </c>
      <c r="M220" s="266" t="s">
        <v>1297</v>
      </c>
      <c r="N220" s="266" t="s">
        <v>758</v>
      </c>
      <c r="O220" s="268" t="s">
        <v>125</v>
      </c>
      <c r="P220" t="s">
        <v>759</v>
      </c>
      <c r="Q220" s="27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39A9-BA6B-42A3-BE24-51F864A97B0D}">
  <dimension ref="A1:L220"/>
  <sheetViews>
    <sheetView topLeftCell="A192" workbookViewId="0">
      <selection activeCell="A197" sqref="A197:K220"/>
    </sheetView>
  </sheetViews>
  <sheetFormatPr defaultRowHeight="14.4" x14ac:dyDescent="0.3"/>
  <cols>
    <col min="1" max="3" width="22" customWidth="1"/>
    <col min="4" max="4" width="5.33203125" customWidth="1"/>
    <col min="5" max="5" width="5.6640625" customWidth="1"/>
  </cols>
  <sheetData>
    <row r="1" spans="1:12" x14ac:dyDescent="0.3">
      <c r="A1">
        <f>COUNTA(A3:A500)</f>
        <v>218</v>
      </c>
      <c r="B1">
        <f>A1/3</f>
        <v>72.666666666666671</v>
      </c>
      <c r="F1">
        <f>COUNTIF(F3:F500,"Yes")</f>
        <v>76</v>
      </c>
      <c r="L1">
        <f>COUNTA(L3:L500)</f>
        <v>214</v>
      </c>
    </row>
    <row r="2" spans="1:12" x14ac:dyDescent="0.3">
      <c r="A2" t="s">
        <v>693</v>
      </c>
      <c r="B2" t="s">
        <v>734</v>
      </c>
      <c r="C2" t="s">
        <v>735</v>
      </c>
      <c r="D2" t="s">
        <v>736</v>
      </c>
      <c r="E2" t="s">
        <v>737</v>
      </c>
      <c r="F2" t="s">
        <v>738</v>
      </c>
      <c r="K2" t="s">
        <v>739</v>
      </c>
      <c r="L2" t="s">
        <v>694</v>
      </c>
    </row>
    <row r="3" spans="1:12" x14ac:dyDescent="0.3">
      <c r="A3" t="s">
        <v>50</v>
      </c>
      <c r="B3" t="s">
        <v>51</v>
      </c>
      <c r="C3" t="s">
        <v>52</v>
      </c>
      <c r="D3" t="s">
        <v>1378</v>
      </c>
      <c r="E3" t="s">
        <v>42</v>
      </c>
      <c r="F3" t="s">
        <v>28</v>
      </c>
      <c r="K3" t="s">
        <v>53</v>
      </c>
      <c r="L3" t="s">
        <v>818</v>
      </c>
    </row>
    <row r="4" spans="1:12" x14ac:dyDescent="0.3">
      <c r="A4" t="s">
        <v>54</v>
      </c>
      <c r="B4" t="s">
        <v>55</v>
      </c>
      <c r="C4" t="s">
        <v>56</v>
      </c>
      <c r="D4" t="s">
        <v>1378</v>
      </c>
      <c r="E4" t="s">
        <v>42</v>
      </c>
      <c r="F4" t="s">
        <v>28</v>
      </c>
      <c r="K4" t="s">
        <v>53</v>
      </c>
      <c r="L4" t="s">
        <v>818</v>
      </c>
    </row>
    <row r="5" spans="1:12" x14ac:dyDescent="0.3">
      <c r="A5" t="s">
        <v>57</v>
      </c>
      <c r="B5" t="s">
        <v>58</v>
      </c>
      <c r="C5" t="s">
        <v>59</v>
      </c>
      <c r="D5" t="s">
        <v>1378</v>
      </c>
      <c r="E5" t="s">
        <v>42</v>
      </c>
      <c r="F5" t="s">
        <v>20</v>
      </c>
      <c r="K5" t="s">
        <v>53</v>
      </c>
      <c r="L5" t="s">
        <v>818</v>
      </c>
    </row>
    <row r="6" spans="1:12" x14ac:dyDescent="0.3">
      <c r="A6" t="s">
        <v>60</v>
      </c>
      <c r="B6" t="s">
        <v>61</v>
      </c>
      <c r="C6" t="s">
        <v>62</v>
      </c>
      <c r="D6" t="s">
        <v>1378</v>
      </c>
      <c r="E6" t="s">
        <v>42</v>
      </c>
      <c r="F6" t="s">
        <v>28</v>
      </c>
      <c r="K6" t="s">
        <v>53</v>
      </c>
      <c r="L6" t="s">
        <v>818</v>
      </c>
    </row>
    <row r="7" spans="1:12" x14ac:dyDescent="0.3">
      <c r="A7" t="s">
        <v>63</v>
      </c>
      <c r="B7" t="s">
        <v>64</v>
      </c>
      <c r="C7" t="s">
        <v>65</v>
      </c>
      <c r="D7" t="s">
        <v>1380</v>
      </c>
      <c r="E7" t="s">
        <v>19</v>
      </c>
      <c r="F7" t="s">
        <v>20</v>
      </c>
      <c r="L7" t="s">
        <v>818</v>
      </c>
    </row>
    <row r="8" spans="1:12" x14ac:dyDescent="0.3">
      <c r="A8" t="s">
        <v>70</v>
      </c>
      <c r="B8" t="s">
        <v>71</v>
      </c>
      <c r="C8" t="s">
        <v>72</v>
      </c>
      <c r="D8" t="s">
        <v>1379</v>
      </c>
      <c r="E8" t="s">
        <v>19</v>
      </c>
      <c r="F8" t="s">
        <v>28</v>
      </c>
      <c r="K8" t="s">
        <v>73</v>
      </c>
      <c r="L8" t="s">
        <v>818</v>
      </c>
    </row>
    <row r="9" spans="1:12" x14ac:dyDescent="0.3">
      <c r="A9" t="s">
        <v>74</v>
      </c>
      <c r="B9" t="s">
        <v>75</v>
      </c>
      <c r="C9" t="s">
        <v>76</v>
      </c>
      <c r="D9" t="s">
        <v>1379</v>
      </c>
      <c r="E9" t="s">
        <v>19</v>
      </c>
      <c r="F9" t="s">
        <v>28</v>
      </c>
      <c r="K9" t="s">
        <v>73</v>
      </c>
      <c r="L9" t="s">
        <v>818</v>
      </c>
    </row>
    <row r="10" spans="1:12" x14ac:dyDescent="0.3">
      <c r="A10" t="s">
        <v>77</v>
      </c>
      <c r="B10" t="s">
        <v>78</v>
      </c>
      <c r="C10" t="s">
        <v>79</v>
      </c>
      <c r="D10" t="s">
        <v>1379</v>
      </c>
      <c r="E10" t="s">
        <v>19</v>
      </c>
      <c r="F10" t="s">
        <v>28</v>
      </c>
      <c r="K10" t="s">
        <v>73</v>
      </c>
      <c r="L10" t="s">
        <v>818</v>
      </c>
    </row>
    <row r="11" spans="1:12" x14ac:dyDescent="0.3">
      <c r="A11" t="s">
        <v>80</v>
      </c>
      <c r="B11" t="s">
        <v>81</v>
      </c>
      <c r="C11" t="s">
        <v>82</v>
      </c>
      <c r="D11" t="s">
        <v>1379</v>
      </c>
      <c r="E11" t="s">
        <v>19</v>
      </c>
      <c r="F11" t="s">
        <v>28</v>
      </c>
      <c r="K11" t="s">
        <v>73</v>
      </c>
      <c r="L11" t="s">
        <v>818</v>
      </c>
    </row>
    <row r="12" spans="1:12" x14ac:dyDescent="0.3">
      <c r="A12" t="s">
        <v>93</v>
      </c>
      <c r="B12" t="s">
        <v>94</v>
      </c>
      <c r="C12" t="s">
        <v>95</v>
      </c>
      <c r="D12" t="s">
        <v>1379</v>
      </c>
      <c r="E12" t="s">
        <v>19</v>
      </c>
      <c r="F12" t="s">
        <v>20</v>
      </c>
      <c r="K12" t="s">
        <v>73</v>
      </c>
      <c r="L12" t="s">
        <v>818</v>
      </c>
    </row>
    <row r="13" spans="1:12" x14ac:dyDescent="0.3">
      <c r="A13" t="s">
        <v>96</v>
      </c>
      <c r="B13" t="s">
        <v>97</v>
      </c>
      <c r="C13" t="s">
        <v>98</v>
      </c>
      <c r="D13" t="s">
        <v>1379</v>
      </c>
      <c r="E13" t="s">
        <v>19</v>
      </c>
      <c r="F13" t="s">
        <v>20</v>
      </c>
      <c r="K13" t="s">
        <v>73</v>
      </c>
      <c r="L13" t="s">
        <v>818</v>
      </c>
    </row>
    <row r="14" spans="1:12" x14ac:dyDescent="0.3">
      <c r="A14" t="s">
        <v>99</v>
      </c>
      <c r="B14" t="s">
        <v>100</v>
      </c>
      <c r="C14" t="s">
        <v>101</v>
      </c>
      <c r="D14" t="s">
        <v>1379</v>
      </c>
      <c r="E14" t="s">
        <v>19</v>
      </c>
      <c r="F14" t="s">
        <v>20</v>
      </c>
      <c r="K14" t="s">
        <v>73</v>
      </c>
      <c r="L14" t="s">
        <v>818</v>
      </c>
    </row>
    <row r="15" spans="1:12" x14ac:dyDescent="0.3">
      <c r="A15" t="s">
        <v>109</v>
      </c>
      <c r="B15" t="s">
        <v>110</v>
      </c>
      <c r="C15" t="s">
        <v>111</v>
      </c>
      <c r="D15" t="s">
        <v>1379</v>
      </c>
      <c r="E15" t="s">
        <v>42</v>
      </c>
      <c r="F15" t="s">
        <v>20</v>
      </c>
      <c r="K15" t="s">
        <v>112</v>
      </c>
      <c r="L15" t="s">
        <v>818</v>
      </c>
    </row>
    <row r="16" spans="1:12" x14ac:dyDescent="0.3">
      <c r="A16" t="s">
        <v>113</v>
      </c>
      <c r="B16" t="s">
        <v>114</v>
      </c>
      <c r="C16" t="s">
        <v>115</v>
      </c>
      <c r="D16" t="s">
        <v>1379</v>
      </c>
      <c r="E16" t="s">
        <v>42</v>
      </c>
      <c r="F16" t="s">
        <v>20</v>
      </c>
      <c r="K16" t="s">
        <v>112</v>
      </c>
      <c r="L16" t="s">
        <v>818</v>
      </c>
    </row>
    <row r="17" spans="1:12" x14ac:dyDescent="0.3">
      <c r="A17" t="s">
        <v>144</v>
      </c>
      <c r="B17" t="s">
        <v>145</v>
      </c>
      <c r="C17" t="s">
        <v>146</v>
      </c>
      <c r="D17" t="s">
        <v>1379</v>
      </c>
      <c r="E17" t="s">
        <v>19</v>
      </c>
      <c r="F17" t="s">
        <v>20</v>
      </c>
      <c r="K17" t="s">
        <v>147</v>
      </c>
      <c r="L17" t="s">
        <v>818</v>
      </c>
    </row>
    <row r="18" spans="1:12" x14ac:dyDescent="0.3">
      <c r="A18" t="s">
        <v>713</v>
      </c>
      <c r="B18" t="s">
        <v>714</v>
      </c>
      <c r="C18" t="s">
        <v>715</v>
      </c>
      <c r="D18" t="s">
        <v>1379</v>
      </c>
      <c r="E18" t="s">
        <v>19</v>
      </c>
      <c r="F18" t="s">
        <v>20</v>
      </c>
      <c r="K18" t="s">
        <v>35</v>
      </c>
      <c r="L18" t="s">
        <v>818</v>
      </c>
    </row>
    <row r="19" spans="1:12" x14ac:dyDescent="0.3">
      <c r="A19" t="s">
        <v>716</v>
      </c>
      <c r="B19" t="s">
        <v>717</v>
      </c>
      <c r="C19" t="s">
        <v>718</v>
      </c>
      <c r="D19" t="s">
        <v>1379</v>
      </c>
      <c r="E19" t="s">
        <v>19</v>
      </c>
      <c r="F19" t="s">
        <v>20</v>
      </c>
      <c r="K19" t="s">
        <v>35</v>
      </c>
      <c r="L19" t="s">
        <v>818</v>
      </c>
    </row>
    <row r="20" spans="1:12" x14ac:dyDescent="0.3">
      <c r="A20" t="s">
        <v>719</v>
      </c>
      <c r="B20" t="s">
        <v>720</v>
      </c>
      <c r="C20" t="s">
        <v>721</v>
      </c>
      <c r="D20" t="s">
        <v>1379</v>
      </c>
      <c r="E20" t="s">
        <v>19</v>
      </c>
      <c r="F20" t="s">
        <v>20</v>
      </c>
      <c r="K20" t="s">
        <v>35</v>
      </c>
      <c r="L20" t="s">
        <v>818</v>
      </c>
    </row>
    <row r="21" spans="1:12" x14ac:dyDescent="0.3">
      <c r="A21" t="s">
        <v>722</v>
      </c>
      <c r="B21" t="s">
        <v>723</v>
      </c>
      <c r="C21" t="s">
        <v>724</v>
      </c>
      <c r="D21" t="s">
        <v>1379</v>
      </c>
      <c r="E21" t="s">
        <v>19</v>
      </c>
      <c r="F21" t="s">
        <v>20</v>
      </c>
      <c r="K21" t="s">
        <v>35</v>
      </c>
      <c r="L21" t="s">
        <v>818</v>
      </c>
    </row>
    <row r="22" spans="1:12" x14ac:dyDescent="0.3">
      <c r="A22" t="s">
        <v>194</v>
      </c>
      <c r="B22" t="s">
        <v>195</v>
      </c>
      <c r="C22" t="s">
        <v>196</v>
      </c>
      <c r="D22" t="s">
        <v>1379</v>
      </c>
      <c r="E22" t="s">
        <v>19</v>
      </c>
      <c r="F22" t="s">
        <v>28</v>
      </c>
      <c r="K22" t="s">
        <v>35</v>
      </c>
      <c r="L22" t="s">
        <v>818</v>
      </c>
    </row>
    <row r="23" spans="1:12" x14ac:dyDescent="0.3">
      <c r="A23" t="s">
        <v>199</v>
      </c>
      <c r="B23" t="s">
        <v>200</v>
      </c>
      <c r="C23" t="s">
        <v>201</v>
      </c>
      <c r="D23" t="s">
        <v>1379</v>
      </c>
      <c r="E23" t="s">
        <v>19</v>
      </c>
      <c r="F23" t="s">
        <v>28</v>
      </c>
      <c r="K23" t="s">
        <v>202</v>
      </c>
      <c r="L23" t="s">
        <v>818</v>
      </c>
    </row>
    <row r="24" spans="1:12" x14ac:dyDescent="0.3">
      <c r="A24" t="s">
        <v>206</v>
      </c>
      <c r="B24" t="s">
        <v>207</v>
      </c>
      <c r="C24" t="s">
        <v>208</v>
      </c>
      <c r="D24" t="s">
        <v>1380</v>
      </c>
      <c r="E24" t="s">
        <v>42</v>
      </c>
      <c r="F24" t="s">
        <v>20</v>
      </c>
      <c r="L24" t="s">
        <v>818</v>
      </c>
    </row>
    <row r="25" spans="1:12" x14ac:dyDescent="0.3">
      <c r="A25" t="s">
        <v>203</v>
      </c>
      <c r="B25" t="s">
        <v>204</v>
      </c>
      <c r="C25" t="s">
        <v>205</v>
      </c>
      <c r="D25" t="s">
        <v>1380</v>
      </c>
      <c r="E25" t="s">
        <v>42</v>
      </c>
      <c r="F25" t="s">
        <v>20</v>
      </c>
      <c r="L25" t="s">
        <v>818</v>
      </c>
    </row>
    <row r="26" spans="1:12" x14ac:dyDescent="0.3">
      <c r="A26" t="s">
        <v>273</v>
      </c>
      <c r="B26" t="s">
        <v>274</v>
      </c>
      <c r="C26" t="s">
        <v>275</v>
      </c>
      <c r="D26" t="s">
        <v>1379</v>
      </c>
      <c r="E26" t="s">
        <v>19</v>
      </c>
      <c r="F26" t="s">
        <v>20</v>
      </c>
      <c r="K26" t="s">
        <v>276</v>
      </c>
      <c r="L26" t="s">
        <v>818</v>
      </c>
    </row>
    <row r="27" spans="1:12" x14ac:dyDescent="0.3">
      <c r="A27" t="s">
        <v>277</v>
      </c>
      <c r="B27" t="s">
        <v>278</v>
      </c>
      <c r="C27" t="s">
        <v>279</v>
      </c>
      <c r="D27" t="s">
        <v>1379</v>
      </c>
      <c r="E27" t="s">
        <v>19</v>
      </c>
      <c r="F27" t="s">
        <v>20</v>
      </c>
      <c r="K27" t="s">
        <v>276</v>
      </c>
      <c r="L27" t="s">
        <v>818</v>
      </c>
    </row>
    <row r="28" spans="1:12" x14ac:dyDescent="0.3">
      <c r="A28" t="s">
        <v>280</v>
      </c>
      <c r="B28" t="s">
        <v>281</v>
      </c>
      <c r="C28" t="s">
        <v>282</v>
      </c>
      <c r="D28" t="s">
        <v>1379</v>
      </c>
      <c r="E28" t="s">
        <v>19</v>
      </c>
      <c r="F28" t="s">
        <v>20</v>
      </c>
      <c r="K28" t="s">
        <v>276</v>
      </c>
      <c r="L28" t="s">
        <v>818</v>
      </c>
    </row>
    <row r="29" spans="1:12" x14ac:dyDescent="0.3">
      <c r="A29" t="s">
        <v>283</v>
      </c>
      <c r="B29" t="s">
        <v>284</v>
      </c>
      <c r="C29" t="s">
        <v>285</v>
      </c>
      <c r="D29" t="s">
        <v>1379</v>
      </c>
      <c r="E29" t="s">
        <v>19</v>
      </c>
      <c r="F29" t="s">
        <v>20</v>
      </c>
      <c r="K29" t="s">
        <v>276</v>
      </c>
      <c r="L29" t="s">
        <v>818</v>
      </c>
    </row>
    <row r="30" spans="1:12" x14ac:dyDescent="0.3">
      <c r="A30" t="s">
        <v>286</v>
      </c>
      <c r="B30" t="s">
        <v>287</v>
      </c>
      <c r="C30" t="s">
        <v>288</v>
      </c>
      <c r="D30" t="s">
        <v>1379</v>
      </c>
      <c r="E30" t="s">
        <v>19</v>
      </c>
      <c r="F30" t="s">
        <v>20</v>
      </c>
      <c r="K30" t="s">
        <v>276</v>
      </c>
      <c r="L30" t="s">
        <v>818</v>
      </c>
    </row>
    <row r="31" spans="1:12" x14ac:dyDescent="0.3">
      <c r="A31" t="s">
        <v>289</v>
      </c>
      <c r="B31" t="s">
        <v>290</v>
      </c>
      <c r="C31" t="s">
        <v>291</v>
      </c>
      <c r="D31" t="s">
        <v>1379</v>
      </c>
      <c r="E31" t="s">
        <v>19</v>
      </c>
      <c r="F31" t="s">
        <v>20</v>
      </c>
      <c r="K31" t="s">
        <v>276</v>
      </c>
      <c r="L31" t="s">
        <v>818</v>
      </c>
    </row>
    <row r="32" spans="1:12" x14ac:dyDescent="0.3">
      <c r="A32" t="s">
        <v>292</v>
      </c>
      <c r="B32" t="s">
        <v>293</v>
      </c>
      <c r="C32" t="s">
        <v>294</v>
      </c>
      <c r="D32" t="s">
        <v>1379</v>
      </c>
      <c r="E32" t="s">
        <v>19</v>
      </c>
      <c r="F32" t="s">
        <v>20</v>
      </c>
      <c r="K32" t="s">
        <v>276</v>
      </c>
      <c r="L32" t="s">
        <v>818</v>
      </c>
    </row>
    <row r="33" spans="1:12" x14ac:dyDescent="0.3">
      <c r="A33" t="s">
        <v>295</v>
      </c>
      <c r="B33" t="s">
        <v>296</v>
      </c>
      <c r="C33" t="s">
        <v>297</v>
      </c>
      <c r="D33" t="s">
        <v>1379</v>
      </c>
      <c r="E33" t="s">
        <v>19</v>
      </c>
      <c r="F33" t="s">
        <v>20</v>
      </c>
      <c r="K33" t="s">
        <v>276</v>
      </c>
      <c r="L33" t="s">
        <v>818</v>
      </c>
    </row>
    <row r="34" spans="1:12" x14ac:dyDescent="0.3">
      <c r="A34" t="s">
        <v>298</v>
      </c>
      <c r="B34" t="s">
        <v>299</v>
      </c>
      <c r="C34" t="s">
        <v>300</v>
      </c>
      <c r="D34" t="s">
        <v>1379</v>
      </c>
      <c r="E34" t="s">
        <v>19</v>
      </c>
      <c r="F34" t="s">
        <v>20</v>
      </c>
      <c r="K34" t="s">
        <v>276</v>
      </c>
      <c r="L34" t="s">
        <v>818</v>
      </c>
    </row>
    <row r="35" spans="1:12" x14ac:dyDescent="0.3">
      <c r="A35" t="s">
        <v>301</v>
      </c>
      <c r="B35" t="s">
        <v>302</v>
      </c>
      <c r="C35" t="s">
        <v>590</v>
      </c>
      <c r="D35" t="s">
        <v>1379</v>
      </c>
      <c r="E35" t="s">
        <v>19</v>
      </c>
      <c r="F35" t="s">
        <v>28</v>
      </c>
      <c r="K35" t="s">
        <v>276</v>
      </c>
      <c r="L35" t="s">
        <v>818</v>
      </c>
    </row>
    <row r="36" spans="1:12" x14ac:dyDescent="0.3">
      <c r="A36" t="s">
        <v>303</v>
      </c>
      <c r="B36" t="s">
        <v>304</v>
      </c>
      <c r="C36" t="s">
        <v>305</v>
      </c>
      <c r="D36" t="s">
        <v>1379</v>
      </c>
      <c r="E36" t="s">
        <v>19</v>
      </c>
      <c r="F36" t="s">
        <v>20</v>
      </c>
      <c r="K36" t="s">
        <v>276</v>
      </c>
      <c r="L36" t="s">
        <v>818</v>
      </c>
    </row>
    <row r="37" spans="1:12" x14ac:dyDescent="0.3">
      <c r="A37" t="s">
        <v>306</v>
      </c>
      <c r="B37" t="s">
        <v>307</v>
      </c>
      <c r="C37" t="s">
        <v>308</v>
      </c>
      <c r="D37" t="s">
        <v>1379</v>
      </c>
      <c r="E37" t="s">
        <v>19</v>
      </c>
      <c r="F37" t="s">
        <v>20</v>
      </c>
      <c r="K37" t="s">
        <v>276</v>
      </c>
      <c r="L37" t="s">
        <v>818</v>
      </c>
    </row>
    <row r="38" spans="1:12" x14ac:dyDescent="0.3">
      <c r="A38" t="s">
        <v>309</v>
      </c>
      <c r="B38" t="s">
        <v>310</v>
      </c>
      <c r="C38" t="s">
        <v>311</v>
      </c>
      <c r="D38" t="s">
        <v>1379</v>
      </c>
      <c r="E38" t="s">
        <v>19</v>
      </c>
      <c r="F38" t="s">
        <v>20</v>
      </c>
      <c r="K38" t="s">
        <v>276</v>
      </c>
      <c r="L38" t="s">
        <v>818</v>
      </c>
    </row>
    <row r="39" spans="1:12" x14ac:dyDescent="0.3">
      <c r="A39" t="s">
        <v>312</v>
      </c>
      <c r="B39" t="s">
        <v>313</v>
      </c>
      <c r="C39" t="s">
        <v>314</v>
      </c>
      <c r="D39" t="s">
        <v>1379</v>
      </c>
      <c r="E39" t="s">
        <v>19</v>
      </c>
      <c r="F39" t="s">
        <v>20</v>
      </c>
      <c r="K39" t="s">
        <v>276</v>
      </c>
      <c r="L39" t="s">
        <v>818</v>
      </c>
    </row>
    <row r="40" spans="1:12" x14ac:dyDescent="0.3">
      <c r="A40" t="s">
        <v>315</v>
      </c>
      <c r="B40" t="s">
        <v>316</v>
      </c>
      <c r="C40" t="s">
        <v>317</v>
      </c>
      <c r="D40" t="s">
        <v>1379</v>
      </c>
      <c r="E40" t="s">
        <v>19</v>
      </c>
      <c r="F40" t="s">
        <v>20</v>
      </c>
      <c r="K40" t="s">
        <v>276</v>
      </c>
      <c r="L40" t="s">
        <v>818</v>
      </c>
    </row>
    <row r="41" spans="1:12" x14ac:dyDescent="0.3">
      <c r="A41" t="s">
        <v>318</v>
      </c>
      <c r="B41" t="s">
        <v>319</v>
      </c>
      <c r="C41" t="s">
        <v>320</v>
      </c>
      <c r="D41" t="s">
        <v>1379</v>
      </c>
      <c r="E41" t="s">
        <v>19</v>
      </c>
      <c r="F41" t="s">
        <v>20</v>
      </c>
      <c r="K41" t="s">
        <v>276</v>
      </c>
      <c r="L41" t="s">
        <v>818</v>
      </c>
    </row>
    <row r="42" spans="1:12" x14ac:dyDescent="0.3">
      <c r="A42" t="s">
        <v>321</v>
      </c>
      <c r="B42" t="s">
        <v>322</v>
      </c>
      <c r="C42" t="s">
        <v>323</v>
      </c>
      <c r="D42" t="s">
        <v>1379</v>
      </c>
      <c r="E42" t="s">
        <v>19</v>
      </c>
      <c r="F42" t="s">
        <v>20</v>
      </c>
      <c r="K42" t="s">
        <v>35</v>
      </c>
      <c r="L42" t="s">
        <v>818</v>
      </c>
    </row>
    <row r="43" spans="1:12" x14ac:dyDescent="0.3">
      <c r="A43" t="s">
        <v>324</v>
      </c>
      <c r="B43" t="s">
        <v>325</v>
      </c>
      <c r="C43" t="s">
        <v>326</v>
      </c>
      <c r="D43" t="s">
        <v>1379</v>
      </c>
      <c r="E43" t="s">
        <v>19</v>
      </c>
      <c r="F43" t="s">
        <v>20</v>
      </c>
      <c r="K43" t="s">
        <v>35</v>
      </c>
      <c r="L43" t="s">
        <v>818</v>
      </c>
    </row>
    <row r="44" spans="1:12" x14ac:dyDescent="0.3">
      <c r="A44" t="s">
        <v>327</v>
      </c>
      <c r="B44" t="s">
        <v>328</v>
      </c>
      <c r="C44" t="s">
        <v>329</v>
      </c>
      <c r="D44" t="s">
        <v>1379</v>
      </c>
      <c r="E44" t="s">
        <v>19</v>
      </c>
      <c r="F44" t="s">
        <v>20</v>
      </c>
      <c r="K44" t="s">
        <v>35</v>
      </c>
      <c r="L44" t="s">
        <v>818</v>
      </c>
    </row>
    <row r="45" spans="1:12" x14ac:dyDescent="0.3">
      <c r="A45" t="s">
        <v>330</v>
      </c>
      <c r="B45" t="s">
        <v>331</v>
      </c>
      <c r="C45" t="s">
        <v>332</v>
      </c>
      <c r="D45" t="s">
        <v>1379</v>
      </c>
      <c r="E45" t="s">
        <v>19</v>
      </c>
      <c r="F45" t="s">
        <v>20</v>
      </c>
      <c r="K45" t="s">
        <v>333</v>
      </c>
      <c r="L45" t="s">
        <v>818</v>
      </c>
    </row>
    <row r="46" spans="1:12" x14ac:dyDescent="0.3">
      <c r="A46" t="s">
        <v>334</v>
      </c>
      <c r="B46" t="s">
        <v>335</v>
      </c>
      <c r="C46" t="s">
        <v>336</v>
      </c>
      <c r="D46" t="s">
        <v>1380</v>
      </c>
      <c r="E46" t="s">
        <v>19</v>
      </c>
      <c r="F46" t="s">
        <v>28</v>
      </c>
      <c r="L46" t="s">
        <v>818</v>
      </c>
    </row>
    <row r="47" spans="1:12" x14ac:dyDescent="0.3">
      <c r="A47" t="s">
        <v>337</v>
      </c>
      <c r="B47" t="s">
        <v>338</v>
      </c>
      <c r="C47" t="s">
        <v>339</v>
      </c>
      <c r="D47" t="s">
        <v>1379</v>
      </c>
      <c r="E47" t="s">
        <v>19</v>
      </c>
      <c r="F47" t="s">
        <v>20</v>
      </c>
      <c r="K47" t="s">
        <v>35</v>
      </c>
      <c r="L47" t="s">
        <v>818</v>
      </c>
    </row>
    <row r="48" spans="1:12" x14ac:dyDescent="0.3">
      <c r="A48" t="s">
        <v>378</v>
      </c>
      <c r="B48" t="s">
        <v>379</v>
      </c>
      <c r="C48" t="s">
        <v>380</v>
      </c>
      <c r="D48" t="s">
        <v>1379</v>
      </c>
      <c r="E48" t="s">
        <v>19</v>
      </c>
      <c r="F48" t="s">
        <v>20</v>
      </c>
      <c r="K48" t="s">
        <v>35</v>
      </c>
      <c r="L48" t="s">
        <v>818</v>
      </c>
    </row>
    <row r="49" spans="1:12" x14ac:dyDescent="0.3">
      <c r="A49" t="s">
        <v>396</v>
      </c>
      <c r="B49" t="s">
        <v>397</v>
      </c>
      <c r="C49" t="s">
        <v>398</v>
      </c>
      <c r="D49" t="s">
        <v>1379</v>
      </c>
      <c r="E49" t="s">
        <v>19</v>
      </c>
      <c r="F49" t="s">
        <v>20</v>
      </c>
      <c r="K49" t="s">
        <v>112</v>
      </c>
      <c r="L49" t="s">
        <v>818</v>
      </c>
    </row>
    <row r="50" spans="1:12" x14ac:dyDescent="0.3">
      <c r="A50" t="s">
        <v>399</v>
      </c>
      <c r="B50" t="s">
        <v>400</v>
      </c>
      <c r="C50" t="s">
        <v>401</v>
      </c>
      <c r="D50" t="s">
        <v>1379</v>
      </c>
      <c r="E50" t="s">
        <v>19</v>
      </c>
      <c r="F50" t="s">
        <v>20</v>
      </c>
      <c r="K50" t="s">
        <v>112</v>
      </c>
      <c r="L50" t="s">
        <v>818</v>
      </c>
    </row>
    <row r="51" spans="1:12" x14ac:dyDescent="0.3">
      <c r="A51" t="s">
        <v>402</v>
      </c>
      <c r="B51" t="s">
        <v>403</v>
      </c>
      <c r="C51" t="s">
        <v>404</v>
      </c>
      <c r="D51" t="s">
        <v>1379</v>
      </c>
      <c r="E51" t="s">
        <v>19</v>
      </c>
      <c r="F51" t="s">
        <v>20</v>
      </c>
      <c r="K51" t="s">
        <v>112</v>
      </c>
      <c r="L51" t="s">
        <v>818</v>
      </c>
    </row>
    <row r="52" spans="1:12" x14ac:dyDescent="0.3">
      <c r="A52" t="s">
        <v>1131</v>
      </c>
      <c r="B52" t="s">
        <v>1132</v>
      </c>
      <c r="C52" t="s">
        <v>1133</v>
      </c>
      <c r="D52" t="s">
        <v>1379</v>
      </c>
      <c r="E52" t="s">
        <v>19</v>
      </c>
      <c r="F52" t="s">
        <v>28</v>
      </c>
      <c r="L52" t="s">
        <v>818</v>
      </c>
    </row>
    <row r="53" spans="1:12" x14ac:dyDescent="0.3">
      <c r="A53" t="s">
        <v>408</v>
      </c>
      <c r="B53" t="s">
        <v>409</v>
      </c>
      <c r="C53" t="s">
        <v>410</v>
      </c>
      <c r="D53" t="s">
        <v>1379</v>
      </c>
      <c r="E53" t="s">
        <v>19</v>
      </c>
      <c r="F53" t="s">
        <v>20</v>
      </c>
      <c r="L53" t="s">
        <v>818</v>
      </c>
    </row>
    <row r="54" spans="1:12" x14ac:dyDescent="0.3">
      <c r="A54" t="s">
        <v>1137</v>
      </c>
      <c r="B54" t="s">
        <v>725</v>
      </c>
      <c r="C54" t="s">
        <v>726</v>
      </c>
      <c r="D54" t="s">
        <v>1379</v>
      </c>
      <c r="E54" t="s">
        <v>19</v>
      </c>
      <c r="F54" t="s">
        <v>20</v>
      </c>
      <c r="L54" t="s">
        <v>818</v>
      </c>
    </row>
    <row r="55" spans="1:12" x14ac:dyDescent="0.3">
      <c r="A55" t="s">
        <v>488</v>
      </c>
      <c r="B55" t="s">
        <v>489</v>
      </c>
      <c r="C55" t="s">
        <v>490</v>
      </c>
      <c r="D55" t="s">
        <v>1380</v>
      </c>
      <c r="E55" t="s">
        <v>42</v>
      </c>
      <c r="F55" t="s">
        <v>20</v>
      </c>
      <c r="L55" t="s">
        <v>818</v>
      </c>
    </row>
    <row r="56" spans="1:12" x14ac:dyDescent="0.3">
      <c r="A56" t="s">
        <v>541</v>
      </c>
      <c r="B56" t="s">
        <v>542</v>
      </c>
      <c r="C56" t="s">
        <v>543</v>
      </c>
      <c r="D56" t="s">
        <v>1379</v>
      </c>
      <c r="E56" t="s">
        <v>19</v>
      </c>
      <c r="F56" t="s">
        <v>20</v>
      </c>
      <c r="K56" t="s">
        <v>112</v>
      </c>
      <c r="L56" t="s">
        <v>818</v>
      </c>
    </row>
    <row r="57" spans="1:12" x14ac:dyDescent="0.3">
      <c r="A57" t="s">
        <v>544</v>
      </c>
      <c r="B57" t="s">
        <v>545</v>
      </c>
      <c r="C57" t="s">
        <v>546</v>
      </c>
      <c r="D57" t="s">
        <v>1380</v>
      </c>
      <c r="E57" t="s">
        <v>42</v>
      </c>
      <c r="F57" t="s">
        <v>20</v>
      </c>
      <c r="L57" t="s">
        <v>818</v>
      </c>
    </row>
    <row r="58" spans="1:12" x14ac:dyDescent="0.3">
      <c r="A58" t="s">
        <v>1237</v>
      </c>
      <c r="B58" t="s">
        <v>599</v>
      </c>
      <c r="C58" t="s">
        <v>600</v>
      </c>
      <c r="D58" t="s">
        <v>1378</v>
      </c>
      <c r="E58" t="s">
        <v>42</v>
      </c>
      <c r="F58" t="s">
        <v>20</v>
      </c>
      <c r="K58" t="s">
        <v>1239</v>
      </c>
      <c r="L58" t="s">
        <v>818</v>
      </c>
    </row>
    <row r="59" spans="1:12" x14ac:dyDescent="0.3">
      <c r="A59" t="s">
        <v>730</v>
      </c>
      <c r="B59" t="s">
        <v>601</v>
      </c>
      <c r="C59" t="s">
        <v>602</v>
      </c>
      <c r="D59" t="s">
        <v>1378</v>
      </c>
      <c r="E59" t="s">
        <v>42</v>
      </c>
      <c r="F59" t="s">
        <v>20</v>
      </c>
      <c r="K59" t="s">
        <v>1244</v>
      </c>
      <c r="L59" t="s">
        <v>818</v>
      </c>
    </row>
    <row r="60" spans="1:12" x14ac:dyDescent="0.3">
      <c r="A60" t="s">
        <v>740</v>
      </c>
      <c r="B60" t="s">
        <v>87</v>
      </c>
      <c r="C60" t="s">
        <v>88</v>
      </c>
      <c r="D60" t="s">
        <v>1379</v>
      </c>
      <c r="E60" t="s">
        <v>19</v>
      </c>
      <c r="F60" t="s">
        <v>28</v>
      </c>
      <c r="K60" t="s">
        <v>89</v>
      </c>
      <c r="L60" t="s">
        <v>848</v>
      </c>
    </row>
    <row r="61" spans="1:12" x14ac:dyDescent="0.3">
      <c r="A61" t="s">
        <v>231</v>
      </c>
      <c r="B61" t="s">
        <v>232</v>
      </c>
      <c r="C61" t="s">
        <v>233</v>
      </c>
      <c r="D61" t="s">
        <v>1379</v>
      </c>
      <c r="E61" t="s">
        <v>42</v>
      </c>
      <c r="F61" t="s">
        <v>20</v>
      </c>
      <c r="K61" t="s">
        <v>89</v>
      </c>
      <c r="L61" t="s">
        <v>848</v>
      </c>
    </row>
    <row r="62" spans="1:12" x14ac:dyDescent="0.3">
      <c r="A62" t="s">
        <v>741</v>
      </c>
      <c r="B62" t="s">
        <v>236</v>
      </c>
      <c r="C62" t="s">
        <v>237</v>
      </c>
      <c r="D62" t="s">
        <v>1379</v>
      </c>
      <c r="E62" t="s">
        <v>42</v>
      </c>
      <c r="F62" t="s">
        <v>20</v>
      </c>
      <c r="K62" t="s">
        <v>89</v>
      </c>
      <c r="L62" t="s">
        <v>848</v>
      </c>
    </row>
    <row r="63" spans="1:12" x14ac:dyDescent="0.3">
      <c r="A63" t="s">
        <v>234</v>
      </c>
      <c r="B63" t="s">
        <v>240</v>
      </c>
      <c r="C63" t="s">
        <v>241</v>
      </c>
      <c r="D63" t="s">
        <v>1379</v>
      </c>
      <c r="E63" t="s">
        <v>42</v>
      </c>
      <c r="F63" t="s">
        <v>20</v>
      </c>
      <c r="K63" t="s">
        <v>89</v>
      </c>
      <c r="L63" t="s">
        <v>848</v>
      </c>
    </row>
    <row r="64" spans="1:12" x14ac:dyDescent="0.3">
      <c r="A64" t="s">
        <v>235</v>
      </c>
      <c r="B64" t="s">
        <v>238</v>
      </c>
      <c r="C64" t="s">
        <v>239</v>
      </c>
      <c r="D64" t="s">
        <v>1379</v>
      </c>
      <c r="E64" t="s">
        <v>42</v>
      </c>
      <c r="F64" t="s">
        <v>20</v>
      </c>
      <c r="K64" t="s">
        <v>89</v>
      </c>
      <c r="L64" t="s">
        <v>848</v>
      </c>
    </row>
    <row r="65" spans="1:12" x14ac:dyDescent="0.3">
      <c r="A65" t="s">
        <v>432</v>
      </c>
      <c r="B65" t="s">
        <v>433</v>
      </c>
      <c r="C65" t="s">
        <v>434</v>
      </c>
      <c r="D65" t="s">
        <v>1379</v>
      </c>
      <c r="E65" t="s">
        <v>19</v>
      </c>
      <c r="F65" t="s">
        <v>20</v>
      </c>
      <c r="K65" t="s">
        <v>112</v>
      </c>
      <c r="L65" t="s">
        <v>848</v>
      </c>
    </row>
    <row r="66" spans="1:12" x14ac:dyDescent="0.3">
      <c r="A66" t="s">
        <v>435</v>
      </c>
      <c r="B66" t="s">
        <v>436</v>
      </c>
      <c r="C66" t="s">
        <v>437</v>
      </c>
      <c r="D66" t="s">
        <v>1379</v>
      </c>
      <c r="E66" t="s">
        <v>19</v>
      </c>
      <c r="F66" t="s">
        <v>20</v>
      </c>
      <c r="K66" t="s">
        <v>112</v>
      </c>
      <c r="L66" t="s">
        <v>848</v>
      </c>
    </row>
    <row r="67" spans="1:12" x14ac:dyDescent="0.3">
      <c r="A67" t="s">
        <v>438</v>
      </c>
      <c r="B67" t="s">
        <v>595</v>
      </c>
      <c r="C67" t="s">
        <v>596</v>
      </c>
      <c r="D67" t="s">
        <v>1379</v>
      </c>
      <c r="E67" t="s">
        <v>19</v>
      </c>
      <c r="F67" t="s">
        <v>20</v>
      </c>
      <c r="K67" t="s">
        <v>112</v>
      </c>
      <c r="L67" t="s">
        <v>848</v>
      </c>
    </row>
    <row r="68" spans="1:12" x14ac:dyDescent="0.3">
      <c r="A68" t="s">
        <v>32</v>
      </c>
      <c r="B68" t="s">
        <v>33</v>
      </c>
      <c r="C68" t="s">
        <v>34</v>
      </c>
      <c r="D68" t="s">
        <v>1379</v>
      </c>
      <c r="E68" t="s">
        <v>19</v>
      </c>
      <c r="F68" t="s">
        <v>20</v>
      </c>
      <c r="K68" t="s">
        <v>35</v>
      </c>
      <c r="L68" t="s">
        <v>767</v>
      </c>
    </row>
    <row r="69" spans="1:12" x14ac:dyDescent="0.3">
      <c r="A69" t="s">
        <v>148</v>
      </c>
      <c r="B69" t="s">
        <v>149</v>
      </c>
      <c r="C69" t="s">
        <v>150</v>
      </c>
      <c r="D69" t="s">
        <v>1379</v>
      </c>
      <c r="E69" t="s">
        <v>19</v>
      </c>
      <c r="F69" t="s">
        <v>20</v>
      </c>
      <c r="K69" t="s">
        <v>35</v>
      </c>
      <c r="L69" t="s">
        <v>767</v>
      </c>
    </row>
    <row r="70" spans="1:12" x14ac:dyDescent="0.3">
      <c r="A70" t="s">
        <v>151</v>
      </c>
      <c r="B70" t="s">
        <v>152</v>
      </c>
      <c r="C70" t="s">
        <v>153</v>
      </c>
      <c r="D70" t="s">
        <v>1379</v>
      </c>
      <c r="E70" t="s">
        <v>19</v>
      </c>
      <c r="F70" t="s">
        <v>20</v>
      </c>
      <c r="K70" t="s">
        <v>105</v>
      </c>
      <c r="L70" t="s">
        <v>767</v>
      </c>
    </row>
    <row r="71" spans="1:12" x14ac:dyDescent="0.3">
      <c r="A71" t="s">
        <v>154</v>
      </c>
      <c r="B71" t="s">
        <v>155</v>
      </c>
      <c r="C71" t="s">
        <v>156</v>
      </c>
      <c r="D71" t="s">
        <v>1379</v>
      </c>
      <c r="E71" t="s">
        <v>19</v>
      </c>
      <c r="F71" t="s">
        <v>20</v>
      </c>
      <c r="K71" t="s">
        <v>105</v>
      </c>
      <c r="L71" t="s">
        <v>767</v>
      </c>
    </row>
    <row r="72" spans="1:12" x14ac:dyDescent="0.3">
      <c r="A72" t="s">
        <v>157</v>
      </c>
      <c r="B72" t="s">
        <v>158</v>
      </c>
      <c r="C72" t="s">
        <v>159</v>
      </c>
      <c r="D72" t="s">
        <v>1379</v>
      </c>
      <c r="E72" t="s">
        <v>19</v>
      </c>
      <c r="F72" t="s">
        <v>20</v>
      </c>
      <c r="K72" t="s">
        <v>105</v>
      </c>
      <c r="L72" t="s">
        <v>767</v>
      </c>
    </row>
    <row r="73" spans="1:12" x14ac:dyDescent="0.3">
      <c r="A73" t="s">
        <v>160</v>
      </c>
      <c r="B73" t="s">
        <v>161</v>
      </c>
      <c r="C73" t="s">
        <v>162</v>
      </c>
      <c r="D73" t="s">
        <v>1379</v>
      </c>
      <c r="E73" t="s">
        <v>19</v>
      </c>
      <c r="F73" t="s">
        <v>20</v>
      </c>
      <c r="K73" t="s">
        <v>105</v>
      </c>
      <c r="L73" t="s">
        <v>767</v>
      </c>
    </row>
    <row r="74" spans="1:12" x14ac:dyDescent="0.3">
      <c r="A74" t="s">
        <v>163</v>
      </c>
      <c r="B74" t="s">
        <v>164</v>
      </c>
      <c r="C74" t="s">
        <v>165</v>
      </c>
      <c r="D74" t="s">
        <v>1379</v>
      </c>
      <c r="E74" t="s">
        <v>19</v>
      </c>
      <c r="F74" t="s">
        <v>20</v>
      </c>
      <c r="K74" t="s">
        <v>105</v>
      </c>
      <c r="L74" t="s">
        <v>767</v>
      </c>
    </row>
    <row r="75" spans="1:12" x14ac:dyDescent="0.3">
      <c r="A75" t="s">
        <v>166</v>
      </c>
      <c r="B75" t="s">
        <v>167</v>
      </c>
      <c r="C75" t="s">
        <v>168</v>
      </c>
      <c r="D75" t="s">
        <v>1379</v>
      </c>
      <c r="E75" t="s">
        <v>19</v>
      </c>
      <c r="F75" t="s">
        <v>20</v>
      </c>
      <c r="K75" t="s">
        <v>105</v>
      </c>
      <c r="L75" t="s">
        <v>767</v>
      </c>
    </row>
    <row r="76" spans="1:12" x14ac:dyDescent="0.3">
      <c r="A76" t="s">
        <v>169</v>
      </c>
      <c r="B76" t="s">
        <v>170</v>
      </c>
      <c r="C76" t="s">
        <v>171</v>
      </c>
      <c r="D76" t="s">
        <v>1379</v>
      </c>
      <c r="E76" t="s">
        <v>19</v>
      </c>
      <c r="F76" t="s">
        <v>20</v>
      </c>
      <c r="K76" t="s">
        <v>105</v>
      </c>
      <c r="L76" t="s">
        <v>767</v>
      </c>
    </row>
    <row r="77" spans="1:12" x14ac:dyDescent="0.3">
      <c r="A77" t="s">
        <v>439</v>
      </c>
      <c r="B77" t="s">
        <v>440</v>
      </c>
      <c r="C77" t="s">
        <v>441</v>
      </c>
      <c r="D77" t="s">
        <v>1379</v>
      </c>
      <c r="E77" t="s">
        <v>19</v>
      </c>
      <c r="F77" t="s">
        <v>20</v>
      </c>
      <c r="L77" t="s">
        <v>767</v>
      </c>
    </row>
    <row r="78" spans="1:12" x14ac:dyDescent="0.3">
      <c r="A78" t="s">
        <v>554</v>
      </c>
      <c r="B78" t="s">
        <v>555</v>
      </c>
      <c r="C78" t="s">
        <v>556</v>
      </c>
      <c r="D78" t="s">
        <v>1379</v>
      </c>
      <c r="E78" t="s">
        <v>19</v>
      </c>
      <c r="F78" t="s">
        <v>20</v>
      </c>
      <c r="K78" t="s">
        <v>125</v>
      </c>
      <c r="L78" t="s">
        <v>767</v>
      </c>
    </row>
    <row r="79" spans="1:12" x14ac:dyDescent="0.3">
      <c r="A79" t="s">
        <v>557</v>
      </c>
      <c r="B79" t="s">
        <v>558</v>
      </c>
      <c r="C79" t="s">
        <v>559</v>
      </c>
      <c r="D79" t="s">
        <v>1379</v>
      </c>
      <c r="E79" t="s">
        <v>19</v>
      </c>
      <c r="F79" t="s">
        <v>20</v>
      </c>
      <c r="K79" t="s">
        <v>125</v>
      </c>
      <c r="L79" t="s">
        <v>767</v>
      </c>
    </row>
    <row r="80" spans="1:12" x14ac:dyDescent="0.3">
      <c r="A80" t="s">
        <v>560</v>
      </c>
      <c r="B80" t="s">
        <v>561</v>
      </c>
      <c r="C80" t="s">
        <v>562</v>
      </c>
      <c r="D80" t="s">
        <v>1379</v>
      </c>
      <c r="E80" t="s">
        <v>19</v>
      </c>
      <c r="F80" t="s">
        <v>20</v>
      </c>
      <c r="K80" t="s">
        <v>125</v>
      </c>
      <c r="L80" t="s">
        <v>767</v>
      </c>
    </row>
    <row r="81" spans="1:12" x14ac:dyDescent="0.3">
      <c r="A81" t="s">
        <v>563</v>
      </c>
      <c r="B81" t="s">
        <v>564</v>
      </c>
      <c r="C81" t="s">
        <v>565</v>
      </c>
      <c r="D81" t="s">
        <v>1379</v>
      </c>
      <c r="E81" t="s">
        <v>19</v>
      </c>
      <c r="F81" t="s">
        <v>20</v>
      </c>
      <c r="K81" t="s">
        <v>125</v>
      </c>
      <c r="L81" t="s">
        <v>767</v>
      </c>
    </row>
    <row r="82" spans="1:12" x14ac:dyDescent="0.3">
      <c r="A82" t="s">
        <v>411</v>
      </c>
      <c r="B82" t="s">
        <v>412</v>
      </c>
      <c r="C82" t="s">
        <v>413</v>
      </c>
      <c r="D82" t="s">
        <v>1379</v>
      </c>
      <c r="E82" t="s">
        <v>42</v>
      </c>
      <c r="F82" t="s">
        <v>28</v>
      </c>
      <c r="K82" t="s">
        <v>53</v>
      </c>
      <c r="L82" t="s">
        <v>1142</v>
      </c>
    </row>
    <row r="83" spans="1:12" x14ac:dyDescent="0.3">
      <c r="A83" t="s">
        <v>414</v>
      </c>
      <c r="B83" t="s">
        <v>415</v>
      </c>
      <c r="C83" t="s">
        <v>416</v>
      </c>
      <c r="D83" t="s">
        <v>1379</v>
      </c>
      <c r="E83" t="s">
        <v>42</v>
      </c>
      <c r="F83" t="s">
        <v>28</v>
      </c>
      <c r="K83" t="s">
        <v>53</v>
      </c>
      <c r="L83" t="s">
        <v>1142</v>
      </c>
    </row>
    <row r="84" spans="1:12" x14ac:dyDescent="0.3">
      <c r="A84" t="s">
        <v>417</v>
      </c>
      <c r="B84" t="s">
        <v>418</v>
      </c>
      <c r="C84" t="s">
        <v>419</v>
      </c>
      <c r="D84" t="s">
        <v>1379</v>
      </c>
      <c r="E84" t="s">
        <v>42</v>
      </c>
      <c r="F84" t="s">
        <v>28</v>
      </c>
      <c r="K84" t="s">
        <v>53</v>
      </c>
      <c r="L84" t="s">
        <v>1142</v>
      </c>
    </row>
    <row r="85" spans="1:12" x14ac:dyDescent="0.3">
      <c r="A85" t="s">
        <v>420</v>
      </c>
      <c r="B85" t="s">
        <v>421</v>
      </c>
      <c r="C85" t="s">
        <v>422</v>
      </c>
      <c r="D85" t="s">
        <v>1379</v>
      </c>
      <c r="E85" t="s">
        <v>42</v>
      </c>
      <c r="F85" t="s">
        <v>28</v>
      </c>
      <c r="K85" t="s">
        <v>53</v>
      </c>
      <c r="L85" t="s">
        <v>1142</v>
      </c>
    </row>
    <row r="86" spans="1:12" x14ac:dyDescent="0.3">
      <c r="A86" t="s">
        <v>776</v>
      </c>
      <c r="B86" t="s">
        <v>777</v>
      </c>
      <c r="C86" t="s">
        <v>778</v>
      </c>
      <c r="D86" t="s">
        <v>1378</v>
      </c>
      <c r="E86" t="s">
        <v>42</v>
      </c>
      <c r="F86" t="s">
        <v>28</v>
      </c>
      <c r="L86" t="s">
        <v>781</v>
      </c>
    </row>
    <row r="87" spans="1:12" x14ac:dyDescent="0.3">
      <c r="A87" t="s">
        <v>785</v>
      </c>
      <c r="B87" t="s">
        <v>786</v>
      </c>
      <c r="C87" t="s">
        <v>787</v>
      </c>
      <c r="D87" t="s">
        <v>1378</v>
      </c>
      <c r="E87" t="s">
        <v>42</v>
      </c>
      <c r="F87" t="s">
        <v>28</v>
      </c>
      <c r="L87" t="s">
        <v>781</v>
      </c>
    </row>
    <row r="88" spans="1:12" x14ac:dyDescent="0.3">
      <c r="A88" t="s">
        <v>790</v>
      </c>
      <c r="B88" t="s">
        <v>791</v>
      </c>
      <c r="C88" t="s">
        <v>792</v>
      </c>
      <c r="D88" t="s">
        <v>1378</v>
      </c>
      <c r="E88" t="s">
        <v>42</v>
      </c>
      <c r="F88" t="s">
        <v>28</v>
      </c>
      <c r="L88" t="s">
        <v>781</v>
      </c>
    </row>
    <row r="89" spans="1:12" x14ac:dyDescent="0.3">
      <c r="A89" t="s">
        <v>795</v>
      </c>
      <c r="B89" t="s">
        <v>796</v>
      </c>
      <c r="C89" t="s">
        <v>797</v>
      </c>
      <c r="D89" t="s">
        <v>1378</v>
      </c>
      <c r="E89" t="s">
        <v>42</v>
      </c>
      <c r="F89" t="s">
        <v>28</v>
      </c>
      <c r="L89" t="s">
        <v>781</v>
      </c>
    </row>
    <row r="90" spans="1:12" x14ac:dyDescent="0.3">
      <c r="A90" t="s">
        <v>800</v>
      </c>
      <c r="B90" t="s">
        <v>801</v>
      </c>
      <c r="C90" t="s">
        <v>802</v>
      </c>
      <c r="D90" t="s">
        <v>1378</v>
      </c>
      <c r="E90" t="s">
        <v>42</v>
      </c>
      <c r="F90" t="s">
        <v>28</v>
      </c>
      <c r="L90" t="s">
        <v>781</v>
      </c>
    </row>
    <row r="91" spans="1:12" x14ac:dyDescent="0.3">
      <c r="A91" t="s">
        <v>805</v>
      </c>
      <c r="B91" t="s">
        <v>806</v>
      </c>
      <c r="C91" t="s">
        <v>807</v>
      </c>
      <c r="D91" t="s">
        <v>1378</v>
      </c>
      <c r="E91" t="s">
        <v>42</v>
      </c>
      <c r="F91" t="s">
        <v>28</v>
      </c>
      <c r="L91" t="s">
        <v>781</v>
      </c>
    </row>
    <row r="92" spans="1:12" x14ac:dyDescent="0.3">
      <c r="A92" t="s">
        <v>43</v>
      </c>
      <c r="B92" t="s">
        <v>44</v>
      </c>
      <c r="C92" t="s">
        <v>45</v>
      </c>
      <c r="D92" t="s">
        <v>1378</v>
      </c>
      <c r="E92" t="s">
        <v>42</v>
      </c>
      <c r="F92" t="s">
        <v>28</v>
      </c>
      <c r="L92" t="s">
        <v>781</v>
      </c>
    </row>
    <row r="93" spans="1:12" x14ac:dyDescent="0.3">
      <c r="A93" t="s">
        <v>858</v>
      </c>
      <c r="B93" t="s">
        <v>859</v>
      </c>
      <c r="C93" t="s">
        <v>860</v>
      </c>
      <c r="D93" t="s">
        <v>1378</v>
      </c>
      <c r="E93" t="s">
        <v>42</v>
      </c>
      <c r="F93" t="s">
        <v>28</v>
      </c>
      <c r="L93" t="s">
        <v>781</v>
      </c>
    </row>
    <row r="94" spans="1:12" x14ac:dyDescent="0.3">
      <c r="A94" t="s">
        <v>863</v>
      </c>
      <c r="B94" t="s">
        <v>864</v>
      </c>
      <c r="C94" t="s">
        <v>865</v>
      </c>
      <c r="D94" t="s">
        <v>1378</v>
      </c>
      <c r="E94" t="s">
        <v>42</v>
      </c>
      <c r="F94" t="s">
        <v>28</v>
      </c>
      <c r="L94" t="s">
        <v>781</v>
      </c>
    </row>
    <row r="95" spans="1:12" x14ac:dyDescent="0.3">
      <c r="A95" t="s">
        <v>868</v>
      </c>
      <c r="B95" t="s">
        <v>869</v>
      </c>
      <c r="C95" t="s">
        <v>870</v>
      </c>
      <c r="D95" t="s">
        <v>1378</v>
      </c>
      <c r="E95" t="s">
        <v>42</v>
      </c>
      <c r="F95" t="s">
        <v>28</v>
      </c>
      <c r="L95" t="s">
        <v>781</v>
      </c>
    </row>
    <row r="96" spans="1:12" x14ac:dyDescent="0.3">
      <c r="A96" t="s">
        <v>873</v>
      </c>
      <c r="B96" t="s">
        <v>874</v>
      </c>
      <c r="C96" t="s">
        <v>875</v>
      </c>
      <c r="D96" t="s">
        <v>1378</v>
      </c>
      <c r="E96" t="s">
        <v>42</v>
      </c>
      <c r="F96" t="s">
        <v>28</v>
      </c>
      <c r="L96" t="s">
        <v>781</v>
      </c>
    </row>
    <row r="97" spans="1:12" x14ac:dyDescent="0.3">
      <c r="A97" t="s">
        <v>878</v>
      </c>
      <c r="B97" t="s">
        <v>879</v>
      </c>
      <c r="C97" t="s">
        <v>880</v>
      </c>
      <c r="D97" t="s">
        <v>1378</v>
      </c>
      <c r="E97" t="s">
        <v>42</v>
      </c>
      <c r="F97" t="s">
        <v>28</v>
      </c>
      <c r="L97" t="s">
        <v>781</v>
      </c>
    </row>
    <row r="98" spans="1:12" x14ac:dyDescent="0.3">
      <c r="A98" t="s">
        <v>883</v>
      </c>
      <c r="B98" t="s">
        <v>884</v>
      </c>
      <c r="C98" t="s">
        <v>885</v>
      </c>
      <c r="D98" t="s">
        <v>1378</v>
      </c>
      <c r="E98" t="s">
        <v>42</v>
      </c>
      <c r="F98" t="s">
        <v>28</v>
      </c>
      <c r="L98" t="s">
        <v>781</v>
      </c>
    </row>
    <row r="99" spans="1:12" x14ac:dyDescent="0.3">
      <c r="A99" t="s">
        <v>102</v>
      </c>
      <c r="B99" t="s">
        <v>103</v>
      </c>
      <c r="C99" t="s">
        <v>104</v>
      </c>
      <c r="D99" t="s">
        <v>1379</v>
      </c>
      <c r="E99" t="s">
        <v>19</v>
      </c>
      <c r="F99" t="s">
        <v>20</v>
      </c>
      <c r="K99" t="s">
        <v>105</v>
      </c>
      <c r="L99" t="s">
        <v>781</v>
      </c>
    </row>
    <row r="100" spans="1:12" x14ac:dyDescent="0.3">
      <c r="A100" t="s">
        <v>141</v>
      </c>
      <c r="B100" t="s">
        <v>142</v>
      </c>
      <c r="C100" t="s">
        <v>143</v>
      </c>
      <c r="D100" t="s">
        <v>1380</v>
      </c>
      <c r="E100" t="s">
        <v>42</v>
      </c>
      <c r="F100" t="s">
        <v>20</v>
      </c>
      <c r="L100" t="s">
        <v>781</v>
      </c>
    </row>
    <row r="101" spans="1:12" x14ac:dyDescent="0.3">
      <c r="A101" t="s">
        <v>710</v>
      </c>
      <c r="B101" t="s">
        <v>711</v>
      </c>
      <c r="C101" t="s">
        <v>712</v>
      </c>
      <c r="D101" t="s">
        <v>1378</v>
      </c>
      <c r="E101" t="s">
        <v>42</v>
      </c>
      <c r="F101" t="s">
        <v>20</v>
      </c>
      <c r="K101" t="s">
        <v>69</v>
      </c>
      <c r="L101" t="s">
        <v>781</v>
      </c>
    </row>
    <row r="102" spans="1:12" x14ac:dyDescent="0.3">
      <c r="A102" t="s">
        <v>175</v>
      </c>
      <c r="B102" t="s">
        <v>176</v>
      </c>
      <c r="C102" t="s">
        <v>177</v>
      </c>
      <c r="D102" t="s">
        <v>1378</v>
      </c>
      <c r="E102" t="s">
        <v>42</v>
      </c>
      <c r="F102" t="s">
        <v>20</v>
      </c>
      <c r="K102" t="s">
        <v>178</v>
      </c>
      <c r="L102" t="s">
        <v>781</v>
      </c>
    </row>
    <row r="103" spans="1:12" x14ac:dyDescent="0.3">
      <c r="A103" t="s">
        <v>179</v>
      </c>
      <c r="B103" t="s">
        <v>180</v>
      </c>
      <c r="C103" t="s">
        <v>181</v>
      </c>
      <c r="D103" t="s">
        <v>1378</v>
      </c>
      <c r="E103" t="s">
        <v>42</v>
      </c>
      <c r="F103" t="s">
        <v>20</v>
      </c>
      <c r="K103" t="s">
        <v>178</v>
      </c>
      <c r="L103" t="s">
        <v>781</v>
      </c>
    </row>
    <row r="104" spans="1:12" x14ac:dyDescent="0.3">
      <c r="A104" t="s">
        <v>182</v>
      </c>
      <c r="B104" t="s">
        <v>183</v>
      </c>
      <c r="C104" t="s">
        <v>184</v>
      </c>
      <c r="D104" t="s">
        <v>1379</v>
      </c>
      <c r="E104" t="s">
        <v>19</v>
      </c>
      <c r="F104" t="s">
        <v>20</v>
      </c>
      <c r="L104" t="s">
        <v>781</v>
      </c>
    </row>
    <row r="105" spans="1:12" x14ac:dyDescent="0.3">
      <c r="A105" t="s">
        <v>185</v>
      </c>
      <c r="B105" t="s">
        <v>186</v>
      </c>
      <c r="C105" t="s">
        <v>187</v>
      </c>
      <c r="D105" t="s">
        <v>1379</v>
      </c>
      <c r="E105" t="s">
        <v>19</v>
      </c>
      <c r="F105" t="s">
        <v>20</v>
      </c>
      <c r="L105" t="s">
        <v>781</v>
      </c>
    </row>
    <row r="106" spans="1:12" x14ac:dyDescent="0.3">
      <c r="A106" t="s">
        <v>188</v>
      </c>
      <c r="B106" t="s">
        <v>189</v>
      </c>
      <c r="C106" t="s">
        <v>190</v>
      </c>
      <c r="D106" t="s">
        <v>1379</v>
      </c>
      <c r="E106" t="s">
        <v>19</v>
      </c>
      <c r="F106" t="s">
        <v>20</v>
      </c>
      <c r="L106" t="s">
        <v>781</v>
      </c>
    </row>
    <row r="107" spans="1:12" x14ac:dyDescent="0.3">
      <c r="A107" t="s">
        <v>191</v>
      </c>
      <c r="B107" t="s">
        <v>192</v>
      </c>
      <c r="C107" t="s">
        <v>193</v>
      </c>
      <c r="D107" t="s">
        <v>1379</v>
      </c>
      <c r="E107" t="s">
        <v>19</v>
      </c>
      <c r="F107" t="s">
        <v>20</v>
      </c>
      <c r="L107" t="s">
        <v>781</v>
      </c>
    </row>
    <row r="108" spans="1:12" x14ac:dyDescent="0.3">
      <c r="A108" t="s">
        <v>975</v>
      </c>
      <c r="B108" t="s">
        <v>976</v>
      </c>
      <c r="C108" t="s">
        <v>977</v>
      </c>
      <c r="D108" t="s">
        <v>1378</v>
      </c>
      <c r="E108" t="s">
        <v>42</v>
      </c>
      <c r="F108" t="s">
        <v>28</v>
      </c>
      <c r="L108" t="s">
        <v>781</v>
      </c>
    </row>
    <row r="109" spans="1:12" x14ac:dyDescent="0.3">
      <c r="A109" t="s">
        <v>209</v>
      </c>
      <c r="B109" t="s">
        <v>210</v>
      </c>
      <c r="C109" t="s">
        <v>211</v>
      </c>
      <c r="D109" t="s">
        <v>1379</v>
      </c>
      <c r="E109" t="s">
        <v>42</v>
      </c>
      <c r="F109" t="s">
        <v>28</v>
      </c>
      <c r="K109" t="s">
        <v>112</v>
      </c>
      <c r="L109" t="s">
        <v>781</v>
      </c>
    </row>
    <row r="110" spans="1:12" x14ac:dyDescent="0.3">
      <c r="A110" t="s">
        <v>212</v>
      </c>
      <c r="B110" t="s">
        <v>213</v>
      </c>
      <c r="C110" t="s">
        <v>214</v>
      </c>
      <c r="D110" t="s">
        <v>1379</v>
      </c>
      <c r="E110" t="s">
        <v>42</v>
      </c>
      <c r="F110" t="s">
        <v>28</v>
      </c>
      <c r="K110" t="s">
        <v>112</v>
      </c>
      <c r="L110" t="s">
        <v>781</v>
      </c>
    </row>
    <row r="111" spans="1:12" x14ac:dyDescent="0.3">
      <c r="A111" t="s">
        <v>215</v>
      </c>
      <c r="B111" t="s">
        <v>216</v>
      </c>
      <c r="C111" t="s">
        <v>217</v>
      </c>
      <c r="D111" t="s">
        <v>1379</v>
      </c>
      <c r="E111" t="s">
        <v>42</v>
      </c>
      <c r="F111" t="s">
        <v>28</v>
      </c>
      <c r="K111" t="s">
        <v>112</v>
      </c>
      <c r="L111" t="s">
        <v>781</v>
      </c>
    </row>
    <row r="112" spans="1:12" x14ac:dyDescent="0.3">
      <c r="A112" t="s">
        <v>218</v>
      </c>
      <c r="B112" t="s">
        <v>219</v>
      </c>
      <c r="C112" t="s">
        <v>220</v>
      </c>
      <c r="D112" t="s">
        <v>1379</v>
      </c>
      <c r="E112" t="s">
        <v>42</v>
      </c>
      <c r="F112" t="s">
        <v>28</v>
      </c>
      <c r="K112" t="s">
        <v>112</v>
      </c>
      <c r="L112" t="s">
        <v>781</v>
      </c>
    </row>
    <row r="113" spans="1:12" x14ac:dyDescent="0.3">
      <c r="A113" t="s">
        <v>221</v>
      </c>
      <c r="B113" t="s">
        <v>222</v>
      </c>
      <c r="C113" t="s">
        <v>223</v>
      </c>
      <c r="D113" t="s">
        <v>1379</v>
      </c>
      <c r="E113" t="s">
        <v>19</v>
      </c>
      <c r="F113" t="s">
        <v>20</v>
      </c>
      <c r="L113" t="s">
        <v>781</v>
      </c>
    </row>
    <row r="114" spans="1:12" x14ac:dyDescent="0.3">
      <c r="A114" t="s">
        <v>224</v>
      </c>
      <c r="B114" t="s">
        <v>225</v>
      </c>
      <c r="C114" t="s">
        <v>226</v>
      </c>
      <c r="D114" t="s">
        <v>1379</v>
      </c>
      <c r="E114" t="s">
        <v>19</v>
      </c>
      <c r="F114" t="s">
        <v>20</v>
      </c>
      <c r="L114" t="s">
        <v>781</v>
      </c>
    </row>
    <row r="115" spans="1:12" x14ac:dyDescent="0.3">
      <c r="A115" t="s">
        <v>227</v>
      </c>
      <c r="B115" t="s">
        <v>228</v>
      </c>
      <c r="C115" t="s">
        <v>229</v>
      </c>
      <c r="D115" t="s">
        <v>1379</v>
      </c>
      <c r="E115" t="s">
        <v>19</v>
      </c>
      <c r="F115" t="s">
        <v>20</v>
      </c>
      <c r="L115" t="s">
        <v>781</v>
      </c>
    </row>
    <row r="116" spans="1:12" x14ac:dyDescent="0.3">
      <c r="A116" t="s">
        <v>230</v>
      </c>
      <c r="B116" t="s">
        <v>1003</v>
      </c>
      <c r="C116" t="s">
        <v>1004</v>
      </c>
      <c r="D116" t="s">
        <v>1379</v>
      </c>
      <c r="E116" t="s">
        <v>19</v>
      </c>
      <c r="F116" t="s">
        <v>20</v>
      </c>
      <c r="L116" t="s">
        <v>781</v>
      </c>
    </row>
    <row r="117" spans="1:12" x14ac:dyDescent="0.3">
      <c r="A117" t="s">
        <v>242</v>
      </c>
      <c r="B117" t="s">
        <v>243</v>
      </c>
      <c r="C117" t="s">
        <v>244</v>
      </c>
      <c r="D117" t="s">
        <v>1379</v>
      </c>
      <c r="E117" t="s">
        <v>42</v>
      </c>
      <c r="F117" t="s">
        <v>20</v>
      </c>
      <c r="K117" t="s">
        <v>245</v>
      </c>
      <c r="L117" t="s">
        <v>781</v>
      </c>
    </row>
    <row r="118" spans="1:12" x14ac:dyDescent="0.3">
      <c r="A118" t="s">
        <v>246</v>
      </c>
      <c r="B118" t="s">
        <v>247</v>
      </c>
      <c r="C118" t="s">
        <v>248</v>
      </c>
      <c r="D118" t="s">
        <v>1379</v>
      </c>
      <c r="E118" t="s">
        <v>42</v>
      </c>
      <c r="F118" t="s">
        <v>20</v>
      </c>
      <c r="K118" t="s">
        <v>245</v>
      </c>
      <c r="L118" t="s">
        <v>781</v>
      </c>
    </row>
    <row r="119" spans="1:12" x14ac:dyDescent="0.3">
      <c r="A119" t="s">
        <v>249</v>
      </c>
      <c r="B119" t="s">
        <v>250</v>
      </c>
      <c r="C119" t="s">
        <v>251</v>
      </c>
      <c r="D119" t="s">
        <v>1379</v>
      </c>
      <c r="E119" t="s">
        <v>42</v>
      </c>
      <c r="F119" t="s">
        <v>20</v>
      </c>
      <c r="K119" t="s">
        <v>245</v>
      </c>
      <c r="L119" t="s">
        <v>781</v>
      </c>
    </row>
    <row r="120" spans="1:12" x14ac:dyDescent="0.3">
      <c r="A120" t="s">
        <v>252</v>
      </c>
      <c r="B120" t="s">
        <v>253</v>
      </c>
      <c r="C120" t="s">
        <v>254</v>
      </c>
      <c r="D120" t="s">
        <v>1380</v>
      </c>
      <c r="E120" t="s">
        <v>42</v>
      </c>
      <c r="F120" t="s">
        <v>28</v>
      </c>
      <c r="L120" t="s">
        <v>781</v>
      </c>
    </row>
    <row r="121" spans="1:12" x14ac:dyDescent="0.3">
      <c r="A121" t="s">
        <v>255</v>
      </c>
      <c r="B121" t="s">
        <v>256</v>
      </c>
      <c r="C121" t="s">
        <v>257</v>
      </c>
      <c r="D121" t="s">
        <v>1380</v>
      </c>
      <c r="E121" t="s">
        <v>42</v>
      </c>
      <c r="F121" t="s">
        <v>28</v>
      </c>
      <c r="L121" t="s">
        <v>781</v>
      </c>
    </row>
    <row r="122" spans="1:12" x14ac:dyDescent="0.3">
      <c r="A122" t="s">
        <v>258</v>
      </c>
      <c r="B122" t="s">
        <v>259</v>
      </c>
      <c r="C122" t="s">
        <v>260</v>
      </c>
      <c r="D122" t="s">
        <v>1380</v>
      </c>
      <c r="E122" t="s">
        <v>42</v>
      </c>
      <c r="F122" t="s">
        <v>28</v>
      </c>
      <c r="L122" t="s">
        <v>781</v>
      </c>
    </row>
    <row r="123" spans="1:12" x14ac:dyDescent="0.3">
      <c r="A123" t="s">
        <v>261</v>
      </c>
      <c r="B123" t="s">
        <v>262</v>
      </c>
      <c r="C123" t="s">
        <v>263</v>
      </c>
      <c r="D123" t="s">
        <v>1380</v>
      </c>
      <c r="E123" t="s">
        <v>42</v>
      </c>
      <c r="F123" t="s">
        <v>20</v>
      </c>
      <c r="L123" t="s">
        <v>781</v>
      </c>
    </row>
    <row r="124" spans="1:12" x14ac:dyDescent="0.3">
      <c r="A124" t="s">
        <v>264</v>
      </c>
      <c r="B124" t="s">
        <v>265</v>
      </c>
      <c r="C124" t="s">
        <v>266</v>
      </c>
      <c r="D124" t="s">
        <v>1380</v>
      </c>
      <c r="E124" t="s">
        <v>42</v>
      </c>
      <c r="F124" t="s">
        <v>28</v>
      </c>
      <c r="L124" t="s">
        <v>781</v>
      </c>
    </row>
    <row r="125" spans="1:12" x14ac:dyDescent="0.3">
      <c r="A125" t="s">
        <v>267</v>
      </c>
      <c r="B125" t="s">
        <v>268</v>
      </c>
      <c r="C125" t="s">
        <v>269</v>
      </c>
      <c r="D125" t="s">
        <v>1380</v>
      </c>
      <c r="E125" t="s">
        <v>42</v>
      </c>
      <c r="F125" t="s">
        <v>28</v>
      </c>
      <c r="L125" t="s">
        <v>781</v>
      </c>
    </row>
    <row r="126" spans="1:12" x14ac:dyDescent="0.3">
      <c r="A126" t="s">
        <v>270</v>
      </c>
      <c r="B126" t="s">
        <v>271</v>
      </c>
      <c r="C126" t="s">
        <v>272</v>
      </c>
      <c r="D126" t="s">
        <v>1380</v>
      </c>
      <c r="E126" t="s">
        <v>42</v>
      </c>
      <c r="F126" t="s">
        <v>20</v>
      </c>
      <c r="L126" t="s">
        <v>781</v>
      </c>
    </row>
    <row r="127" spans="1:12" x14ac:dyDescent="0.3">
      <c r="A127" t="s">
        <v>423</v>
      </c>
      <c r="B127" t="s">
        <v>424</v>
      </c>
      <c r="C127" t="s">
        <v>425</v>
      </c>
      <c r="D127" t="s">
        <v>1378</v>
      </c>
      <c r="E127" t="s">
        <v>42</v>
      </c>
      <c r="F127" t="s">
        <v>20</v>
      </c>
      <c r="K127" t="s">
        <v>178</v>
      </c>
      <c r="L127" t="s">
        <v>781</v>
      </c>
    </row>
    <row r="128" spans="1:12" x14ac:dyDescent="0.3">
      <c r="A128" t="s">
        <v>426</v>
      </c>
      <c r="B128" t="s">
        <v>427</v>
      </c>
      <c r="C128" t="s">
        <v>428</v>
      </c>
      <c r="D128" t="s">
        <v>1378</v>
      </c>
      <c r="E128" t="s">
        <v>42</v>
      </c>
      <c r="F128" t="s">
        <v>20</v>
      </c>
      <c r="K128" t="s">
        <v>178</v>
      </c>
      <c r="L128" t="s">
        <v>781</v>
      </c>
    </row>
    <row r="129" spans="1:12" x14ac:dyDescent="0.3">
      <c r="A129" t="s">
        <v>442</v>
      </c>
      <c r="B129" t="s">
        <v>443</v>
      </c>
      <c r="C129" t="s">
        <v>444</v>
      </c>
      <c r="D129" t="s">
        <v>1379</v>
      </c>
      <c r="E129" t="s">
        <v>19</v>
      </c>
      <c r="F129" t="s">
        <v>28</v>
      </c>
      <c r="K129" t="s">
        <v>53</v>
      </c>
      <c r="L129" t="s">
        <v>781</v>
      </c>
    </row>
    <row r="130" spans="1:12" x14ac:dyDescent="0.3">
      <c r="A130" t="s">
        <v>445</v>
      </c>
      <c r="B130" t="s">
        <v>446</v>
      </c>
      <c r="C130" t="s">
        <v>447</v>
      </c>
      <c r="D130" t="s">
        <v>1379</v>
      </c>
      <c r="E130" t="s">
        <v>19</v>
      </c>
      <c r="F130" t="s">
        <v>28</v>
      </c>
      <c r="K130" t="s">
        <v>448</v>
      </c>
      <c r="L130" t="s">
        <v>781</v>
      </c>
    </row>
    <row r="131" spans="1:12" x14ac:dyDescent="0.3">
      <c r="A131" t="s">
        <v>727</v>
      </c>
      <c r="B131" t="s">
        <v>728</v>
      </c>
      <c r="C131" t="s">
        <v>729</v>
      </c>
      <c r="D131" t="s">
        <v>1378</v>
      </c>
      <c r="E131" t="s">
        <v>42</v>
      </c>
      <c r="F131" t="s">
        <v>20</v>
      </c>
      <c r="K131" t="s">
        <v>69</v>
      </c>
      <c r="L131" t="s">
        <v>781</v>
      </c>
    </row>
    <row r="132" spans="1:12" x14ac:dyDescent="0.3">
      <c r="A132" t="s">
        <v>491</v>
      </c>
      <c r="B132" t="s">
        <v>492</v>
      </c>
      <c r="C132" t="s">
        <v>493</v>
      </c>
      <c r="D132" t="s">
        <v>1379</v>
      </c>
      <c r="E132" t="s">
        <v>42</v>
      </c>
      <c r="F132" t="s">
        <v>20</v>
      </c>
      <c r="K132" t="s">
        <v>494</v>
      </c>
      <c r="L132" t="s">
        <v>781</v>
      </c>
    </row>
    <row r="133" spans="1:12" x14ac:dyDescent="0.3">
      <c r="A133" t="s">
        <v>495</v>
      </c>
      <c r="B133" t="s">
        <v>496</v>
      </c>
      <c r="C133" t="s">
        <v>497</v>
      </c>
      <c r="D133" t="s">
        <v>1379</v>
      </c>
      <c r="E133" t="s">
        <v>42</v>
      </c>
      <c r="F133" t="s">
        <v>20</v>
      </c>
      <c r="K133" t="s">
        <v>494</v>
      </c>
      <c r="L133" t="s">
        <v>781</v>
      </c>
    </row>
    <row r="134" spans="1:12" x14ac:dyDescent="0.3">
      <c r="A134" t="s">
        <v>498</v>
      </c>
      <c r="B134" t="s">
        <v>499</v>
      </c>
      <c r="C134" t="s">
        <v>500</v>
      </c>
      <c r="D134" t="s">
        <v>1379</v>
      </c>
      <c r="E134" t="s">
        <v>42</v>
      </c>
      <c r="F134" t="s">
        <v>20</v>
      </c>
      <c r="K134" t="s">
        <v>494</v>
      </c>
      <c r="L134" t="s">
        <v>781</v>
      </c>
    </row>
    <row r="135" spans="1:12" x14ac:dyDescent="0.3">
      <c r="A135" t="s">
        <v>501</v>
      </c>
      <c r="B135" t="s">
        <v>502</v>
      </c>
      <c r="C135" t="s">
        <v>503</v>
      </c>
      <c r="D135" t="s">
        <v>1379</v>
      </c>
      <c r="E135" t="s">
        <v>42</v>
      </c>
      <c r="F135" t="s">
        <v>20</v>
      </c>
      <c r="K135" t="s">
        <v>494</v>
      </c>
      <c r="L135" t="s">
        <v>781</v>
      </c>
    </row>
    <row r="136" spans="1:12" x14ac:dyDescent="0.3">
      <c r="A136" t="s">
        <v>504</v>
      </c>
      <c r="B136" t="s">
        <v>505</v>
      </c>
      <c r="C136" t="s">
        <v>506</v>
      </c>
      <c r="D136" t="s">
        <v>1379</v>
      </c>
      <c r="E136" t="s">
        <v>42</v>
      </c>
      <c r="F136" t="s">
        <v>20</v>
      </c>
      <c r="K136" t="s">
        <v>494</v>
      </c>
      <c r="L136" t="s">
        <v>781</v>
      </c>
    </row>
    <row r="137" spans="1:12" x14ac:dyDescent="0.3">
      <c r="A137" t="s">
        <v>507</v>
      </c>
      <c r="B137" t="s">
        <v>508</v>
      </c>
      <c r="C137" t="s">
        <v>509</v>
      </c>
      <c r="D137" t="s">
        <v>1381</v>
      </c>
      <c r="E137" t="s">
        <v>42</v>
      </c>
      <c r="F137" t="s">
        <v>20</v>
      </c>
      <c r="L137" t="s">
        <v>781</v>
      </c>
    </row>
    <row r="138" spans="1:12" x14ac:dyDescent="0.3">
      <c r="A138" t="s">
        <v>510</v>
      </c>
      <c r="B138" t="s">
        <v>511</v>
      </c>
      <c r="C138" t="s">
        <v>512</v>
      </c>
      <c r="D138" t="s">
        <v>1381</v>
      </c>
      <c r="E138" t="s">
        <v>42</v>
      </c>
      <c r="F138" t="s">
        <v>28</v>
      </c>
      <c r="L138" t="s">
        <v>781</v>
      </c>
    </row>
    <row r="139" spans="1:12" x14ac:dyDescent="0.3">
      <c r="A139" t="s">
        <v>603</v>
      </c>
      <c r="B139" t="s">
        <v>597</v>
      </c>
      <c r="C139" t="s">
        <v>598</v>
      </c>
      <c r="D139" t="s">
        <v>1379</v>
      </c>
      <c r="E139" t="s">
        <v>19</v>
      </c>
      <c r="F139" t="s">
        <v>20</v>
      </c>
      <c r="K139" t="s">
        <v>494</v>
      </c>
      <c r="L139" t="s">
        <v>781</v>
      </c>
    </row>
    <row r="140" spans="1:12" x14ac:dyDescent="0.3">
      <c r="A140" t="s">
        <v>522</v>
      </c>
      <c r="B140" t="s">
        <v>523</v>
      </c>
      <c r="C140" t="s">
        <v>524</v>
      </c>
      <c r="D140" t="s">
        <v>1379</v>
      </c>
      <c r="E140" t="s">
        <v>19</v>
      </c>
      <c r="F140" t="s">
        <v>20</v>
      </c>
      <c r="K140" t="s">
        <v>525</v>
      </c>
      <c r="L140" t="s">
        <v>781</v>
      </c>
    </row>
    <row r="141" spans="1:12" x14ac:dyDescent="0.3">
      <c r="A141" t="s">
        <v>526</v>
      </c>
      <c r="B141" t="s">
        <v>527</v>
      </c>
      <c r="C141" t="s">
        <v>528</v>
      </c>
      <c r="D141" t="s">
        <v>1381</v>
      </c>
      <c r="E141" t="s">
        <v>42</v>
      </c>
      <c r="F141" t="s">
        <v>28</v>
      </c>
      <c r="L141" t="s">
        <v>781</v>
      </c>
    </row>
    <row r="142" spans="1:12" x14ac:dyDescent="0.3">
      <c r="A142" t="s">
        <v>535</v>
      </c>
      <c r="B142" t="s">
        <v>536</v>
      </c>
      <c r="C142" t="s">
        <v>537</v>
      </c>
      <c r="D142" t="s">
        <v>1378</v>
      </c>
      <c r="E142" t="s">
        <v>42</v>
      </c>
      <c r="F142" t="s">
        <v>20</v>
      </c>
      <c r="K142" t="s">
        <v>178</v>
      </c>
      <c r="L142" t="s">
        <v>781</v>
      </c>
    </row>
    <row r="143" spans="1:12" x14ac:dyDescent="0.3">
      <c r="A143" t="s">
        <v>538</v>
      </c>
      <c r="B143" t="s">
        <v>539</v>
      </c>
      <c r="C143" t="s">
        <v>540</v>
      </c>
      <c r="D143" t="s">
        <v>1378</v>
      </c>
      <c r="E143" t="s">
        <v>42</v>
      </c>
      <c r="F143" t="s">
        <v>20</v>
      </c>
      <c r="K143" t="s">
        <v>83</v>
      </c>
      <c r="L143" t="s">
        <v>781</v>
      </c>
    </row>
    <row r="144" spans="1:12" x14ac:dyDescent="0.3">
      <c r="A144" t="s">
        <v>1279</v>
      </c>
      <c r="B144" t="s">
        <v>1280</v>
      </c>
      <c r="C144" t="s">
        <v>1281</v>
      </c>
      <c r="D144" t="s">
        <v>1379</v>
      </c>
      <c r="E144" t="s">
        <v>19</v>
      </c>
      <c r="F144" t="s">
        <v>28</v>
      </c>
      <c r="L144" t="s">
        <v>781</v>
      </c>
    </row>
    <row r="145" spans="1:12" x14ac:dyDescent="0.3">
      <c r="A145" t="s">
        <v>1284</v>
      </c>
      <c r="B145" t="s">
        <v>1285</v>
      </c>
      <c r="C145" t="s">
        <v>1286</v>
      </c>
      <c r="D145" t="s">
        <v>1379</v>
      </c>
      <c r="E145" t="s">
        <v>19</v>
      </c>
      <c r="F145" t="s">
        <v>28</v>
      </c>
      <c r="L145" t="s">
        <v>781</v>
      </c>
    </row>
    <row r="146" spans="1:12" x14ac:dyDescent="0.3">
      <c r="A146" t="s">
        <v>1288</v>
      </c>
      <c r="B146" t="s">
        <v>1289</v>
      </c>
      <c r="C146" t="s">
        <v>1290</v>
      </c>
      <c r="D146" t="s">
        <v>1379</v>
      </c>
      <c r="E146" t="s">
        <v>19</v>
      </c>
      <c r="F146" t="s">
        <v>28</v>
      </c>
      <c r="L146" t="s">
        <v>781</v>
      </c>
    </row>
    <row r="147" spans="1:12" x14ac:dyDescent="0.3">
      <c r="A147" t="s">
        <v>1292</v>
      </c>
      <c r="B147" t="s">
        <v>1293</v>
      </c>
      <c r="C147" t="s">
        <v>1294</v>
      </c>
      <c r="D147" t="s">
        <v>1379</v>
      </c>
      <c r="E147" t="s">
        <v>19</v>
      </c>
      <c r="F147" t="s">
        <v>28</v>
      </c>
      <c r="L147" t="s">
        <v>781</v>
      </c>
    </row>
    <row r="148" spans="1:12" x14ac:dyDescent="0.3">
      <c r="A148" t="s">
        <v>66</v>
      </c>
      <c r="B148" t="s">
        <v>67</v>
      </c>
      <c r="C148" t="s">
        <v>68</v>
      </c>
      <c r="D148" t="s">
        <v>1379</v>
      </c>
      <c r="E148" t="s">
        <v>42</v>
      </c>
      <c r="F148" t="s">
        <v>20</v>
      </c>
      <c r="K148" t="s">
        <v>69</v>
      </c>
      <c r="L148" t="s">
        <v>832</v>
      </c>
    </row>
    <row r="149" spans="1:12" x14ac:dyDescent="0.3">
      <c r="A149" t="s">
        <v>106</v>
      </c>
      <c r="B149" t="s">
        <v>587</v>
      </c>
      <c r="C149" t="s">
        <v>588</v>
      </c>
      <c r="D149" t="s">
        <v>1380</v>
      </c>
      <c r="E149" t="s">
        <v>42</v>
      </c>
      <c r="F149" t="s">
        <v>20</v>
      </c>
      <c r="L149" t="s">
        <v>832</v>
      </c>
    </row>
    <row r="150" spans="1:12" x14ac:dyDescent="0.3">
      <c r="A150" t="s">
        <v>108</v>
      </c>
      <c r="B150" t="s">
        <v>107</v>
      </c>
      <c r="C150" t="s">
        <v>589</v>
      </c>
      <c r="D150" t="s">
        <v>1380</v>
      </c>
      <c r="E150" t="s">
        <v>42</v>
      </c>
      <c r="F150" t="s">
        <v>20</v>
      </c>
      <c r="L150" t="s">
        <v>832</v>
      </c>
    </row>
    <row r="151" spans="1:12" x14ac:dyDescent="0.3">
      <c r="A151" t="s">
        <v>116</v>
      </c>
      <c r="B151" t="s">
        <v>117</v>
      </c>
      <c r="C151" t="s">
        <v>118</v>
      </c>
      <c r="D151" t="s">
        <v>1379</v>
      </c>
      <c r="E151" t="s">
        <v>19</v>
      </c>
      <c r="F151" t="s">
        <v>20</v>
      </c>
      <c r="L151" t="s">
        <v>832</v>
      </c>
    </row>
    <row r="152" spans="1:12" x14ac:dyDescent="0.3">
      <c r="A152" t="s">
        <v>172</v>
      </c>
      <c r="B152" t="s">
        <v>173</v>
      </c>
      <c r="C152" t="s">
        <v>174</v>
      </c>
      <c r="D152" t="s">
        <v>1379</v>
      </c>
      <c r="E152" t="s">
        <v>19</v>
      </c>
      <c r="F152" t="s">
        <v>20</v>
      </c>
      <c r="K152" t="s">
        <v>53</v>
      </c>
      <c r="L152" t="s">
        <v>832</v>
      </c>
    </row>
    <row r="153" spans="1:12" x14ac:dyDescent="0.3">
      <c r="A153" t="s">
        <v>372</v>
      </c>
      <c r="B153" t="s">
        <v>373</v>
      </c>
      <c r="C153" t="s">
        <v>374</v>
      </c>
      <c r="D153" t="s">
        <v>1379</v>
      </c>
      <c r="E153" t="s">
        <v>19</v>
      </c>
      <c r="F153" t="s">
        <v>28</v>
      </c>
      <c r="L153" t="s">
        <v>832</v>
      </c>
    </row>
    <row r="154" spans="1:12" x14ac:dyDescent="0.3">
      <c r="A154" t="s">
        <v>375</v>
      </c>
      <c r="B154" t="s">
        <v>376</v>
      </c>
      <c r="C154" t="s">
        <v>377</v>
      </c>
      <c r="D154" t="s">
        <v>1379</v>
      </c>
      <c r="E154" t="s">
        <v>19</v>
      </c>
      <c r="F154" t="s">
        <v>28</v>
      </c>
      <c r="L154" t="s">
        <v>832</v>
      </c>
    </row>
    <row r="155" spans="1:12" x14ac:dyDescent="0.3">
      <c r="A155" t="s">
        <v>429</v>
      </c>
      <c r="B155" t="s">
        <v>591</v>
      </c>
      <c r="C155" t="s">
        <v>592</v>
      </c>
      <c r="D155" t="s">
        <v>1379</v>
      </c>
      <c r="E155" t="s">
        <v>42</v>
      </c>
      <c r="F155" t="s">
        <v>20</v>
      </c>
      <c r="K155" t="s">
        <v>585</v>
      </c>
      <c r="L155" t="s">
        <v>832</v>
      </c>
    </row>
    <row r="156" spans="1:12" x14ac:dyDescent="0.3">
      <c r="A156" t="s">
        <v>431</v>
      </c>
      <c r="B156" t="s">
        <v>593</v>
      </c>
      <c r="C156" t="s">
        <v>594</v>
      </c>
      <c r="D156" t="s">
        <v>1379</v>
      </c>
      <c r="E156" t="s">
        <v>42</v>
      </c>
      <c r="F156" t="s">
        <v>20</v>
      </c>
      <c r="K156" t="s">
        <v>430</v>
      </c>
      <c r="L156" t="s">
        <v>832</v>
      </c>
    </row>
    <row r="157" spans="1:12" x14ac:dyDescent="0.3">
      <c r="A157" t="s">
        <v>16</v>
      </c>
      <c r="B157" t="s">
        <v>17</v>
      </c>
      <c r="C157" t="s">
        <v>18</v>
      </c>
      <c r="D157" t="s">
        <v>1379</v>
      </c>
      <c r="E157" t="s">
        <v>19</v>
      </c>
      <c r="F157" t="s">
        <v>20</v>
      </c>
      <c r="K157" t="s">
        <v>21</v>
      </c>
      <c r="L157" t="s">
        <v>756</v>
      </c>
    </row>
    <row r="158" spans="1:12" x14ac:dyDescent="0.3">
      <c r="A158" t="s">
        <v>22</v>
      </c>
      <c r="B158" t="s">
        <v>23</v>
      </c>
      <c r="C158" t="s">
        <v>24</v>
      </c>
      <c r="D158" t="s">
        <v>1379</v>
      </c>
      <c r="E158" t="s">
        <v>19</v>
      </c>
      <c r="F158" t="s">
        <v>20</v>
      </c>
      <c r="K158" t="s">
        <v>21</v>
      </c>
      <c r="L158" t="s">
        <v>756</v>
      </c>
    </row>
    <row r="159" spans="1:12" x14ac:dyDescent="0.3">
      <c r="A159" t="s">
        <v>25</v>
      </c>
      <c r="B159" t="s">
        <v>26</v>
      </c>
      <c r="C159" t="s">
        <v>27</v>
      </c>
      <c r="D159" t="s">
        <v>1379</v>
      </c>
      <c r="E159" t="s">
        <v>19</v>
      </c>
      <c r="F159" t="s">
        <v>20</v>
      </c>
      <c r="K159" t="s">
        <v>21</v>
      </c>
      <c r="L159" t="s">
        <v>756</v>
      </c>
    </row>
    <row r="160" spans="1:12" x14ac:dyDescent="0.3">
      <c r="A160" t="s">
        <v>29</v>
      </c>
      <c r="B160" t="s">
        <v>30</v>
      </c>
      <c r="C160" t="s">
        <v>31</v>
      </c>
      <c r="D160" t="s">
        <v>1379</v>
      </c>
      <c r="E160" t="s">
        <v>19</v>
      </c>
      <c r="F160" t="s">
        <v>28</v>
      </c>
      <c r="K160" t="s">
        <v>21</v>
      </c>
      <c r="L160" t="s">
        <v>756</v>
      </c>
    </row>
    <row r="161" spans="1:12" x14ac:dyDescent="0.3">
      <c r="A161" t="s">
        <v>36</v>
      </c>
      <c r="B161" t="s">
        <v>37</v>
      </c>
      <c r="C161" t="s">
        <v>38</v>
      </c>
      <c r="D161" t="s">
        <v>1379</v>
      </c>
      <c r="E161" t="s">
        <v>19</v>
      </c>
      <c r="F161" t="s">
        <v>20</v>
      </c>
      <c r="L161" t="s">
        <v>756</v>
      </c>
    </row>
    <row r="162" spans="1:12" x14ac:dyDescent="0.3">
      <c r="A162" t="s">
        <v>39</v>
      </c>
      <c r="B162" t="s">
        <v>40</v>
      </c>
      <c r="C162" t="s">
        <v>41</v>
      </c>
      <c r="D162" t="s">
        <v>1379</v>
      </c>
      <c r="E162" t="s">
        <v>19</v>
      </c>
      <c r="F162" t="s">
        <v>20</v>
      </c>
      <c r="L162" t="s">
        <v>756</v>
      </c>
    </row>
    <row r="163" spans="1:12" x14ac:dyDescent="0.3">
      <c r="A163" t="s">
        <v>84</v>
      </c>
      <c r="B163" t="s">
        <v>85</v>
      </c>
      <c r="C163" t="s">
        <v>86</v>
      </c>
      <c r="D163" t="s">
        <v>1381</v>
      </c>
      <c r="E163" t="s">
        <v>42</v>
      </c>
      <c r="F163" t="s">
        <v>20</v>
      </c>
      <c r="L163" t="s">
        <v>756</v>
      </c>
    </row>
    <row r="164" spans="1:12" x14ac:dyDescent="0.3">
      <c r="A164" t="s">
        <v>90</v>
      </c>
      <c r="B164" t="s">
        <v>91</v>
      </c>
      <c r="C164" t="s">
        <v>92</v>
      </c>
      <c r="D164" t="s">
        <v>1379</v>
      </c>
      <c r="E164" t="s">
        <v>19</v>
      </c>
      <c r="F164" t="s">
        <v>20</v>
      </c>
      <c r="K164" t="s">
        <v>21</v>
      </c>
      <c r="L164" t="s">
        <v>756</v>
      </c>
    </row>
    <row r="165" spans="1:12" x14ac:dyDescent="0.3">
      <c r="A165" t="s">
        <v>119</v>
      </c>
      <c r="B165" t="s">
        <v>120</v>
      </c>
      <c r="C165" t="s">
        <v>121</v>
      </c>
      <c r="D165" t="s">
        <v>1379</v>
      </c>
      <c r="E165" t="s">
        <v>19</v>
      </c>
      <c r="F165" t="s">
        <v>20</v>
      </c>
      <c r="L165" t="s">
        <v>756</v>
      </c>
    </row>
    <row r="166" spans="1:12" x14ac:dyDescent="0.3">
      <c r="A166" t="s">
        <v>908</v>
      </c>
      <c r="B166" t="s">
        <v>909</v>
      </c>
      <c r="C166" t="s">
        <v>910</v>
      </c>
      <c r="D166" t="s">
        <v>1378</v>
      </c>
      <c r="E166" t="s">
        <v>42</v>
      </c>
      <c r="F166" t="s">
        <v>28</v>
      </c>
      <c r="L166" t="s">
        <v>756</v>
      </c>
    </row>
    <row r="167" spans="1:12" x14ac:dyDescent="0.3">
      <c r="A167" t="s">
        <v>381</v>
      </c>
      <c r="B167" t="s">
        <v>382</v>
      </c>
      <c r="C167" t="s">
        <v>383</v>
      </c>
      <c r="D167" t="s">
        <v>1379</v>
      </c>
      <c r="E167" t="s">
        <v>42</v>
      </c>
      <c r="F167" t="s">
        <v>20</v>
      </c>
      <c r="L167" t="s">
        <v>756</v>
      </c>
    </row>
    <row r="168" spans="1:12" x14ac:dyDescent="0.3">
      <c r="A168" t="s">
        <v>384</v>
      </c>
      <c r="B168" t="s">
        <v>385</v>
      </c>
      <c r="C168" t="s">
        <v>386</v>
      </c>
      <c r="D168" t="s">
        <v>1379</v>
      </c>
      <c r="E168" t="s">
        <v>42</v>
      </c>
      <c r="F168" t="s">
        <v>20</v>
      </c>
      <c r="L168" t="s">
        <v>756</v>
      </c>
    </row>
    <row r="169" spans="1:12" x14ac:dyDescent="0.3">
      <c r="A169" t="s">
        <v>387</v>
      </c>
      <c r="B169" t="s">
        <v>388</v>
      </c>
      <c r="C169" t="s">
        <v>389</v>
      </c>
      <c r="D169" t="s">
        <v>1379</v>
      </c>
      <c r="E169" t="s">
        <v>42</v>
      </c>
      <c r="F169" t="s">
        <v>20</v>
      </c>
      <c r="L169" t="s">
        <v>756</v>
      </c>
    </row>
    <row r="170" spans="1:12" x14ac:dyDescent="0.3">
      <c r="A170" t="s">
        <v>390</v>
      </c>
      <c r="B170" t="s">
        <v>391</v>
      </c>
      <c r="C170" t="s">
        <v>392</v>
      </c>
      <c r="D170" t="s">
        <v>1379</v>
      </c>
      <c r="E170" t="s">
        <v>19</v>
      </c>
      <c r="F170" t="s">
        <v>20</v>
      </c>
      <c r="K170" t="s">
        <v>21</v>
      </c>
      <c r="L170" t="s">
        <v>756</v>
      </c>
    </row>
    <row r="171" spans="1:12" x14ac:dyDescent="0.3">
      <c r="A171" t="s">
        <v>393</v>
      </c>
      <c r="B171" t="s">
        <v>394</v>
      </c>
      <c r="C171" t="s">
        <v>395</v>
      </c>
      <c r="D171" t="s">
        <v>1379</v>
      </c>
      <c r="E171" t="s">
        <v>19</v>
      </c>
      <c r="F171" t="s">
        <v>20</v>
      </c>
      <c r="K171" t="s">
        <v>21</v>
      </c>
      <c r="L171" t="s">
        <v>756</v>
      </c>
    </row>
    <row r="172" spans="1:12" x14ac:dyDescent="0.3">
      <c r="A172" t="s">
        <v>405</v>
      </c>
      <c r="B172" t="s">
        <v>406</v>
      </c>
      <c r="C172" t="s">
        <v>407</v>
      </c>
      <c r="D172" t="s">
        <v>1379</v>
      </c>
      <c r="E172" t="s">
        <v>19</v>
      </c>
      <c r="F172" t="s">
        <v>20</v>
      </c>
      <c r="L172" t="s">
        <v>756</v>
      </c>
    </row>
    <row r="173" spans="1:12" x14ac:dyDescent="0.3">
      <c r="A173" t="s">
        <v>482</v>
      </c>
      <c r="B173" t="s">
        <v>483</v>
      </c>
      <c r="C173" t="s">
        <v>484</v>
      </c>
      <c r="D173" t="s">
        <v>1380</v>
      </c>
      <c r="E173" t="s">
        <v>42</v>
      </c>
      <c r="F173" t="s">
        <v>28</v>
      </c>
      <c r="L173" t="s">
        <v>756</v>
      </c>
    </row>
    <row r="174" spans="1:12" x14ac:dyDescent="0.3">
      <c r="A174" t="s">
        <v>485</v>
      </c>
      <c r="B174" t="s">
        <v>486</v>
      </c>
      <c r="C174" t="s">
        <v>487</v>
      </c>
      <c r="D174" t="s">
        <v>1380</v>
      </c>
      <c r="E174" t="s">
        <v>42</v>
      </c>
      <c r="F174" t="s">
        <v>28</v>
      </c>
      <c r="L174" t="s">
        <v>756</v>
      </c>
    </row>
    <row r="175" spans="1:12" x14ac:dyDescent="0.3">
      <c r="A175" t="s">
        <v>513</v>
      </c>
      <c r="B175" t="s">
        <v>514</v>
      </c>
      <c r="C175" t="s">
        <v>515</v>
      </c>
      <c r="D175" t="s">
        <v>1381</v>
      </c>
      <c r="E175" t="s">
        <v>42</v>
      </c>
      <c r="F175" t="s">
        <v>28</v>
      </c>
      <c r="L175" t="s">
        <v>756</v>
      </c>
    </row>
    <row r="176" spans="1:12" x14ac:dyDescent="0.3">
      <c r="A176" t="s">
        <v>516</v>
      </c>
      <c r="B176" t="s">
        <v>517</v>
      </c>
      <c r="C176" t="s">
        <v>518</v>
      </c>
      <c r="D176" t="s">
        <v>1381</v>
      </c>
      <c r="E176" t="s">
        <v>42</v>
      </c>
      <c r="F176" t="s">
        <v>20</v>
      </c>
      <c r="L176" t="s">
        <v>756</v>
      </c>
    </row>
    <row r="177" spans="1:12" x14ac:dyDescent="0.3">
      <c r="A177" t="s">
        <v>519</v>
      </c>
      <c r="B177" t="s">
        <v>520</v>
      </c>
      <c r="C177" t="s">
        <v>521</v>
      </c>
      <c r="D177" t="s">
        <v>1381</v>
      </c>
      <c r="E177" t="s">
        <v>42</v>
      </c>
      <c r="F177" t="s">
        <v>20</v>
      </c>
      <c r="L177" t="s">
        <v>756</v>
      </c>
    </row>
    <row r="178" spans="1:12" x14ac:dyDescent="0.3">
      <c r="A178" t="s">
        <v>529</v>
      </c>
      <c r="B178" t="s">
        <v>530</v>
      </c>
      <c r="C178" t="s">
        <v>531</v>
      </c>
      <c r="D178" t="s">
        <v>1379</v>
      </c>
      <c r="E178" t="s">
        <v>19</v>
      </c>
      <c r="F178" t="s">
        <v>20</v>
      </c>
      <c r="K178" t="s">
        <v>21</v>
      </c>
      <c r="L178" t="s">
        <v>756</v>
      </c>
    </row>
    <row r="179" spans="1:12" x14ac:dyDescent="0.3">
      <c r="A179" t="s">
        <v>532</v>
      </c>
      <c r="B179" t="s">
        <v>533</v>
      </c>
      <c r="C179" t="s">
        <v>534</v>
      </c>
      <c r="D179" t="s">
        <v>1379</v>
      </c>
      <c r="E179" t="s">
        <v>19</v>
      </c>
      <c r="F179" t="s">
        <v>20</v>
      </c>
      <c r="K179" t="s">
        <v>21</v>
      </c>
      <c r="L179" t="s">
        <v>756</v>
      </c>
    </row>
    <row r="180" spans="1:12" x14ac:dyDescent="0.3">
      <c r="A180" t="s">
        <v>1246</v>
      </c>
      <c r="B180" t="s">
        <v>1247</v>
      </c>
      <c r="C180" t="s">
        <v>1248</v>
      </c>
      <c r="D180" t="s">
        <v>1378</v>
      </c>
      <c r="E180" t="s">
        <v>42</v>
      </c>
      <c r="F180" t="s">
        <v>28</v>
      </c>
      <c r="K180" t="s">
        <v>1250</v>
      </c>
      <c r="L180" t="s">
        <v>756</v>
      </c>
    </row>
    <row r="181" spans="1:12" x14ac:dyDescent="0.3">
      <c r="A181" t="s">
        <v>1253</v>
      </c>
      <c r="B181" t="s">
        <v>1254</v>
      </c>
      <c r="C181" t="s">
        <v>1255</v>
      </c>
      <c r="D181" t="s">
        <v>1378</v>
      </c>
      <c r="E181" t="s">
        <v>42</v>
      </c>
      <c r="F181" t="s">
        <v>28</v>
      </c>
      <c r="K181" t="s">
        <v>1257</v>
      </c>
      <c r="L181" t="s">
        <v>756</v>
      </c>
    </row>
    <row r="182" spans="1:12" x14ac:dyDescent="0.3">
      <c r="A182" t="s">
        <v>547</v>
      </c>
      <c r="B182" t="s">
        <v>1260</v>
      </c>
      <c r="C182" t="s">
        <v>1261</v>
      </c>
      <c r="D182" t="s">
        <v>1378</v>
      </c>
      <c r="E182" t="s">
        <v>42</v>
      </c>
      <c r="F182" t="s">
        <v>20</v>
      </c>
      <c r="L182" t="s">
        <v>756</v>
      </c>
    </row>
    <row r="183" spans="1:12" x14ac:dyDescent="0.3">
      <c r="A183" t="s">
        <v>604</v>
      </c>
      <c r="B183" t="s">
        <v>1264</v>
      </c>
      <c r="C183" t="s">
        <v>1265</v>
      </c>
      <c r="D183" t="s">
        <v>1378</v>
      </c>
      <c r="E183" t="s">
        <v>42</v>
      </c>
      <c r="F183" t="s">
        <v>28</v>
      </c>
      <c r="K183" t="s">
        <v>586</v>
      </c>
      <c r="L183" t="s">
        <v>756</v>
      </c>
    </row>
    <row r="184" spans="1:12" x14ac:dyDescent="0.3">
      <c r="A184" t="s">
        <v>1267</v>
      </c>
      <c r="B184" t="s">
        <v>1268</v>
      </c>
      <c r="C184" t="s">
        <v>1269</v>
      </c>
      <c r="D184" t="s">
        <v>1379</v>
      </c>
      <c r="E184" t="s">
        <v>19</v>
      </c>
      <c r="F184" t="s">
        <v>28</v>
      </c>
      <c r="K184" t="s">
        <v>1271</v>
      </c>
      <c r="L184" t="s">
        <v>756</v>
      </c>
    </row>
    <row r="185" spans="1:12" x14ac:dyDescent="0.3">
      <c r="A185" t="s">
        <v>548</v>
      </c>
      <c r="B185" t="s">
        <v>549</v>
      </c>
      <c r="C185" t="s">
        <v>550</v>
      </c>
      <c r="D185" t="s">
        <v>1378</v>
      </c>
      <c r="E185" t="s">
        <v>42</v>
      </c>
      <c r="F185" t="s">
        <v>20</v>
      </c>
      <c r="L185" t="s">
        <v>756</v>
      </c>
    </row>
    <row r="186" spans="1:12" x14ac:dyDescent="0.3">
      <c r="A186" t="s">
        <v>551</v>
      </c>
      <c r="B186" t="s">
        <v>552</v>
      </c>
      <c r="C186" t="s">
        <v>553</v>
      </c>
      <c r="D186" t="s">
        <v>1378</v>
      </c>
      <c r="E186" t="s">
        <v>42</v>
      </c>
      <c r="F186" t="s">
        <v>28</v>
      </c>
      <c r="L186" t="s">
        <v>756</v>
      </c>
    </row>
    <row r="187" spans="1:12" x14ac:dyDescent="0.3">
      <c r="A187" t="s">
        <v>340</v>
      </c>
      <c r="B187" t="s">
        <v>341</v>
      </c>
      <c r="C187" t="s">
        <v>342</v>
      </c>
      <c r="D187" t="s">
        <v>1378</v>
      </c>
      <c r="E187" t="s">
        <v>343</v>
      </c>
      <c r="F187" t="s">
        <v>28</v>
      </c>
      <c r="K187" t="s">
        <v>344</v>
      </c>
      <c r="L187" t="s">
        <v>1089</v>
      </c>
    </row>
    <row r="188" spans="1:12" x14ac:dyDescent="0.3">
      <c r="A188" t="s">
        <v>345</v>
      </c>
      <c r="B188" t="s">
        <v>346</v>
      </c>
      <c r="C188" t="s">
        <v>347</v>
      </c>
      <c r="D188" t="s">
        <v>1378</v>
      </c>
      <c r="E188" t="s">
        <v>343</v>
      </c>
      <c r="F188" t="s">
        <v>28</v>
      </c>
      <c r="K188" t="s">
        <v>344</v>
      </c>
      <c r="L188" t="s">
        <v>1089</v>
      </c>
    </row>
    <row r="189" spans="1:12" x14ac:dyDescent="0.3">
      <c r="A189" t="s">
        <v>348</v>
      </c>
      <c r="B189" t="s">
        <v>349</v>
      </c>
      <c r="C189" t="s">
        <v>350</v>
      </c>
      <c r="D189" t="s">
        <v>1378</v>
      </c>
      <c r="E189" t="s">
        <v>343</v>
      </c>
      <c r="F189" t="s">
        <v>28</v>
      </c>
      <c r="K189" t="s">
        <v>344</v>
      </c>
      <c r="L189" t="s">
        <v>1089</v>
      </c>
    </row>
    <row r="190" spans="1:12" x14ac:dyDescent="0.3">
      <c r="A190" t="s">
        <v>351</v>
      </c>
      <c r="B190" t="s">
        <v>352</v>
      </c>
      <c r="C190" t="s">
        <v>353</v>
      </c>
      <c r="D190" t="s">
        <v>1378</v>
      </c>
      <c r="E190" t="s">
        <v>343</v>
      </c>
      <c r="F190" t="s">
        <v>28</v>
      </c>
      <c r="K190" t="s">
        <v>344</v>
      </c>
      <c r="L190" t="s">
        <v>1089</v>
      </c>
    </row>
    <row r="191" spans="1:12" x14ac:dyDescent="0.3">
      <c r="A191" t="s">
        <v>354</v>
      </c>
      <c r="B191" t="s">
        <v>355</v>
      </c>
      <c r="C191" t="s">
        <v>356</v>
      </c>
      <c r="D191" t="s">
        <v>1378</v>
      </c>
      <c r="E191" t="s">
        <v>343</v>
      </c>
      <c r="F191" t="s">
        <v>28</v>
      </c>
      <c r="K191" t="s">
        <v>344</v>
      </c>
      <c r="L191" t="s">
        <v>1089</v>
      </c>
    </row>
    <row r="192" spans="1:12" x14ac:dyDescent="0.3">
      <c r="A192" t="s">
        <v>357</v>
      </c>
      <c r="B192" t="s">
        <v>358</v>
      </c>
      <c r="C192" t="s">
        <v>359</v>
      </c>
      <c r="D192" t="s">
        <v>1378</v>
      </c>
      <c r="E192" t="s">
        <v>343</v>
      </c>
      <c r="F192" t="s">
        <v>28</v>
      </c>
      <c r="K192" t="s">
        <v>344</v>
      </c>
      <c r="L192" t="s">
        <v>1089</v>
      </c>
    </row>
    <row r="193" spans="1:12" x14ac:dyDescent="0.3">
      <c r="A193" t="s">
        <v>360</v>
      </c>
      <c r="B193" t="s">
        <v>361</v>
      </c>
      <c r="C193" t="s">
        <v>362</v>
      </c>
      <c r="D193" t="s">
        <v>1378</v>
      </c>
      <c r="E193" t="s">
        <v>343</v>
      </c>
      <c r="F193" t="s">
        <v>28</v>
      </c>
      <c r="K193" t="s">
        <v>344</v>
      </c>
      <c r="L193" t="s">
        <v>1089</v>
      </c>
    </row>
    <row r="194" spans="1:12" x14ac:dyDescent="0.3">
      <c r="A194" t="s">
        <v>363</v>
      </c>
      <c r="B194" t="s">
        <v>364</v>
      </c>
      <c r="C194" t="s">
        <v>365</v>
      </c>
      <c r="D194" t="s">
        <v>1378</v>
      </c>
      <c r="E194" t="s">
        <v>343</v>
      </c>
      <c r="F194" t="s">
        <v>28</v>
      </c>
      <c r="K194" t="s">
        <v>344</v>
      </c>
      <c r="L194" t="s">
        <v>1089</v>
      </c>
    </row>
    <row r="195" spans="1:12" x14ac:dyDescent="0.3">
      <c r="A195" t="s">
        <v>366</v>
      </c>
      <c r="B195" t="s">
        <v>367</v>
      </c>
      <c r="C195" t="s">
        <v>368</v>
      </c>
      <c r="D195" t="s">
        <v>1378</v>
      </c>
      <c r="E195" t="s">
        <v>343</v>
      </c>
      <c r="F195" t="s">
        <v>28</v>
      </c>
      <c r="K195" t="s">
        <v>344</v>
      </c>
      <c r="L195" t="s">
        <v>1089</v>
      </c>
    </row>
    <row r="196" spans="1:12" x14ac:dyDescent="0.3">
      <c r="A196" t="s">
        <v>369</v>
      </c>
      <c r="B196" t="s">
        <v>370</v>
      </c>
      <c r="C196" t="s">
        <v>371</v>
      </c>
      <c r="D196" t="s">
        <v>1378</v>
      </c>
      <c r="E196" t="s">
        <v>343</v>
      </c>
      <c r="F196" t="s">
        <v>28</v>
      </c>
      <c r="K196" t="s">
        <v>344</v>
      </c>
      <c r="L196" t="s">
        <v>1089</v>
      </c>
    </row>
    <row r="197" spans="1:12" x14ac:dyDescent="0.3">
      <c r="A197" t="s">
        <v>46</v>
      </c>
      <c r="B197" t="s">
        <v>47</v>
      </c>
      <c r="C197" t="s">
        <v>48</v>
      </c>
      <c r="D197" t="s">
        <v>1379</v>
      </c>
      <c r="E197" t="s">
        <v>19</v>
      </c>
      <c r="F197" t="s">
        <v>20</v>
      </c>
      <c r="K197" t="s">
        <v>49</v>
      </c>
      <c r="L197" t="s">
        <v>815</v>
      </c>
    </row>
    <row r="198" spans="1:12" x14ac:dyDescent="0.3">
      <c r="A198" t="s">
        <v>122</v>
      </c>
      <c r="B198" t="s">
        <v>123</v>
      </c>
      <c r="C198" t="s">
        <v>124</v>
      </c>
      <c r="D198" t="s">
        <v>1379</v>
      </c>
      <c r="E198" t="s">
        <v>42</v>
      </c>
      <c r="F198" t="s">
        <v>28</v>
      </c>
      <c r="K198" t="s">
        <v>125</v>
      </c>
      <c r="L198" t="s">
        <v>815</v>
      </c>
    </row>
    <row r="199" spans="1:12" x14ac:dyDescent="0.3">
      <c r="A199" t="s">
        <v>126</v>
      </c>
      <c r="B199" t="s">
        <v>127</v>
      </c>
      <c r="C199" t="s">
        <v>128</v>
      </c>
      <c r="D199" t="s">
        <v>1379</v>
      </c>
      <c r="E199" t="s">
        <v>42</v>
      </c>
      <c r="F199" t="s">
        <v>28</v>
      </c>
      <c r="K199" t="s">
        <v>125</v>
      </c>
      <c r="L199" t="s">
        <v>815</v>
      </c>
    </row>
    <row r="200" spans="1:12" x14ac:dyDescent="0.3">
      <c r="A200" t="s">
        <v>129</v>
      </c>
      <c r="B200" t="s">
        <v>130</v>
      </c>
      <c r="C200" t="s">
        <v>131</v>
      </c>
      <c r="D200" t="s">
        <v>1379</v>
      </c>
      <c r="E200" t="s">
        <v>42</v>
      </c>
      <c r="F200" t="s">
        <v>28</v>
      </c>
      <c r="K200" t="s">
        <v>125</v>
      </c>
      <c r="L200" t="s">
        <v>815</v>
      </c>
    </row>
    <row r="201" spans="1:12" x14ac:dyDescent="0.3">
      <c r="A201" t="s">
        <v>132</v>
      </c>
      <c r="B201" t="s">
        <v>133</v>
      </c>
      <c r="C201" t="s">
        <v>134</v>
      </c>
      <c r="D201" t="s">
        <v>1379</v>
      </c>
      <c r="E201" t="s">
        <v>42</v>
      </c>
      <c r="F201" t="s">
        <v>28</v>
      </c>
      <c r="K201" t="s">
        <v>125</v>
      </c>
      <c r="L201" t="s">
        <v>815</v>
      </c>
    </row>
    <row r="202" spans="1:12" x14ac:dyDescent="0.3">
      <c r="A202" t="s">
        <v>135</v>
      </c>
      <c r="B202" t="s">
        <v>136</v>
      </c>
      <c r="C202" t="s">
        <v>137</v>
      </c>
      <c r="D202" t="s">
        <v>1379</v>
      </c>
      <c r="E202" t="s">
        <v>42</v>
      </c>
      <c r="F202" t="s">
        <v>28</v>
      </c>
      <c r="K202" t="s">
        <v>125</v>
      </c>
      <c r="L202" t="s">
        <v>815</v>
      </c>
    </row>
    <row r="203" spans="1:12" x14ac:dyDescent="0.3">
      <c r="A203" t="s">
        <v>138</v>
      </c>
      <c r="B203" t="s">
        <v>139</v>
      </c>
      <c r="C203" t="s">
        <v>140</v>
      </c>
      <c r="D203" t="s">
        <v>1379</v>
      </c>
      <c r="E203" t="s">
        <v>42</v>
      </c>
      <c r="F203" t="s">
        <v>28</v>
      </c>
      <c r="K203" t="s">
        <v>125</v>
      </c>
      <c r="L203" t="s">
        <v>815</v>
      </c>
    </row>
    <row r="204" spans="1:12" x14ac:dyDescent="0.3">
      <c r="A204" t="s">
        <v>945</v>
      </c>
      <c r="B204" t="s">
        <v>946</v>
      </c>
      <c r="C204" t="s">
        <v>947</v>
      </c>
      <c r="D204" t="s">
        <v>1379</v>
      </c>
      <c r="E204" t="s">
        <v>19</v>
      </c>
      <c r="F204" t="s">
        <v>20</v>
      </c>
      <c r="K204" t="s">
        <v>950</v>
      </c>
      <c r="L204" t="s">
        <v>815</v>
      </c>
    </row>
    <row r="205" spans="1:12" x14ac:dyDescent="0.3">
      <c r="A205" t="s">
        <v>194</v>
      </c>
      <c r="B205" t="s">
        <v>197</v>
      </c>
      <c r="C205" t="s">
        <v>198</v>
      </c>
      <c r="D205" t="s">
        <v>1379</v>
      </c>
      <c r="E205" t="s">
        <v>19</v>
      </c>
      <c r="F205" t="s">
        <v>20</v>
      </c>
      <c r="K205" t="s">
        <v>49</v>
      </c>
      <c r="L205" t="s">
        <v>815</v>
      </c>
    </row>
    <row r="206" spans="1:12" x14ac:dyDescent="0.3">
      <c r="A206" t="s">
        <v>449</v>
      </c>
      <c r="B206" t="s">
        <v>450</v>
      </c>
      <c r="C206" t="s">
        <v>451</v>
      </c>
      <c r="D206" t="s">
        <v>1379</v>
      </c>
      <c r="E206" t="s">
        <v>19</v>
      </c>
      <c r="F206" t="s">
        <v>20</v>
      </c>
      <c r="K206" t="s">
        <v>125</v>
      </c>
      <c r="L206" t="s">
        <v>815</v>
      </c>
    </row>
    <row r="207" spans="1:12" x14ac:dyDescent="0.3">
      <c r="A207" t="s">
        <v>452</v>
      </c>
      <c r="B207" t="s">
        <v>453</v>
      </c>
      <c r="C207" t="s">
        <v>454</v>
      </c>
      <c r="D207" t="s">
        <v>1379</v>
      </c>
      <c r="E207" t="s">
        <v>19</v>
      </c>
      <c r="F207" t="s">
        <v>20</v>
      </c>
      <c r="K207" t="s">
        <v>125</v>
      </c>
      <c r="L207" t="s">
        <v>815</v>
      </c>
    </row>
    <row r="208" spans="1:12" x14ac:dyDescent="0.3">
      <c r="A208" t="s">
        <v>455</v>
      </c>
      <c r="B208" t="s">
        <v>456</v>
      </c>
      <c r="C208" t="s">
        <v>457</v>
      </c>
      <c r="D208" t="s">
        <v>1379</v>
      </c>
      <c r="E208" t="s">
        <v>19</v>
      </c>
      <c r="F208" t="s">
        <v>20</v>
      </c>
      <c r="K208" t="s">
        <v>125</v>
      </c>
      <c r="L208" t="s">
        <v>815</v>
      </c>
    </row>
    <row r="209" spans="1:12" x14ac:dyDescent="0.3">
      <c r="A209" t="s">
        <v>458</v>
      </c>
      <c r="B209" t="s">
        <v>459</v>
      </c>
      <c r="C209" t="s">
        <v>460</v>
      </c>
      <c r="D209" t="s">
        <v>1379</v>
      </c>
      <c r="E209" t="s">
        <v>19</v>
      </c>
      <c r="F209" t="s">
        <v>20</v>
      </c>
      <c r="K209" t="s">
        <v>125</v>
      </c>
      <c r="L209" t="s">
        <v>815</v>
      </c>
    </row>
    <row r="210" spans="1:12" x14ac:dyDescent="0.3">
      <c r="A210" t="s">
        <v>461</v>
      </c>
      <c r="B210" t="s">
        <v>462</v>
      </c>
      <c r="C210" t="s">
        <v>463</v>
      </c>
      <c r="D210" t="s">
        <v>1379</v>
      </c>
      <c r="E210" t="s">
        <v>19</v>
      </c>
      <c r="F210" t="s">
        <v>20</v>
      </c>
      <c r="K210" t="s">
        <v>125</v>
      </c>
      <c r="L210" t="s">
        <v>815</v>
      </c>
    </row>
    <row r="211" spans="1:12" x14ac:dyDescent="0.3">
      <c r="A211" t="s">
        <v>464</v>
      </c>
      <c r="B211" t="s">
        <v>465</v>
      </c>
      <c r="C211" t="s">
        <v>466</v>
      </c>
      <c r="D211" t="s">
        <v>1379</v>
      </c>
      <c r="E211" t="s">
        <v>19</v>
      </c>
      <c r="F211" t="s">
        <v>20</v>
      </c>
      <c r="K211" t="s">
        <v>125</v>
      </c>
      <c r="L211" t="s">
        <v>815</v>
      </c>
    </row>
    <row r="212" spans="1:12" x14ac:dyDescent="0.3">
      <c r="A212" t="s">
        <v>467</v>
      </c>
      <c r="B212" t="s">
        <v>468</v>
      </c>
      <c r="C212" t="s">
        <v>469</v>
      </c>
      <c r="D212" t="s">
        <v>1379</v>
      </c>
      <c r="E212" t="s">
        <v>19</v>
      </c>
      <c r="F212" t="s">
        <v>20</v>
      </c>
      <c r="K212" t="s">
        <v>125</v>
      </c>
      <c r="L212" t="s">
        <v>815</v>
      </c>
    </row>
    <row r="213" spans="1:12" x14ac:dyDescent="0.3">
      <c r="A213" t="s">
        <v>470</v>
      </c>
      <c r="B213" t="s">
        <v>471</v>
      </c>
      <c r="C213" t="s">
        <v>472</v>
      </c>
      <c r="D213" t="s">
        <v>1379</v>
      </c>
      <c r="E213" t="s">
        <v>19</v>
      </c>
      <c r="F213" t="s">
        <v>20</v>
      </c>
      <c r="K213" t="s">
        <v>125</v>
      </c>
      <c r="L213" t="s">
        <v>815</v>
      </c>
    </row>
    <row r="214" spans="1:12" x14ac:dyDescent="0.3">
      <c r="A214" t="s">
        <v>473</v>
      </c>
      <c r="B214" t="s">
        <v>474</v>
      </c>
      <c r="C214" t="s">
        <v>475</v>
      </c>
      <c r="D214" t="s">
        <v>1379</v>
      </c>
      <c r="E214" t="s">
        <v>19</v>
      </c>
      <c r="F214" t="s">
        <v>20</v>
      </c>
      <c r="K214" t="s">
        <v>125</v>
      </c>
      <c r="L214" t="s">
        <v>815</v>
      </c>
    </row>
    <row r="215" spans="1:12" x14ac:dyDescent="0.3">
      <c r="A215" t="s">
        <v>476</v>
      </c>
      <c r="B215" t="s">
        <v>477</v>
      </c>
      <c r="C215" t="s">
        <v>478</v>
      </c>
      <c r="D215" t="s">
        <v>1379</v>
      </c>
      <c r="E215" t="s">
        <v>19</v>
      </c>
      <c r="F215" t="s">
        <v>20</v>
      </c>
      <c r="K215" t="s">
        <v>125</v>
      </c>
      <c r="L215" t="s">
        <v>815</v>
      </c>
    </row>
    <row r="216" spans="1:12" x14ac:dyDescent="0.3">
      <c r="A216" t="s">
        <v>479</v>
      </c>
      <c r="B216" t="s">
        <v>480</v>
      </c>
      <c r="C216" t="s">
        <v>481</v>
      </c>
      <c r="D216" t="s">
        <v>1379</v>
      </c>
      <c r="E216" t="s">
        <v>19</v>
      </c>
      <c r="F216" t="s">
        <v>20</v>
      </c>
      <c r="K216" t="s">
        <v>125</v>
      </c>
      <c r="L216" t="s">
        <v>815</v>
      </c>
    </row>
    <row r="217" spans="1:12" x14ac:dyDescent="0.3">
      <c r="A217" t="s">
        <v>1040</v>
      </c>
      <c r="B217" t="s">
        <v>1041</v>
      </c>
      <c r="C217" t="s">
        <v>1042</v>
      </c>
      <c r="D217" t="s">
        <v>1380</v>
      </c>
      <c r="E217" t="s">
        <v>42</v>
      </c>
      <c r="F217" t="s">
        <v>20</v>
      </c>
      <c r="K217" t="s">
        <v>1044</v>
      </c>
    </row>
    <row r="218" spans="1:12" x14ac:dyDescent="0.3">
      <c r="A218" t="s">
        <v>1046</v>
      </c>
      <c r="B218" t="s">
        <v>1047</v>
      </c>
      <c r="C218" t="s">
        <v>1048</v>
      </c>
      <c r="D218" t="s">
        <v>1380</v>
      </c>
      <c r="E218" t="s">
        <v>42</v>
      </c>
      <c r="F218" t="s">
        <v>20</v>
      </c>
      <c r="K218" t="s">
        <v>1044</v>
      </c>
    </row>
    <row r="219" spans="1:12" x14ac:dyDescent="0.3">
      <c r="A219" t="s">
        <v>1050</v>
      </c>
      <c r="B219" t="s">
        <v>1051</v>
      </c>
      <c r="C219" t="s">
        <v>1052</v>
      </c>
      <c r="D219" t="s">
        <v>1380</v>
      </c>
      <c r="E219" t="s">
        <v>42</v>
      </c>
      <c r="F219" t="s">
        <v>20</v>
      </c>
      <c r="K219" t="s">
        <v>1044</v>
      </c>
    </row>
    <row r="220" spans="1:12" x14ac:dyDescent="0.3">
      <c r="A220" t="s">
        <v>1054</v>
      </c>
      <c r="B220" t="s">
        <v>1055</v>
      </c>
      <c r="C220" t="s">
        <v>1056</v>
      </c>
      <c r="D220" t="s">
        <v>1380</v>
      </c>
      <c r="E220" t="s">
        <v>42</v>
      </c>
      <c r="F220" t="s">
        <v>20</v>
      </c>
      <c r="K220" t="s">
        <v>1044</v>
      </c>
    </row>
  </sheetData>
  <sortState xmlns:xlrd2="http://schemas.microsoft.com/office/spreadsheetml/2017/richdata2" ref="A3:L220">
    <sortCondition ref="L3:L220"/>
    <sortCondition ref="A3:A2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30FF-D366-42C5-8FFD-D8481A3C3254}">
  <dimension ref="A1:E22"/>
  <sheetViews>
    <sheetView workbookViewId="0">
      <selection activeCell="A4" sqref="A4"/>
    </sheetView>
  </sheetViews>
  <sheetFormatPr defaultRowHeight="14.4" x14ac:dyDescent="0.3"/>
  <cols>
    <col min="1" max="1" width="94.109375" customWidth="1"/>
    <col min="2" max="2" width="3.109375" customWidth="1"/>
  </cols>
  <sheetData>
    <row r="1" spans="1:1" ht="20.100000000000001" customHeight="1" x14ac:dyDescent="0.3">
      <c r="A1" s="17" t="s">
        <v>570</v>
      </c>
    </row>
    <row r="2" spans="1:1" ht="20.100000000000001" customHeight="1" x14ac:dyDescent="0.3">
      <c r="A2" s="256" t="s">
        <v>732</v>
      </c>
    </row>
    <row r="3" spans="1:1" ht="20.100000000000001" customHeight="1" x14ac:dyDescent="0.3">
      <c r="A3" s="254" t="s">
        <v>733</v>
      </c>
    </row>
    <row r="4" spans="1:1" ht="20.100000000000001" customHeight="1" x14ac:dyDescent="0.3">
      <c r="A4" s="254" t="s">
        <v>706</v>
      </c>
    </row>
    <row r="5" spans="1:1" ht="20.100000000000001" customHeight="1" x14ac:dyDescent="0.3">
      <c r="A5" s="254" t="s">
        <v>707</v>
      </c>
    </row>
    <row r="6" spans="1:1" ht="20.100000000000001" customHeight="1" x14ac:dyDescent="0.3">
      <c r="A6" s="17" t="s">
        <v>571</v>
      </c>
    </row>
    <row r="7" spans="1:1" ht="20.100000000000001" customHeight="1" x14ac:dyDescent="0.3">
      <c r="A7" s="17" t="s">
        <v>695</v>
      </c>
    </row>
    <row r="8" spans="1:1" ht="39" customHeight="1" x14ac:dyDescent="0.3">
      <c r="A8" s="17" t="s">
        <v>577</v>
      </c>
    </row>
    <row r="9" spans="1:1" ht="36" customHeight="1" x14ac:dyDescent="0.3">
      <c r="A9" s="17" t="s">
        <v>583</v>
      </c>
    </row>
    <row r="10" spans="1:1" ht="20.25" customHeight="1" x14ac:dyDescent="0.3">
      <c r="A10" s="17" t="s">
        <v>584</v>
      </c>
    </row>
    <row r="11" spans="1:1" ht="60.75" customHeight="1" x14ac:dyDescent="0.3">
      <c r="A11" s="17" t="s">
        <v>696</v>
      </c>
    </row>
    <row r="12" spans="1:1" ht="61.5" customHeight="1" x14ac:dyDescent="0.3">
      <c r="A12" s="17" t="s">
        <v>578</v>
      </c>
    </row>
    <row r="13" spans="1:1" ht="45" customHeight="1" x14ac:dyDescent="0.3">
      <c r="A13" s="17" t="s">
        <v>708</v>
      </c>
    </row>
    <row r="14" spans="1:1" ht="29.25" customHeight="1" x14ac:dyDescent="0.3">
      <c r="A14" s="17" t="s">
        <v>572</v>
      </c>
    </row>
    <row r="15" spans="1:1" ht="31.5" customHeight="1" x14ac:dyDescent="0.3">
      <c r="A15" s="18" t="s">
        <v>579</v>
      </c>
    </row>
    <row r="16" spans="1:1" ht="28.8" x14ac:dyDescent="0.3">
      <c r="A16" s="17" t="s">
        <v>580</v>
      </c>
    </row>
    <row r="17" spans="1:5" ht="54.75" customHeight="1" x14ac:dyDescent="0.3">
      <c r="A17" s="254" t="s">
        <v>709</v>
      </c>
    </row>
    <row r="18" spans="1:5" ht="119.25" customHeight="1" x14ac:dyDescent="0.3">
      <c r="A18" s="17" t="s">
        <v>581</v>
      </c>
    </row>
    <row r="19" spans="1:5" ht="23.4" x14ac:dyDescent="0.3">
      <c r="A19" s="18" t="s">
        <v>582</v>
      </c>
      <c r="D19" t="s">
        <v>704</v>
      </c>
      <c r="E19" t="s">
        <v>705</v>
      </c>
    </row>
    <row r="20" spans="1:5" x14ac:dyDescent="0.3">
      <c r="A20" s="17" t="s">
        <v>573</v>
      </c>
      <c r="D20">
        <f>25/6076</f>
        <v>4.1145490454246219E-3</v>
      </c>
      <c r="E20">
        <v>25</v>
      </c>
    </row>
    <row r="21" spans="1:5" x14ac:dyDescent="0.3">
      <c r="A21" s="17" t="s">
        <v>574</v>
      </c>
      <c r="D21">
        <f>50/6076</f>
        <v>8.2290980908492437E-3</v>
      </c>
      <c r="E21">
        <v>50</v>
      </c>
    </row>
    <row r="22" spans="1:5" x14ac:dyDescent="0.3">
      <c r="A22" s="17" t="s">
        <v>575</v>
      </c>
      <c r="D22">
        <f>500/6076</f>
        <v>8.2290980908492434E-2</v>
      </c>
      <c r="E22">
        <v>500</v>
      </c>
    </row>
  </sheetData>
  <printOptions horizontalCentered="1" verticalCentered="1"/>
  <pageMargins left="0.7" right="0.2" top="0.2" bottom="0.2"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93F3-AC9D-444D-B21E-B9BCC68557A9}">
  <dimension ref="A1:A8"/>
  <sheetViews>
    <sheetView workbookViewId="0"/>
  </sheetViews>
  <sheetFormatPr defaultRowHeight="14.4" x14ac:dyDescent="0.3"/>
  <cols>
    <col min="1" max="1" width="111.109375" customWidth="1"/>
  </cols>
  <sheetData>
    <row r="1" spans="1:1" x14ac:dyDescent="0.3">
      <c r="A1" t="s">
        <v>731</v>
      </c>
    </row>
    <row r="2" spans="1:1" x14ac:dyDescent="0.3">
      <c r="A2" t="s">
        <v>697</v>
      </c>
    </row>
    <row r="3" spans="1:1" ht="25.5" customHeight="1" x14ac:dyDescent="0.3">
      <c r="A3" s="4" t="s">
        <v>698</v>
      </c>
    </row>
    <row r="4" spans="1:1" ht="25.5" customHeight="1" x14ac:dyDescent="0.3">
      <c r="A4" s="247" t="s">
        <v>699</v>
      </c>
    </row>
    <row r="5" spans="1:1" ht="25.5" customHeight="1" x14ac:dyDescent="0.3">
      <c r="A5" s="248" t="s">
        <v>700</v>
      </c>
    </row>
    <row r="6" spans="1:1" ht="25.5" customHeight="1" x14ac:dyDescent="0.3">
      <c r="A6" s="249" t="s">
        <v>702</v>
      </c>
    </row>
    <row r="7" spans="1:1" ht="25.5" customHeight="1" x14ac:dyDescent="0.3">
      <c r="A7" s="250" t="s">
        <v>701</v>
      </c>
    </row>
    <row r="8" spans="1:1" ht="25.5" customHeight="1" x14ac:dyDescent="0.3">
      <c r="A8" s="4" t="s">
        <v>703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567C-1CBE-45DD-A003-2AC678683C45}">
  <dimension ref="A1:Z168"/>
  <sheetViews>
    <sheetView workbookViewId="0">
      <selection activeCell="H15" sqref="H15:J15"/>
    </sheetView>
  </sheetViews>
  <sheetFormatPr defaultRowHeight="14.4" x14ac:dyDescent="0.3"/>
  <cols>
    <col min="2" max="2" width="10.5546875" bestFit="1" customWidth="1"/>
    <col min="3" max="3" width="14.88671875" customWidth="1"/>
    <col min="5" max="5" width="11.5546875" customWidth="1"/>
    <col min="10" max="10" width="11.6640625" customWidth="1"/>
    <col min="11" max="21" width="0" hidden="1" customWidth="1"/>
  </cols>
  <sheetData>
    <row r="1" spans="1:26" ht="37.799999999999997" thickTop="1" thickBot="1" x14ac:dyDescent="0.35">
      <c r="A1" s="19"/>
      <c r="B1" s="275" t="s">
        <v>690</v>
      </c>
      <c r="C1" s="276"/>
      <c r="D1" s="276"/>
      <c r="E1" s="276"/>
      <c r="F1" s="276"/>
      <c r="G1" s="276"/>
      <c r="H1" s="276"/>
      <c r="I1" s="276"/>
      <c r="J1" s="276"/>
      <c r="K1" s="20"/>
      <c r="L1" s="277" t="s">
        <v>605</v>
      </c>
      <c r="M1" s="278"/>
      <c r="N1" s="278"/>
      <c r="O1" s="278"/>
      <c r="P1" s="278"/>
      <c r="Q1" s="278"/>
      <c r="R1" s="278"/>
      <c r="S1" s="279"/>
      <c r="T1" s="21"/>
      <c r="U1" s="21"/>
      <c r="V1" s="22"/>
      <c r="W1" s="23"/>
      <c r="X1" s="23"/>
      <c r="Y1" s="23"/>
      <c r="Z1" s="21"/>
    </row>
    <row r="2" spans="1:26" ht="15.6" thickTop="1" thickBot="1" x14ac:dyDescent="0.35">
      <c r="A2" s="19"/>
      <c r="B2" s="24" t="s">
        <v>606</v>
      </c>
      <c r="C2" s="25" t="s">
        <v>607</v>
      </c>
      <c r="D2" s="25" t="s">
        <v>608</v>
      </c>
      <c r="E2" s="25" t="s">
        <v>609</v>
      </c>
      <c r="F2" s="280"/>
      <c r="G2" s="281"/>
      <c r="H2" s="25" t="s">
        <v>610</v>
      </c>
      <c r="I2" s="25" t="s">
        <v>611</v>
      </c>
      <c r="J2" s="26" t="s">
        <v>612</v>
      </c>
      <c r="K2" s="27" t="s">
        <v>613</v>
      </c>
      <c r="L2" s="28"/>
      <c r="M2" s="28"/>
      <c r="N2" s="28"/>
      <c r="O2" s="28"/>
      <c r="P2" s="28"/>
      <c r="Q2" s="28"/>
      <c r="R2" s="28"/>
      <c r="S2" s="28"/>
      <c r="T2" s="29"/>
      <c r="U2" s="21"/>
      <c r="V2" s="22"/>
      <c r="W2" s="23"/>
      <c r="X2" s="23"/>
      <c r="Y2" s="23"/>
      <c r="Z2" s="21"/>
    </row>
    <row r="3" spans="1:26" ht="21.6" thickBot="1" x14ac:dyDescent="0.35">
      <c r="A3" s="30"/>
      <c r="B3" s="31">
        <v>2</v>
      </c>
      <c r="C3" s="32">
        <f>IF(B3=0,0,IF(B3=1,25,IF(B3=2,50,IF(B3=3,500,0))))</f>
        <v>50</v>
      </c>
      <c r="D3" s="33">
        <v>8</v>
      </c>
      <c r="E3" s="33">
        <v>6</v>
      </c>
      <c r="F3" s="282"/>
      <c r="G3" s="281"/>
      <c r="H3" s="33">
        <v>2.2999999999999998</v>
      </c>
      <c r="I3" s="33">
        <v>1.3</v>
      </c>
      <c r="J3" s="33">
        <v>7.3</v>
      </c>
      <c r="K3" s="34">
        <f>IF(J3&lt;0,"",(J3+I3-H3))</f>
        <v>6.3</v>
      </c>
      <c r="L3" s="28"/>
      <c r="M3" s="28"/>
      <c r="N3" s="28"/>
      <c r="O3" s="35" t="s">
        <v>614</v>
      </c>
      <c r="P3" s="28"/>
      <c r="Q3" s="28"/>
      <c r="R3" s="28"/>
      <c r="S3" s="28"/>
      <c r="T3" s="29"/>
      <c r="U3" s="21"/>
      <c r="V3" s="22"/>
      <c r="W3" s="23"/>
      <c r="X3" s="23"/>
      <c r="Y3" s="23"/>
      <c r="Z3" s="21"/>
    </row>
    <row r="4" spans="1:26" ht="15" thickBot="1" x14ac:dyDescent="0.35">
      <c r="A4" s="30"/>
      <c r="B4" s="36"/>
      <c r="C4" s="37"/>
      <c r="D4" s="37"/>
      <c r="E4" s="37"/>
      <c r="F4" s="37"/>
      <c r="G4" s="37"/>
      <c r="H4" s="37"/>
      <c r="I4" s="37"/>
      <c r="J4" s="37"/>
      <c r="K4" s="38"/>
      <c r="L4" s="28"/>
      <c r="M4" s="28"/>
      <c r="N4" s="28"/>
      <c r="O4" s="28"/>
      <c r="P4" s="28"/>
      <c r="Q4" s="28"/>
      <c r="R4" s="28"/>
      <c r="S4" s="28"/>
      <c r="T4" s="29"/>
      <c r="U4" s="21"/>
      <c r="V4" s="22"/>
      <c r="W4" s="23"/>
      <c r="X4" s="23"/>
      <c r="Y4" s="23"/>
      <c r="Z4" s="21"/>
    </row>
    <row r="5" spans="1:26" ht="15" thickBot="1" x14ac:dyDescent="0.35">
      <c r="A5" s="30"/>
      <c r="B5" s="39"/>
      <c r="C5" s="40"/>
      <c r="D5" s="41" t="s">
        <v>615</v>
      </c>
      <c r="E5" s="42"/>
      <c r="F5" s="43"/>
      <c r="G5" s="40"/>
      <c r="H5" s="41" t="s">
        <v>616</v>
      </c>
      <c r="I5" s="42"/>
      <c r="J5" s="44" t="s">
        <v>613</v>
      </c>
      <c r="K5" s="283" t="s">
        <v>614</v>
      </c>
      <c r="L5" s="28"/>
      <c r="M5" s="28"/>
      <c r="N5" s="28"/>
      <c r="O5" s="28"/>
      <c r="P5" s="28"/>
      <c r="Q5" s="28"/>
      <c r="R5" s="28"/>
      <c r="S5" s="28"/>
      <c r="T5" s="29"/>
      <c r="U5" s="21"/>
      <c r="V5" s="22"/>
      <c r="W5" s="23"/>
      <c r="X5" s="23"/>
      <c r="Y5" s="23"/>
      <c r="Z5" s="21"/>
    </row>
    <row r="6" spans="1:26" ht="15.6" thickTop="1" thickBot="1" x14ac:dyDescent="0.35">
      <c r="A6" s="30"/>
      <c r="B6" s="39"/>
      <c r="C6" s="45" t="s">
        <v>617</v>
      </c>
      <c r="D6" s="45" t="s">
        <v>618</v>
      </c>
      <c r="E6" s="45" t="s">
        <v>619</v>
      </c>
      <c r="F6" s="46"/>
      <c r="G6" s="45" t="s">
        <v>617</v>
      </c>
      <c r="H6" s="45" t="s">
        <v>618</v>
      </c>
      <c r="I6" s="45" t="s">
        <v>619</v>
      </c>
      <c r="J6" s="285">
        <f>K3</f>
        <v>6.3</v>
      </c>
      <c r="K6" s="284"/>
      <c r="L6" s="28"/>
      <c r="M6" s="28"/>
      <c r="N6" s="28" t="s">
        <v>620</v>
      </c>
      <c r="O6" s="47" t="s">
        <v>621</v>
      </c>
      <c r="P6" s="28"/>
      <c r="Q6" s="28"/>
      <c r="R6" s="28"/>
      <c r="S6" s="28"/>
      <c r="T6" s="29"/>
      <c r="U6" s="21"/>
      <c r="V6" s="22"/>
      <c r="W6" s="23"/>
      <c r="X6" s="23"/>
      <c r="Y6" s="23"/>
      <c r="Z6" s="21"/>
    </row>
    <row r="7" spans="1:26" ht="19.2" thickTop="1" thickBot="1" x14ac:dyDescent="0.4">
      <c r="A7" s="30"/>
      <c r="B7" s="48" t="s">
        <v>622</v>
      </c>
      <c r="C7" s="49">
        <v>41</v>
      </c>
      <c r="D7" s="50">
        <v>40</v>
      </c>
      <c r="E7" s="51">
        <v>2.2000000000000002</v>
      </c>
      <c r="F7" s="52" t="s">
        <v>623</v>
      </c>
      <c r="G7" s="50">
        <v>41</v>
      </c>
      <c r="H7" s="50">
        <v>40</v>
      </c>
      <c r="I7" s="53">
        <v>7</v>
      </c>
      <c r="J7" s="286"/>
      <c r="K7" s="54">
        <v>0</v>
      </c>
      <c r="L7" s="28"/>
      <c r="M7" s="55" t="s">
        <v>624</v>
      </c>
      <c r="N7" s="56">
        <f>N8-N10</f>
        <v>-6.883899999999997</v>
      </c>
      <c r="O7" s="57" t="e">
        <f>SQRT(N7)</f>
        <v>#NUM!</v>
      </c>
      <c r="P7" s="28" t="s">
        <v>625</v>
      </c>
      <c r="Q7" s="28"/>
      <c r="R7" s="28"/>
      <c r="S7" s="28"/>
      <c r="T7" s="29"/>
      <c r="U7" s="21"/>
      <c r="V7" s="22"/>
      <c r="W7" s="23"/>
      <c r="X7" s="23"/>
      <c r="Y7" s="23"/>
      <c r="Z7" s="21"/>
    </row>
    <row r="8" spans="1:26" ht="16.8" thickTop="1" thickBot="1" x14ac:dyDescent="0.35">
      <c r="A8" s="30"/>
      <c r="B8" s="58" t="s">
        <v>626</v>
      </c>
      <c r="C8" s="59">
        <v>70</v>
      </c>
      <c r="D8" s="50">
        <v>10</v>
      </c>
      <c r="E8" s="51">
        <v>51.3</v>
      </c>
      <c r="F8" s="52" t="s">
        <v>626</v>
      </c>
      <c r="G8" s="60">
        <v>70</v>
      </c>
      <c r="H8" s="50">
        <v>10</v>
      </c>
      <c r="I8" s="51">
        <v>51.06</v>
      </c>
      <c r="J8" s="61" t="s">
        <v>627</v>
      </c>
      <c r="K8" s="62" t="s">
        <v>614</v>
      </c>
      <c r="L8" s="63"/>
      <c r="M8" s="64" t="s">
        <v>628</v>
      </c>
      <c r="N8" s="65">
        <f>N14*N14</f>
        <v>67.076099999999997</v>
      </c>
      <c r="O8" s="57">
        <f>IF(I15=0,SQRT(N8),I15)</f>
        <v>8.19</v>
      </c>
      <c r="P8" s="28" t="s">
        <v>629</v>
      </c>
      <c r="Q8" s="28"/>
      <c r="R8" s="28"/>
      <c r="S8" s="28"/>
      <c r="T8" s="29"/>
      <c r="U8" s="21"/>
      <c r="V8" s="22"/>
      <c r="W8" s="23"/>
      <c r="X8" s="23"/>
      <c r="Y8" s="23"/>
      <c r="Z8" s="21"/>
    </row>
    <row r="9" spans="1:26" ht="19.2" thickTop="1" thickBot="1" x14ac:dyDescent="0.4">
      <c r="A9" s="30"/>
      <c r="B9" s="48"/>
      <c r="C9" s="66"/>
      <c r="D9" s="67"/>
      <c r="E9" s="67">
        <v>35.22</v>
      </c>
      <c r="F9" s="68"/>
      <c r="G9" s="69"/>
      <c r="H9" s="69"/>
      <c r="I9" s="69"/>
      <c r="J9" s="69"/>
      <c r="K9" s="70"/>
      <c r="L9" s="28"/>
      <c r="M9" s="64"/>
      <c r="N9" s="71"/>
      <c r="O9" s="57"/>
      <c r="P9" s="28"/>
      <c r="Q9" s="28"/>
      <c r="R9" s="28"/>
      <c r="S9" s="28"/>
      <c r="T9" s="29"/>
      <c r="U9" s="21"/>
      <c r="V9" s="22"/>
      <c r="W9" s="23"/>
      <c r="X9" s="23"/>
      <c r="Y9" s="23"/>
      <c r="Z9" s="21"/>
    </row>
    <row r="10" spans="1:26" ht="22.2" thickTop="1" thickBot="1" x14ac:dyDescent="0.35">
      <c r="A10" s="30"/>
      <c r="B10" s="72" t="s">
        <v>630</v>
      </c>
      <c r="C10" s="287" t="str">
        <f>IF(B3=0,"",IF(C3&gt;F14,"PATON POSITION IS ON STA",""))</f>
        <v/>
      </c>
      <c r="D10" s="288"/>
      <c r="E10" s="288"/>
      <c r="F10" s="289"/>
      <c r="G10" s="290" t="str">
        <f>IF(D3&gt;20,"Caution! EPE is more than 20","")</f>
        <v/>
      </c>
      <c r="H10" s="291"/>
      <c r="I10" s="291"/>
      <c r="J10" s="292"/>
      <c r="K10" s="73">
        <v>0</v>
      </c>
      <c r="L10" s="28"/>
      <c r="M10" s="74" t="s">
        <v>631</v>
      </c>
      <c r="N10" s="75">
        <f>(N13)*(N13)</f>
        <v>73.959999999999994</v>
      </c>
      <c r="O10" s="57">
        <f>SQRT(N10)</f>
        <v>8.6</v>
      </c>
      <c r="P10" s="28" t="s">
        <v>632</v>
      </c>
      <c r="Q10" s="28"/>
      <c r="R10" s="28"/>
      <c r="S10" s="28"/>
      <c r="T10" s="29"/>
      <c r="U10" s="21"/>
      <c r="V10" s="22"/>
      <c r="W10" s="23"/>
      <c r="X10" s="23"/>
      <c r="Y10" s="23"/>
      <c r="Z10" s="21"/>
    </row>
    <row r="11" spans="1:26" ht="22.2" thickTop="1" thickBot="1" x14ac:dyDescent="0.35">
      <c r="A11" s="30"/>
      <c r="B11" s="76" t="s">
        <v>633</v>
      </c>
      <c r="C11" s="293" t="str">
        <f>IF(C3=0,"",IF(F14&gt;C3,"THIS PATON IS OFF STATION",""))</f>
        <v>THIS PATON IS OFF STATION</v>
      </c>
      <c r="D11" s="294"/>
      <c r="E11" s="294"/>
      <c r="F11" s="295"/>
      <c r="G11" s="296" t="str">
        <f>IF(B3=0,"AID TYPE IS NOT DEFINED",IF(B3=1,"LATERAL FIXED DAYBEACON",IF(B3=2,"FLOATING LATERAL  BUOY",IF(B3=3,"REGULATORY AID",""))))</f>
        <v>FLOATING LATERAL  BUOY</v>
      </c>
      <c r="H11" s="297"/>
      <c r="I11" s="297"/>
      <c r="J11" s="298"/>
      <c r="K11" s="77">
        <v>1.3</v>
      </c>
      <c r="L11" s="28"/>
      <c r="M11" s="78"/>
      <c r="N11" s="78"/>
      <c r="O11" s="79"/>
      <c r="P11" s="28"/>
      <c r="Q11" s="28"/>
      <c r="R11" s="28"/>
      <c r="S11" s="28"/>
      <c r="T11" s="29"/>
      <c r="U11" s="21"/>
      <c r="V11" s="22"/>
      <c r="W11" s="23"/>
      <c r="X11" s="23"/>
      <c r="Y11" s="23"/>
      <c r="Z11" s="21"/>
    </row>
    <row r="12" spans="1:26" ht="15.6" thickTop="1" thickBot="1" x14ac:dyDescent="0.35">
      <c r="A12" s="30"/>
      <c r="B12" s="39"/>
      <c r="C12" s="80"/>
      <c r="D12" s="80"/>
      <c r="E12" s="80"/>
      <c r="F12" s="80"/>
      <c r="G12" s="80"/>
      <c r="H12" s="80"/>
      <c r="I12" s="80"/>
      <c r="J12" s="299" t="s">
        <v>614</v>
      </c>
      <c r="K12" s="300">
        <v>1.2</v>
      </c>
      <c r="L12" s="28"/>
      <c r="M12" s="28"/>
      <c r="N12" s="28"/>
      <c r="O12" s="28"/>
      <c r="P12" s="28"/>
      <c r="Q12" s="28"/>
      <c r="R12" s="28">
        <v>77</v>
      </c>
      <c r="S12" s="28">
        <v>9.18</v>
      </c>
      <c r="T12" s="29"/>
      <c r="U12" s="21"/>
      <c r="V12" s="22"/>
      <c r="W12" s="23"/>
      <c r="X12" s="23"/>
      <c r="Y12" s="23"/>
      <c r="Z12" s="21"/>
    </row>
    <row r="13" spans="1:26" ht="24.6" thickTop="1" thickBot="1" x14ac:dyDescent="0.5">
      <c r="A13" s="30"/>
      <c r="B13" s="301" t="s">
        <v>634</v>
      </c>
      <c r="C13" s="302"/>
      <c r="D13" s="302"/>
      <c r="E13" s="302"/>
      <c r="F13" s="302"/>
      <c r="G13" s="302"/>
      <c r="H13" s="81"/>
      <c r="I13" s="80"/>
      <c r="J13" s="299"/>
      <c r="K13" s="300"/>
      <c r="L13" s="28"/>
      <c r="M13" s="82" t="s">
        <v>635</v>
      </c>
      <c r="N13" s="83">
        <f>((K3+H3))</f>
        <v>8.6</v>
      </c>
      <c r="O13" s="272" t="s">
        <v>636</v>
      </c>
      <c r="P13" s="273"/>
      <c r="Q13" s="274"/>
      <c r="R13" s="28"/>
      <c r="S13" s="28"/>
      <c r="T13" s="29"/>
      <c r="U13" s="21"/>
      <c r="V13" s="22"/>
      <c r="W13" s="23" t="s">
        <v>637</v>
      </c>
      <c r="X13" s="23"/>
      <c r="Y13" s="23"/>
      <c r="Z13" s="21"/>
    </row>
    <row r="14" spans="1:26" ht="22.2" thickTop="1" thickBot="1" x14ac:dyDescent="0.5">
      <c r="A14" s="30" t="s">
        <v>614</v>
      </c>
      <c r="B14" s="84" t="s">
        <v>638</v>
      </c>
      <c r="C14" s="85">
        <f>SQRT(D47*D47+D46*D46)</f>
        <v>8.0055782982356452E-2</v>
      </c>
      <c r="D14" s="86" t="s">
        <v>639</v>
      </c>
      <c r="E14" s="87" t="s">
        <v>640</v>
      </c>
      <c r="F14" s="88">
        <f>IF(C7&lt;=1,0,C15-((D3+E3)))</f>
        <v>472.42854409475569</v>
      </c>
      <c r="G14" s="86" t="s">
        <v>641</v>
      </c>
      <c r="H14" s="308" t="s">
        <v>642</v>
      </c>
      <c r="I14" s="309"/>
      <c r="J14" s="310"/>
      <c r="K14" s="89">
        <f>(K3+K7)*K12</f>
        <v>7.56</v>
      </c>
      <c r="L14" s="28"/>
      <c r="M14" s="90" t="s">
        <v>643</v>
      </c>
      <c r="N14" s="91">
        <f>((K3+K7)*K11)</f>
        <v>8.19</v>
      </c>
      <c r="O14" s="311" t="s">
        <v>644</v>
      </c>
      <c r="P14" s="312"/>
      <c r="Q14" s="313"/>
      <c r="R14" s="28"/>
      <c r="S14" s="28">
        <v>32</v>
      </c>
      <c r="T14" s="29">
        <v>4.92</v>
      </c>
      <c r="U14" s="21"/>
      <c r="V14" s="22"/>
      <c r="W14" s="23"/>
      <c r="X14" s="23"/>
      <c r="Y14" s="23"/>
      <c r="Z14" s="21"/>
    </row>
    <row r="15" spans="1:26" ht="22.5" customHeight="1" thickTop="1" thickBot="1" x14ac:dyDescent="0.35">
      <c r="A15" s="30"/>
      <c r="B15" s="92" t="s">
        <v>638</v>
      </c>
      <c r="C15" s="88">
        <f>C14*6076.12</f>
        <v>486.42854409475569</v>
      </c>
      <c r="D15" s="86" t="s">
        <v>641</v>
      </c>
      <c r="E15" s="93" t="s">
        <v>645</v>
      </c>
      <c r="F15" s="94">
        <f>IF(C7=0,"000",C54)</f>
        <v>2.1390102312045136</v>
      </c>
      <c r="G15" s="95" t="b">
        <v>1</v>
      </c>
      <c r="H15" s="338" t="s">
        <v>646</v>
      </c>
      <c r="I15" s="339"/>
      <c r="J15" s="340"/>
      <c r="K15" s="96">
        <v>0</v>
      </c>
      <c r="L15" s="28"/>
      <c r="M15" s="97" t="s">
        <v>647</v>
      </c>
      <c r="N15" s="98"/>
      <c r="O15" s="314"/>
      <c r="P15" s="315"/>
      <c r="Q15" s="316"/>
      <c r="R15" s="28"/>
      <c r="S15" s="28"/>
      <c r="T15" s="29"/>
      <c r="U15" s="21"/>
      <c r="V15" s="22"/>
      <c r="W15" s="23"/>
      <c r="X15" s="23"/>
      <c r="Y15" s="23"/>
      <c r="Z15" s="21"/>
    </row>
    <row r="16" spans="1:26" ht="6" customHeight="1" thickTop="1" x14ac:dyDescent="0.3">
      <c r="A16" s="30"/>
      <c r="B16" s="39"/>
      <c r="C16" s="80"/>
      <c r="D16" s="80"/>
      <c r="E16" s="80"/>
      <c r="F16" s="80"/>
      <c r="G16" s="80"/>
      <c r="H16" s="244"/>
      <c r="I16" s="244"/>
      <c r="J16" s="244"/>
      <c r="K16" s="99"/>
      <c r="L16" s="28"/>
      <c r="M16" s="28"/>
      <c r="N16" s="28"/>
      <c r="O16" s="28"/>
      <c r="P16" s="28"/>
      <c r="Q16" s="28"/>
      <c r="R16" s="28"/>
      <c r="S16" s="28"/>
      <c r="T16" s="29"/>
      <c r="U16" s="21"/>
      <c r="V16" s="22"/>
      <c r="W16" s="23"/>
      <c r="X16" s="23"/>
      <c r="Y16" s="23"/>
      <c r="Z16" s="21"/>
    </row>
    <row r="17" spans="1:26" ht="6" customHeight="1" thickBot="1" x14ac:dyDescent="0.35">
      <c r="A17" s="30"/>
      <c r="B17" s="100"/>
      <c r="C17" s="101"/>
      <c r="D17" s="101"/>
      <c r="E17" s="101"/>
      <c r="F17" s="101"/>
      <c r="G17" s="101"/>
      <c r="H17" s="101"/>
      <c r="I17" s="101"/>
      <c r="J17" s="101"/>
      <c r="K17" s="102"/>
      <c r="L17" s="28"/>
      <c r="M17" s="28"/>
      <c r="N17" s="28"/>
      <c r="O17" s="28"/>
      <c r="P17" s="28"/>
      <c r="Q17" s="28"/>
      <c r="R17" s="28"/>
      <c r="S17" s="28"/>
      <c r="T17" s="29"/>
      <c r="U17" s="21"/>
      <c r="V17" s="22"/>
      <c r="W17" s="23"/>
      <c r="X17" s="23"/>
      <c r="Y17" s="23"/>
      <c r="Z17" s="21"/>
    </row>
    <row r="18" spans="1:26" ht="21.6" thickTop="1" x14ac:dyDescent="0.35">
      <c r="A18" s="30"/>
      <c r="B18" s="103" t="s">
        <v>614</v>
      </c>
      <c r="C18" s="104" t="s">
        <v>648</v>
      </c>
      <c r="D18" s="105"/>
      <c r="E18" s="106"/>
      <c r="F18" s="107"/>
      <c r="G18" s="108"/>
      <c r="H18" s="109"/>
      <c r="I18" s="110"/>
      <c r="J18" s="111"/>
      <c r="K18" s="112"/>
      <c r="L18" s="28"/>
      <c r="M18" s="28"/>
      <c r="N18" s="28"/>
      <c r="O18" s="28"/>
      <c r="P18" s="28"/>
      <c r="Q18" s="28"/>
      <c r="R18" s="28"/>
      <c r="S18" s="28"/>
      <c r="T18" s="29"/>
      <c r="U18" s="21"/>
      <c r="V18" s="22" t="s">
        <v>649</v>
      </c>
      <c r="W18" s="23"/>
      <c r="X18" s="23"/>
      <c r="Y18" s="23"/>
      <c r="Z18" s="21"/>
    </row>
    <row r="19" spans="1:26" ht="16.2" thickBot="1" x14ac:dyDescent="0.35">
      <c r="A19" s="30"/>
      <c r="B19" s="113"/>
      <c r="C19" s="114"/>
      <c r="D19" s="115"/>
      <c r="E19" s="116" t="s">
        <v>650</v>
      </c>
      <c r="F19" s="117"/>
      <c r="G19" s="118" t="s">
        <v>651</v>
      </c>
      <c r="H19" s="119"/>
      <c r="I19" s="120"/>
      <c r="J19" s="121"/>
      <c r="K19" s="112"/>
      <c r="L19" s="28"/>
      <c r="M19" s="28"/>
      <c r="N19" s="28"/>
      <c r="O19" s="28"/>
      <c r="P19" s="28"/>
      <c r="Q19" s="28"/>
      <c r="R19" s="28"/>
      <c r="S19" s="28"/>
      <c r="T19" s="29"/>
      <c r="U19" s="21"/>
      <c r="V19" s="22"/>
      <c r="W19" s="23"/>
      <c r="X19" s="23"/>
      <c r="Y19" s="23"/>
      <c r="Z19" s="21"/>
    </row>
    <row r="20" spans="1:26" ht="16.8" thickTop="1" thickBot="1" x14ac:dyDescent="0.35">
      <c r="A20" s="30"/>
      <c r="B20" s="39"/>
      <c r="C20" s="114"/>
      <c r="D20" s="115"/>
      <c r="E20" s="122">
        <v>0</v>
      </c>
      <c r="F20" s="86" t="s">
        <v>639</v>
      </c>
      <c r="G20" s="123">
        <f>IF(E20=0,0,E20*6076.12)</f>
        <v>0</v>
      </c>
      <c r="H20" s="86" t="s">
        <v>641</v>
      </c>
      <c r="I20" s="120"/>
      <c r="J20" s="121"/>
      <c r="K20" s="112"/>
      <c r="L20" s="28"/>
      <c r="M20" s="28"/>
      <c r="N20" s="28"/>
      <c r="O20" s="28"/>
      <c r="P20" s="28"/>
      <c r="Q20" s="28"/>
      <c r="R20" s="28"/>
      <c r="S20" s="28"/>
      <c r="T20" s="29"/>
      <c r="U20" s="21"/>
      <c r="V20" s="22"/>
      <c r="W20" s="23"/>
      <c r="X20" s="23"/>
      <c r="Y20" s="23"/>
      <c r="Z20" s="21"/>
    </row>
    <row r="21" spans="1:26" ht="15" thickBot="1" x14ac:dyDescent="0.35">
      <c r="A21" s="30"/>
      <c r="B21" s="124"/>
      <c r="C21" s="317" t="s">
        <v>652</v>
      </c>
      <c r="D21" s="317"/>
      <c r="E21" s="317"/>
      <c r="F21" s="317"/>
      <c r="G21" s="317"/>
      <c r="H21" s="317"/>
      <c r="I21" s="317"/>
      <c r="J21" s="318"/>
      <c r="K21" s="112"/>
      <c r="L21" s="28"/>
      <c r="M21" s="28"/>
      <c r="N21" s="28"/>
      <c r="O21" s="28"/>
      <c r="P21" s="28"/>
      <c r="Q21" s="28"/>
      <c r="R21" s="28"/>
      <c r="S21" s="28"/>
      <c r="T21" s="29"/>
      <c r="U21" s="21"/>
      <c r="V21" s="22"/>
      <c r="W21" s="23"/>
      <c r="X21" s="23"/>
      <c r="Y21" s="23"/>
      <c r="Z21" s="21"/>
    </row>
    <row r="22" spans="1:26" ht="21.6" thickTop="1" x14ac:dyDescent="0.3">
      <c r="A22" s="30"/>
      <c r="B22" s="125"/>
      <c r="C22" s="126" t="s">
        <v>653</v>
      </c>
      <c r="D22" s="127"/>
      <c r="E22" s="128"/>
      <c r="F22" s="129"/>
      <c r="G22" s="130"/>
      <c r="H22" s="131"/>
      <c r="I22" s="132"/>
      <c r="J22" s="133"/>
      <c r="K22" s="112"/>
      <c r="L22" s="28"/>
      <c r="M22" s="28"/>
      <c r="N22" s="28"/>
      <c r="O22" s="28"/>
      <c r="P22" s="28"/>
      <c r="Q22" s="28"/>
      <c r="R22" s="28"/>
      <c r="S22" s="28"/>
      <c r="T22" s="29"/>
      <c r="U22" s="21"/>
      <c r="V22" s="22"/>
      <c r="W22" s="23"/>
      <c r="X22" s="23"/>
      <c r="Y22" s="23"/>
      <c r="Z22" s="21"/>
    </row>
    <row r="23" spans="1:26" ht="16.2" thickBot="1" x14ac:dyDescent="0.35">
      <c r="A23" s="30"/>
      <c r="B23" s="39"/>
      <c r="C23" s="114"/>
      <c r="D23" s="117"/>
      <c r="E23" s="116" t="s">
        <v>654</v>
      </c>
      <c r="F23" s="117"/>
      <c r="G23" s="118" t="s">
        <v>651</v>
      </c>
      <c r="H23" s="134"/>
      <c r="I23" s="120"/>
      <c r="J23" s="121"/>
      <c r="K23" s="112"/>
      <c r="L23" s="28"/>
      <c r="M23" s="28"/>
      <c r="N23" s="28"/>
      <c r="O23" s="28"/>
      <c r="P23" s="28"/>
      <c r="Q23" s="28"/>
      <c r="R23" s="28"/>
      <c r="S23" s="28"/>
      <c r="T23" s="29"/>
      <c r="U23" s="21"/>
      <c r="V23" s="22"/>
      <c r="W23" s="23"/>
      <c r="X23" s="23"/>
      <c r="Y23" s="23"/>
      <c r="Z23" s="21"/>
    </row>
    <row r="24" spans="1:26" ht="16.8" thickTop="1" thickBot="1" x14ac:dyDescent="0.35">
      <c r="A24" s="30"/>
      <c r="B24" s="39"/>
      <c r="C24" s="114"/>
      <c r="D24" s="115"/>
      <c r="E24" s="33">
        <v>132</v>
      </c>
      <c r="F24" s="86" t="s">
        <v>655</v>
      </c>
      <c r="G24" s="135">
        <f>IF(E24=0,0,E24*3.28)</f>
        <v>432.96</v>
      </c>
      <c r="H24" s="86" t="s">
        <v>641</v>
      </c>
      <c r="I24" s="120"/>
      <c r="J24" s="121"/>
      <c r="K24" s="112"/>
      <c r="L24" s="28"/>
      <c r="M24" s="28"/>
      <c r="N24" s="28"/>
      <c r="O24" s="28"/>
      <c r="P24" s="28"/>
      <c r="Q24" s="28"/>
      <c r="R24" s="28"/>
      <c r="S24" s="28"/>
      <c r="T24" s="29"/>
      <c r="U24" s="21"/>
      <c r="V24" s="22"/>
      <c r="W24" s="23"/>
      <c r="X24" s="23"/>
      <c r="Y24" s="23"/>
      <c r="Z24" s="21"/>
    </row>
    <row r="25" spans="1:26" ht="15" thickBot="1" x14ac:dyDescent="0.35">
      <c r="A25" s="30"/>
      <c r="B25" s="124"/>
      <c r="C25" s="317" t="s">
        <v>656</v>
      </c>
      <c r="D25" s="317"/>
      <c r="E25" s="317"/>
      <c r="F25" s="317"/>
      <c r="G25" s="317"/>
      <c r="H25" s="317"/>
      <c r="I25" s="317"/>
      <c r="J25" s="318"/>
      <c r="K25" s="112"/>
      <c r="L25" s="28"/>
      <c r="M25" s="28"/>
      <c r="N25" s="28"/>
      <c r="O25" s="28"/>
      <c r="P25" s="28"/>
      <c r="Q25" s="28"/>
      <c r="R25" s="28"/>
      <c r="S25" s="28"/>
      <c r="T25" s="29"/>
      <c r="U25" s="21"/>
      <c r="V25" s="22"/>
      <c r="W25" s="23"/>
      <c r="X25" s="23"/>
      <c r="Y25" s="23"/>
      <c r="Z25" s="21"/>
    </row>
    <row r="26" spans="1:26" ht="21.6" thickTop="1" x14ac:dyDescent="0.3">
      <c r="A26" s="30"/>
      <c r="B26" s="125"/>
      <c r="C26" s="126" t="s">
        <v>657</v>
      </c>
      <c r="D26" s="136"/>
      <c r="E26" s="137"/>
      <c r="F26" s="138"/>
      <c r="G26" s="139"/>
      <c r="H26" s="140"/>
      <c r="I26" s="141"/>
      <c r="J26" s="142"/>
      <c r="K26" s="112"/>
      <c r="L26" s="28"/>
      <c r="M26" s="28"/>
      <c r="N26" s="28"/>
      <c r="O26" s="28"/>
      <c r="P26" s="28"/>
      <c r="Q26" s="28"/>
      <c r="R26" s="28"/>
      <c r="S26" s="28"/>
      <c r="T26" s="29"/>
      <c r="U26" s="21"/>
      <c r="V26" s="22"/>
      <c r="W26" s="23"/>
      <c r="X26" s="23"/>
      <c r="Y26" s="23"/>
      <c r="Z26" s="21"/>
    </row>
    <row r="27" spans="1:26" ht="15.6" thickBot="1" x14ac:dyDescent="0.35">
      <c r="A27" s="30"/>
      <c r="B27" s="39"/>
      <c r="C27" s="143"/>
      <c r="D27" s="144"/>
      <c r="E27" s="116" t="s">
        <v>658</v>
      </c>
      <c r="F27" s="145"/>
      <c r="G27" s="118" t="s">
        <v>654</v>
      </c>
      <c r="H27" s="146"/>
      <c r="I27" s="147"/>
      <c r="J27" s="148"/>
      <c r="K27" s="112"/>
      <c r="L27" s="28"/>
      <c r="M27" s="28"/>
      <c r="N27" s="28"/>
      <c r="O27" s="28"/>
      <c r="P27" s="28"/>
      <c r="Q27" s="28"/>
      <c r="R27" s="28"/>
      <c r="S27" s="28"/>
      <c r="T27" s="29"/>
      <c r="U27" s="21"/>
      <c r="V27" s="22"/>
      <c r="W27" s="23"/>
      <c r="X27" s="23"/>
      <c r="Y27" s="23"/>
      <c r="Z27" s="21"/>
    </row>
    <row r="28" spans="1:26" ht="16.8" thickTop="1" thickBot="1" x14ac:dyDescent="0.35">
      <c r="A28" s="30"/>
      <c r="B28" s="39"/>
      <c r="C28" s="143"/>
      <c r="D28" s="149"/>
      <c r="E28" s="33">
        <v>0</v>
      </c>
      <c r="F28" s="86" t="s">
        <v>641</v>
      </c>
      <c r="G28" s="135">
        <f>IF(E28=0,0,E28/3.28)</f>
        <v>0</v>
      </c>
      <c r="H28" s="86" t="s">
        <v>655</v>
      </c>
      <c r="I28" s="147"/>
      <c r="J28" s="148"/>
      <c r="K28" s="112"/>
      <c r="L28" s="28"/>
      <c r="M28" s="28"/>
      <c r="N28" s="28"/>
      <c r="O28" s="28"/>
      <c r="P28" s="28"/>
      <c r="Q28" s="28"/>
      <c r="R28" s="28"/>
      <c r="S28" s="28"/>
      <c r="T28" s="29"/>
      <c r="U28" s="21"/>
      <c r="V28" s="22"/>
      <c r="W28" s="23"/>
      <c r="X28" s="23"/>
      <c r="Y28" s="23"/>
      <c r="Z28" s="21"/>
    </row>
    <row r="29" spans="1:26" ht="15" thickBot="1" x14ac:dyDescent="0.35">
      <c r="A29" s="30"/>
      <c r="B29" s="124"/>
      <c r="C29" s="317" t="s">
        <v>659</v>
      </c>
      <c r="D29" s="317"/>
      <c r="E29" s="317"/>
      <c r="F29" s="317"/>
      <c r="G29" s="317"/>
      <c r="H29" s="317"/>
      <c r="I29" s="317"/>
      <c r="J29" s="318"/>
      <c r="K29" s="112"/>
      <c r="L29" s="28"/>
      <c r="M29" s="28"/>
      <c r="N29" s="28"/>
      <c r="O29" s="28"/>
      <c r="P29" s="28"/>
      <c r="Q29" s="28"/>
      <c r="R29" s="28"/>
      <c r="S29" s="28"/>
      <c r="T29" s="29"/>
      <c r="U29" s="21"/>
      <c r="V29" s="22"/>
      <c r="W29" s="23"/>
      <c r="X29" s="23"/>
      <c r="Y29" s="23"/>
      <c r="Z29" s="21"/>
    </row>
    <row r="30" spans="1:26" ht="21.6" thickTop="1" x14ac:dyDescent="0.3">
      <c r="A30" s="30"/>
      <c r="B30" s="125"/>
      <c r="C30" s="126" t="s">
        <v>660</v>
      </c>
      <c r="D30" s="150"/>
      <c r="E30" s="151"/>
      <c r="F30" s="138"/>
      <c r="G30" s="152"/>
      <c r="H30" s="153"/>
      <c r="I30" s="141"/>
      <c r="J30" s="154"/>
      <c r="K30" s="155"/>
      <c r="L30" s="28"/>
      <c r="M30" s="28"/>
      <c r="N30" s="28"/>
      <c r="O30" s="28"/>
      <c r="P30" s="28"/>
      <c r="Q30" s="28"/>
      <c r="R30" s="28"/>
      <c r="S30" s="28"/>
      <c r="T30" s="29"/>
      <c r="U30" s="21"/>
      <c r="V30" s="22"/>
      <c r="W30" s="23"/>
      <c r="X30" s="23"/>
      <c r="Y30" s="23"/>
      <c r="Z30" s="21"/>
    </row>
    <row r="31" spans="1:26" ht="15.6" thickBot="1" x14ac:dyDescent="0.35">
      <c r="A31" s="30"/>
      <c r="B31" s="39"/>
      <c r="C31" s="344" t="s">
        <v>691</v>
      </c>
      <c r="D31" s="345"/>
      <c r="E31" s="345"/>
      <c r="F31" s="345"/>
      <c r="G31" s="156" t="s">
        <v>661</v>
      </c>
      <c r="H31" s="157"/>
      <c r="I31" s="147"/>
      <c r="J31" s="158"/>
      <c r="K31" s="155"/>
      <c r="L31" s="28"/>
      <c r="M31" s="28"/>
      <c r="N31" s="28"/>
      <c r="O31" s="28"/>
      <c r="P31" s="28"/>
      <c r="Q31" s="28"/>
      <c r="R31" s="28"/>
      <c r="S31" s="28"/>
      <c r="T31" s="29"/>
      <c r="U31" s="21"/>
      <c r="V31" s="22"/>
      <c r="W31" s="23"/>
      <c r="X31" s="23"/>
      <c r="Y31" s="23"/>
      <c r="Z31" s="21"/>
    </row>
    <row r="32" spans="1:26" ht="19.2" thickBot="1" x14ac:dyDescent="0.35">
      <c r="A32" s="30"/>
      <c r="B32" s="39"/>
      <c r="C32" s="159"/>
      <c r="D32" s="160">
        <v>0</v>
      </c>
      <c r="E32" s="86" t="s">
        <v>641</v>
      </c>
      <c r="F32" s="161"/>
      <c r="G32" s="162">
        <f>IF(D32=0,0, (D32*12)/D35)</f>
        <v>0</v>
      </c>
      <c r="H32" s="157"/>
      <c r="I32" s="147"/>
      <c r="J32" s="158"/>
      <c r="K32" s="155"/>
      <c r="L32" s="28"/>
      <c r="M32" s="28"/>
      <c r="N32" s="28"/>
      <c r="O32" s="28"/>
      <c r="P32" s="28"/>
      <c r="Q32" s="28"/>
      <c r="R32" s="28"/>
      <c r="S32" s="28"/>
      <c r="T32" s="29"/>
      <c r="U32" s="21"/>
      <c r="V32" s="22"/>
      <c r="W32" s="23"/>
      <c r="X32" s="23"/>
      <c r="Y32" s="23"/>
      <c r="Z32" s="21"/>
    </row>
    <row r="33" spans="1:26" ht="15" x14ac:dyDescent="0.3">
      <c r="A33" s="30"/>
      <c r="B33" s="39"/>
      <c r="C33" s="159"/>
      <c r="D33" s="163" t="s">
        <v>662</v>
      </c>
      <c r="E33" s="164"/>
      <c r="F33" s="165" t="s">
        <v>663</v>
      </c>
      <c r="G33" s="166"/>
      <c r="H33" s="157"/>
      <c r="I33" s="147"/>
      <c r="J33" s="158"/>
      <c r="K33" s="155"/>
      <c r="L33" s="28"/>
      <c r="M33" s="28"/>
      <c r="N33" s="28"/>
      <c r="O33" s="28"/>
      <c r="P33" s="28"/>
      <c r="Q33" s="28"/>
      <c r="R33" s="28"/>
      <c r="S33" s="28"/>
      <c r="T33" s="29"/>
      <c r="U33" s="21"/>
      <c r="V33" s="22"/>
      <c r="W33" s="23"/>
      <c r="X33" s="23"/>
      <c r="Y33" s="23"/>
      <c r="Z33" s="21"/>
    </row>
    <row r="34" spans="1:26" ht="18" thickBot="1" x14ac:dyDescent="0.35">
      <c r="A34" s="30"/>
      <c r="B34" s="39"/>
      <c r="C34" s="167" t="s">
        <v>614</v>
      </c>
      <c r="D34" s="168" t="str">
        <f>IF(B34=0," ",IF(D32&lt;0.03,"NOT CHARTABLE","CHARTABLE"))</f>
        <v xml:space="preserve"> </v>
      </c>
      <c r="E34" s="169"/>
      <c r="F34" s="170" t="s">
        <v>614</v>
      </c>
      <c r="G34" s="171"/>
      <c r="H34" s="157"/>
      <c r="I34" s="147"/>
      <c r="J34" s="158"/>
      <c r="K34" s="155"/>
      <c r="L34" s="28"/>
      <c r="M34" s="28"/>
      <c r="N34" s="28"/>
      <c r="O34" s="28"/>
      <c r="P34" s="28"/>
      <c r="Q34" s="28"/>
      <c r="R34" s="28"/>
      <c r="S34" s="28"/>
      <c r="T34" s="29"/>
      <c r="U34" s="21"/>
      <c r="V34" s="22"/>
      <c r="W34" s="23"/>
      <c r="X34" s="23"/>
      <c r="Y34" s="23"/>
      <c r="Z34" s="21"/>
    </row>
    <row r="35" spans="1:26" ht="18.600000000000001" thickBot="1" x14ac:dyDescent="0.35">
      <c r="A35" s="30"/>
      <c r="B35" s="39"/>
      <c r="C35" s="167" t="s">
        <v>664</v>
      </c>
      <c r="D35" s="172">
        <v>0</v>
      </c>
      <c r="E35" s="86" t="s">
        <v>665</v>
      </c>
      <c r="F35" s="346" t="str">
        <f>IF(D35=0," ",IF(G32&lt;0.03,"THE OBJECT IS NOT CHARTABLE","THE OBJECT IS CHARTABLE"))</f>
        <v xml:space="preserve"> </v>
      </c>
      <c r="G35" s="347"/>
      <c r="H35" s="347"/>
      <c r="I35" s="348"/>
      <c r="J35" s="158"/>
      <c r="K35" s="155"/>
      <c r="L35" s="28"/>
      <c r="M35" s="28"/>
      <c r="N35" s="28"/>
      <c r="O35" s="28"/>
      <c r="P35" s="28"/>
      <c r="Q35" s="28"/>
      <c r="R35" s="28"/>
      <c r="S35" s="28"/>
      <c r="T35" s="29"/>
      <c r="U35" s="21"/>
      <c r="V35" s="22"/>
      <c r="W35" s="23"/>
      <c r="X35" s="23"/>
      <c r="Y35" s="23"/>
      <c r="Z35" s="21"/>
    </row>
    <row r="36" spans="1:26" ht="18" x14ac:dyDescent="0.3">
      <c r="A36" s="30"/>
      <c r="B36" s="39"/>
      <c r="C36" s="173" t="s">
        <v>614</v>
      </c>
      <c r="D36" s="174"/>
      <c r="E36" s="175"/>
      <c r="F36" s="176"/>
      <c r="G36" s="177"/>
      <c r="H36" s="178"/>
      <c r="I36" s="179"/>
      <c r="J36" s="158"/>
      <c r="K36" s="155"/>
      <c r="L36" s="28"/>
      <c r="M36" s="28"/>
      <c r="N36" s="28"/>
      <c r="O36" s="28"/>
      <c r="P36" s="28"/>
      <c r="Q36" s="28"/>
      <c r="R36" s="28"/>
      <c r="S36" s="28"/>
      <c r="T36" s="29"/>
      <c r="U36" s="21"/>
      <c r="V36" s="22"/>
      <c r="W36" s="23"/>
      <c r="X36" s="23"/>
      <c r="Y36" s="23"/>
      <c r="Z36" s="21"/>
    </row>
    <row r="37" spans="1:26" x14ac:dyDescent="0.3">
      <c r="A37" s="30"/>
      <c r="B37" s="39"/>
      <c r="C37" s="349" t="s">
        <v>666</v>
      </c>
      <c r="D37" s="349"/>
      <c r="E37" s="349"/>
      <c r="F37" s="349"/>
      <c r="G37" s="349"/>
      <c r="H37" s="349"/>
      <c r="I37" s="349"/>
      <c r="J37" s="350"/>
      <c r="K37" s="155"/>
      <c r="L37" s="28"/>
      <c r="M37" s="28"/>
      <c r="N37" s="28"/>
      <c r="O37" s="28"/>
      <c r="P37" s="28"/>
      <c r="Q37" s="28"/>
      <c r="R37" s="28"/>
      <c r="S37" s="28"/>
      <c r="T37" s="29"/>
      <c r="U37" s="21"/>
      <c r="V37" s="22"/>
      <c r="W37" s="23"/>
      <c r="X37" s="23"/>
      <c r="Y37" s="23"/>
      <c r="Z37" s="21"/>
    </row>
    <row r="38" spans="1:26" x14ac:dyDescent="0.3">
      <c r="A38" s="30"/>
      <c r="B38" s="39"/>
      <c r="C38" s="349"/>
      <c r="D38" s="349"/>
      <c r="E38" s="349"/>
      <c r="F38" s="349"/>
      <c r="G38" s="349"/>
      <c r="H38" s="349"/>
      <c r="I38" s="349"/>
      <c r="J38" s="350"/>
      <c r="K38" s="180"/>
      <c r="L38" s="28"/>
      <c r="M38" s="28"/>
      <c r="N38" s="28"/>
      <c r="O38" s="28"/>
      <c r="P38" s="28"/>
      <c r="Q38" s="28"/>
      <c r="R38" s="28"/>
      <c r="S38" s="28"/>
      <c r="T38" s="29"/>
      <c r="U38" s="21"/>
      <c r="V38" s="22"/>
      <c r="W38" s="23"/>
      <c r="X38" s="23"/>
      <c r="Y38" s="23"/>
      <c r="Z38" s="21"/>
    </row>
    <row r="39" spans="1:26" ht="15" thickBot="1" x14ac:dyDescent="0.35">
      <c r="A39" s="30"/>
      <c r="B39" s="124"/>
      <c r="C39" s="351"/>
      <c r="D39" s="351"/>
      <c r="E39" s="351"/>
      <c r="F39" s="351"/>
      <c r="G39" s="351"/>
      <c r="H39" s="351"/>
      <c r="I39" s="351"/>
      <c r="J39" s="352"/>
      <c r="K39" s="181"/>
      <c r="L39" s="28"/>
      <c r="M39" s="28"/>
      <c r="N39" s="28"/>
      <c r="O39" s="28"/>
      <c r="P39" s="28"/>
      <c r="Q39" s="28"/>
      <c r="R39" s="28"/>
      <c r="S39" s="28"/>
      <c r="T39" s="29"/>
      <c r="U39" s="21"/>
      <c r="V39" s="22"/>
      <c r="W39" s="23"/>
      <c r="X39" s="23"/>
      <c r="Y39" s="23"/>
      <c r="Z39" s="21"/>
    </row>
    <row r="40" spans="1:26" ht="15.6" hidden="1" thickTop="1" thickBot="1" x14ac:dyDescent="0.35">
      <c r="A40" s="182"/>
      <c r="B40" s="125"/>
      <c r="C40" s="183"/>
      <c r="D40" s="184"/>
      <c r="E40" s="184"/>
      <c r="F40" s="184"/>
      <c r="G40" s="184"/>
      <c r="H40" s="184"/>
      <c r="I40" s="184"/>
      <c r="J40" s="184"/>
      <c r="K40" s="181"/>
      <c r="L40" s="28"/>
      <c r="M40" s="28"/>
      <c r="N40" s="28"/>
      <c r="O40" s="28"/>
      <c r="P40" s="28"/>
      <c r="Q40" s="28"/>
      <c r="R40" s="28"/>
      <c r="S40" s="28"/>
      <c r="T40" s="29"/>
      <c r="U40" s="21"/>
      <c r="V40" s="22"/>
      <c r="W40" s="23"/>
      <c r="X40" s="23"/>
      <c r="Y40" s="23"/>
      <c r="Z40" s="21"/>
    </row>
    <row r="41" spans="1:26" ht="15.6" hidden="1" thickTop="1" thickBot="1" x14ac:dyDescent="0.35">
      <c r="A41" s="182"/>
      <c r="B41" s="185"/>
      <c r="C41" s="186" t="s">
        <v>667</v>
      </c>
      <c r="D41" s="186" t="s">
        <v>668</v>
      </c>
      <c r="E41" s="187"/>
      <c r="F41" s="187"/>
      <c r="G41" s="187" t="s">
        <v>669</v>
      </c>
      <c r="H41" s="186"/>
      <c r="I41" s="187">
        <v>41.644529166666665</v>
      </c>
      <c r="J41" s="187">
        <v>41.625384444444443</v>
      </c>
      <c r="K41" s="181"/>
      <c r="L41" s="28"/>
      <c r="M41" s="28"/>
      <c r="N41" s="28"/>
      <c r="O41" s="28"/>
      <c r="P41" s="28"/>
      <c r="Q41" s="28"/>
      <c r="R41" s="28"/>
      <c r="S41" s="28"/>
      <c r="T41" s="29"/>
      <c r="U41" s="21"/>
      <c r="V41" s="22"/>
      <c r="W41" s="23"/>
      <c r="X41" s="23"/>
      <c r="Y41" s="23"/>
      <c r="Z41" s="21"/>
    </row>
    <row r="42" spans="1:26" ht="15" hidden="1" thickTop="1" x14ac:dyDescent="0.3">
      <c r="A42" s="182"/>
      <c r="B42" s="188"/>
      <c r="C42" s="189">
        <f>C7+D7/60+E7/60/60</f>
        <v>41.667277777777777</v>
      </c>
      <c r="D42" s="190">
        <f>G7+H7/60+I7/60/60</f>
        <v>41.668611111111112</v>
      </c>
      <c r="E42" s="69"/>
      <c r="F42" s="68" t="s">
        <v>670</v>
      </c>
      <c r="G42" s="190">
        <f>D42-C42</f>
        <v>1.3333333333349628E-3</v>
      </c>
      <c r="H42" s="190"/>
      <c r="I42" s="69">
        <v>71.370781944444431</v>
      </c>
      <c r="J42" s="69">
        <v>71.392271944444445</v>
      </c>
      <c r="K42" s="181"/>
      <c r="L42" s="28"/>
      <c r="M42" s="28"/>
      <c r="N42" s="28"/>
      <c r="O42" s="28"/>
      <c r="P42" s="28"/>
      <c r="Q42" s="28"/>
      <c r="R42" s="28"/>
      <c r="S42" s="28"/>
      <c r="T42" s="29"/>
      <c r="U42" s="21"/>
      <c r="V42" s="22"/>
      <c r="W42" s="23"/>
      <c r="X42" s="23"/>
      <c r="Y42" s="23"/>
      <c r="Z42" s="21"/>
    </row>
    <row r="43" spans="1:26" ht="15" hidden="1" thickBot="1" x14ac:dyDescent="0.35">
      <c r="A43" s="182"/>
      <c r="B43" s="185"/>
      <c r="C43" s="190">
        <f>C8+D8/60+E8/60/60</f>
        <v>70.180916666666675</v>
      </c>
      <c r="D43" s="190">
        <f>G8+H8/60+I8/60/60</f>
        <v>70.180850000000007</v>
      </c>
      <c r="E43" s="69"/>
      <c r="F43" s="68" t="s">
        <v>671</v>
      </c>
      <c r="G43" s="190">
        <f>C43-D43</f>
        <v>6.666666666887977E-5</v>
      </c>
      <c r="H43" s="190"/>
      <c r="I43" s="69"/>
      <c r="J43" s="69"/>
      <c r="K43" s="181"/>
      <c r="L43" s="28"/>
      <c r="M43" s="28"/>
      <c r="N43" s="28"/>
      <c r="O43" s="28"/>
      <c r="P43" s="28"/>
      <c r="Q43" s="28"/>
      <c r="R43" s="28"/>
      <c r="S43" s="28"/>
      <c r="T43" s="29"/>
      <c r="U43" s="21"/>
      <c r="V43" s="22"/>
      <c r="W43" s="23"/>
      <c r="X43" s="23"/>
      <c r="Y43" s="23"/>
      <c r="Z43" s="21"/>
    </row>
    <row r="44" spans="1:26" ht="15" hidden="1" thickTop="1" x14ac:dyDescent="0.3">
      <c r="A44" s="182"/>
      <c r="B44" s="188"/>
      <c r="C44" s="69"/>
      <c r="D44" s="69"/>
      <c r="E44" s="69"/>
      <c r="F44" s="69"/>
      <c r="G44" s="69"/>
      <c r="H44" s="69"/>
      <c r="I44" s="69"/>
      <c r="J44" s="69"/>
      <c r="K44" s="181"/>
      <c r="L44" s="28"/>
      <c r="M44" s="28"/>
      <c r="N44" s="28"/>
      <c r="O44" s="28"/>
      <c r="P44" s="28"/>
      <c r="Q44" s="28"/>
      <c r="R44" s="28"/>
      <c r="S44" s="28"/>
      <c r="T44" s="29"/>
      <c r="U44" s="21"/>
      <c r="V44" s="22"/>
      <c r="W44" s="23"/>
      <c r="X44" s="23"/>
      <c r="Y44" s="23"/>
      <c r="Z44" s="21"/>
    </row>
    <row r="45" spans="1:26" ht="15" hidden="1" thickBot="1" x14ac:dyDescent="0.35">
      <c r="A45" s="182"/>
      <c r="B45" s="185"/>
      <c r="C45" s="69" t="s">
        <v>672</v>
      </c>
      <c r="D45" s="69"/>
      <c r="E45" s="69"/>
      <c r="F45" s="69"/>
      <c r="G45" s="69"/>
      <c r="H45" s="69"/>
      <c r="I45" s="69"/>
      <c r="J45" s="69"/>
      <c r="K45" s="181"/>
      <c r="L45" s="28"/>
      <c r="M45" s="28"/>
      <c r="N45" s="28"/>
      <c r="O45" s="28"/>
      <c r="P45" s="28"/>
      <c r="Q45" s="28"/>
      <c r="R45" s="28"/>
      <c r="S45" s="28"/>
      <c r="T45" s="29"/>
      <c r="U45" s="21"/>
      <c r="V45" s="22"/>
      <c r="W45" s="23"/>
      <c r="X45" s="23"/>
      <c r="Y45" s="23"/>
      <c r="Z45" s="21"/>
    </row>
    <row r="46" spans="1:26" ht="15" hidden="1" thickTop="1" x14ac:dyDescent="0.3">
      <c r="A46" s="182"/>
      <c r="B46" s="188"/>
      <c r="C46" s="69"/>
      <c r="D46" s="190">
        <f>G43*60*COS((C42+D42)/2*PI()/180)</f>
        <v>2.9880409807280439E-3</v>
      </c>
      <c r="E46" s="191">
        <f>D46*6076.1</f>
        <v>18.155635803001669</v>
      </c>
      <c r="F46" s="69"/>
      <c r="G46" s="69"/>
      <c r="H46" s="69"/>
      <c r="I46" s="69"/>
      <c r="J46" s="69"/>
      <c r="K46" s="181"/>
      <c r="L46" s="28"/>
      <c r="M46" s="28"/>
      <c r="N46" s="28"/>
      <c r="O46" s="28"/>
      <c r="P46" s="28"/>
      <c r="Q46" s="28"/>
      <c r="R46" s="28"/>
      <c r="S46" s="28"/>
      <c r="T46" s="29"/>
      <c r="U46" s="21"/>
      <c r="V46" s="22"/>
      <c r="W46" s="23"/>
      <c r="X46" s="23"/>
      <c r="Y46" s="23"/>
      <c r="Z46" s="21"/>
    </row>
    <row r="47" spans="1:26" ht="15" hidden="1" thickBot="1" x14ac:dyDescent="0.35">
      <c r="A47" s="182"/>
      <c r="B47" s="185"/>
      <c r="C47" s="69"/>
      <c r="D47" s="190">
        <f>G42*60</f>
        <v>8.0000000000097771E-2</v>
      </c>
      <c r="E47" s="191">
        <f>D47*6076.1</f>
        <v>486.08800000059409</v>
      </c>
      <c r="F47" s="69"/>
      <c r="G47" s="69"/>
      <c r="H47" s="69"/>
      <c r="I47" s="69"/>
      <c r="J47" s="69"/>
      <c r="K47" s="181"/>
      <c r="L47" s="28"/>
      <c r="M47" s="28"/>
      <c r="N47" s="28"/>
      <c r="O47" s="28"/>
      <c r="P47" s="28"/>
      <c r="Q47" s="28"/>
      <c r="R47" s="28"/>
      <c r="S47" s="28"/>
      <c r="T47" s="29"/>
      <c r="U47" s="21"/>
      <c r="V47" s="22"/>
      <c r="W47" s="23"/>
      <c r="X47" s="23"/>
      <c r="Y47" s="23"/>
      <c r="Z47" s="21"/>
    </row>
    <row r="48" spans="1:26" ht="15" hidden="1" thickTop="1" x14ac:dyDescent="0.3">
      <c r="A48" s="182"/>
      <c r="B48" s="188"/>
      <c r="C48" s="69"/>
      <c r="D48" s="192" t="s">
        <v>639</v>
      </c>
      <c r="E48" s="192" t="s">
        <v>673</v>
      </c>
      <c r="F48" s="69"/>
      <c r="G48" s="69"/>
      <c r="H48" s="69"/>
      <c r="I48" s="69"/>
      <c r="J48" s="69"/>
      <c r="K48" s="181"/>
      <c r="L48" s="28"/>
      <c r="M48" s="28"/>
      <c r="N48" s="28"/>
      <c r="O48" s="28"/>
      <c r="P48" s="28"/>
      <c r="Q48" s="28"/>
      <c r="R48" s="28"/>
      <c r="S48" s="28"/>
      <c r="T48" s="29"/>
      <c r="U48" s="21"/>
      <c r="V48" s="22"/>
      <c r="W48" s="23"/>
      <c r="X48" s="23"/>
      <c r="Y48" s="23"/>
      <c r="Z48" s="21"/>
    </row>
    <row r="49" spans="1:26" ht="15" hidden="1" thickBot="1" x14ac:dyDescent="0.35">
      <c r="A49" s="182"/>
      <c r="B49" s="185"/>
      <c r="C49" s="193" t="s">
        <v>674</v>
      </c>
      <c r="D49" s="69"/>
      <c r="E49" s="69"/>
      <c r="F49" s="69"/>
      <c r="G49" s="69"/>
      <c r="H49" s="69"/>
      <c r="I49" s="69"/>
      <c r="J49" s="69"/>
      <c r="K49" s="181"/>
      <c r="L49" s="28"/>
      <c r="M49" s="28"/>
      <c r="N49" s="28"/>
      <c r="O49" s="28"/>
      <c r="P49" s="28"/>
      <c r="Q49" s="28"/>
      <c r="R49" s="28"/>
      <c r="S49" s="28"/>
      <c r="T49" s="29"/>
      <c r="U49" s="21"/>
      <c r="V49" s="22"/>
      <c r="W49" s="23"/>
      <c r="X49" s="23"/>
      <c r="Y49" s="23"/>
      <c r="Z49" s="21"/>
    </row>
    <row r="50" spans="1:26" ht="15" hidden="1" thickTop="1" x14ac:dyDescent="0.3">
      <c r="A50" s="182"/>
      <c r="B50" s="188"/>
      <c r="C50" s="69">
        <f>C42*PI()/180</f>
        <v>0.72723118756528848</v>
      </c>
      <c r="D50" s="69">
        <f>D42*PI()/180</f>
        <v>0.72725445862198168</v>
      </c>
      <c r="E50" s="69"/>
      <c r="F50" s="190"/>
      <c r="G50" s="69"/>
      <c r="H50" s="69"/>
      <c r="I50" s="69"/>
      <c r="J50" s="69"/>
      <c r="K50" s="181"/>
      <c r="L50" s="28"/>
      <c r="M50" s="28"/>
      <c r="N50" s="28"/>
      <c r="O50" s="28"/>
      <c r="P50" s="28"/>
      <c r="Q50" s="28"/>
      <c r="R50" s="28"/>
      <c r="S50" s="28"/>
      <c r="T50" s="29"/>
      <c r="U50" s="21"/>
      <c r="V50" s="22"/>
      <c r="W50" s="23"/>
      <c r="X50" s="23"/>
      <c r="Y50" s="23"/>
      <c r="Z50" s="21"/>
    </row>
    <row r="51" spans="1:26" ht="15" hidden="1" thickBot="1" x14ac:dyDescent="0.35">
      <c r="A51" s="182"/>
      <c r="B51" s="185"/>
      <c r="C51" s="69">
        <f>C43*PI()/180</f>
        <v>1.2248880679010972</v>
      </c>
      <c r="D51" s="69">
        <f>D43*PI()/180</f>
        <v>1.2248869043482624</v>
      </c>
      <c r="E51" s="69"/>
      <c r="F51" s="69"/>
      <c r="G51" s="69"/>
      <c r="H51" s="69"/>
      <c r="I51" s="69"/>
      <c r="J51" s="69"/>
      <c r="K51" s="181"/>
      <c r="L51" s="28"/>
      <c r="M51" s="28"/>
      <c r="N51" s="28"/>
      <c r="O51" s="28"/>
      <c r="P51" s="28"/>
      <c r="Q51" s="28"/>
      <c r="R51" s="28"/>
      <c r="S51" s="28"/>
      <c r="T51" s="29"/>
      <c r="U51" s="21"/>
      <c r="V51" s="22"/>
      <c r="W51" s="23"/>
      <c r="X51" s="23"/>
      <c r="Y51" s="23"/>
      <c r="Z51" s="21"/>
    </row>
    <row r="52" spans="1:26" ht="15" hidden="1" thickTop="1" x14ac:dyDescent="0.3">
      <c r="A52" s="182"/>
      <c r="B52" s="188"/>
      <c r="C52" s="69"/>
      <c r="D52" s="69"/>
      <c r="E52" s="69"/>
      <c r="F52" s="69"/>
      <c r="G52" s="69"/>
      <c r="H52" s="69"/>
      <c r="I52" s="69"/>
      <c r="J52" s="69"/>
      <c r="K52" s="181"/>
      <c r="L52" s="28"/>
      <c r="M52" s="28"/>
      <c r="N52" s="28"/>
      <c r="O52" s="28"/>
      <c r="P52" s="28"/>
      <c r="Q52" s="28"/>
      <c r="R52" s="28"/>
      <c r="S52" s="28"/>
      <c r="T52" s="29"/>
      <c r="U52" s="21"/>
      <c r="V52" s="22"/>
      <c r="W52" s="23"/>
      <c r="X52" s="23"/>
      <c r="Y52" s="23"/>
      <c r="Z52" s="21"/>
    </row>
    <row r="53" spans="1:26" ht="18.600000000000001" hidden="1" thickBot="1" x14ac:dyDescent="0.4">
      <c r="A53" s="182"/>
      <c r="B53" s="185"/>
      <c r="C53" s="69">
        <f>-1*ATAN2(COS(C50)*SIN(D50)-SIN(C50)*COS(D50)*COS(D51-C51),SIN(D51-C51)*COS(D50))</f>
        <v>3.7332771268363915E-2</v>
      </c>
      <c r="D53" s="69"/>
      <c r="E53" s="69"/>
      <c r="F53" s="194" t="s">
        <v>675</v>
      </c>
      <c r="G53" s="69"/>
      <c r="H53" s="69"/>
      <c r="I53" s="69"/>
      <c r="J53" s="69"/>
      <c r="K53" s="181"/>
      <c r="L53" s="28"/>
      <c r="M53" s="28"/>
      <c r="N53" s="28"/>
      <c r="O53" s="28"/>
      <c r="P53" s="28"/>
      <c r="Q53" s="28"/>
      <c r="R53" s="28"/>
      <c r="S53" s="28"/>
      <c r="T53" s="29"/>
      <c r="U53" s="21"/>
      <c r="V53" s="22"/>
      <c r="W53" s="23"/>
      <c r="X53" s="23"/>
      <c r="Y53" s="23"/>
      <c r="Z53" s="21"/>
    </row>
    <row r="54" spans="1:26" ht="15" hidden="1" thickTop="1" x14ac:dyDescent="0.3">
      <c r="A54" s="182"/>
      <c r="B54" s="188"/>
      <c r="C54" s="69">
        <f>IF(360+C53/(2*PI())*360&gt;360,C53/(2*PI())*360,360+C53/(2*PI())*360)</f>
        <v>2.1390102312045136</v>
      </c>
      <c r="D54" s="69" t="s">
        <v>676</v>
      </c>
      <c r="E54" s="69"/>
      <c r="F54" s="69"/>
      <c r="G54" s="69"/>
      <c r="H54" s="69"/>
      <c r="I54" s="69"/>
      <c r="J54" s="69"/>
      <c r="K54" s="181"/>
      <c r="L54" s="28"/>
      <c r="M54" s="28"/>
      <c r="N54" s="28"/>
      <c r="O54" s="28"/>
      <c r="P54" s="28"/>
      <c r="Q54" s="28"/>
      <c r="R54" s="28"/>
      <c r="S54" s="28"/>
      <c r="T54" s="29"/>
      <c r="U54" s="21"/>
      <c r="V54" s="22"/>
      <c r="W54" s="23"/>
      <c r="X54" s="23"/>
      <c r="Y54" s="23"/>
      <c r="Z54" s="21"/>
    </row>
    <row r="55" spans="1:26" ht="15" hidden="1" thickBot="1" x14ac:dyDescent="0.35">
      <c r="A55" s="182"/>
      <c r="B55" s="185"/>
      <c r="C55" s="69">
        <f>61.582*ACOS(SIN(C42)*SIN(D42)+COS(C42)*COS(D42)*COS(C43-D43))*6371.14</f>
        <v>523.42959936201908</v>
      </c>
      <c r="D55" s="69" t="s">
        <v>677</v>
      </c>
      <c r="E55" s="69"/>
      <c r="F55" s="69"/>
      <c r="G55" s="69"/>
      <c r="H55" s="69"/>
      <c r="I55" s="69"/>
      <c r="J55" s="69"/>
      <c r="K55" s="181"/>
      <c r="L55" s="28"/>
      <c r="M55" s="28"/>
      <c r="N55" s="28"/>
      <c r="O55" s="28"/>
      <c r="P55" s="28"/>
      <c r="Q55" s="28"/>
      <c r="R55" s="28"/>
      <c r="S55" s="28"/>
      <c r="T55" s="29"/>
      <c r="U55" s="21"/>
      <c r="V55" s="22"/>
      <c r="W55" s="23"/>
      <c r="X55" s="23"/>
      <c r="Y55" s="23"/>
      <c r="Z55" s="21"/>
    </row>
    <row r="56" spans="1:26" ht="18.600000000000001" thickTop="1" x14ac:dyDescent="0.35">
      <c r="A56" s="182"/>
      <c r="B56" s="341" t="s">
        <v>678</v>
      </c>
      <c r="C56" s="342"/>
      <c r="D56" s="342"/>
      <c r="E56" s="342"/>
      <c r="F56" s="342"/>
      <c r="G56" s="342"/>
      <c r="H56" s="342"/>
      <c r="I56" s="342"/>
      <c r="J56" s="343"/>
      <c r="K56" s="181"/>
      <c r="L56" s="303" t="s">
        <v>614</v>
      </c>
      <c r="M56" s="304"/>
      <c r="N56" s="304"/>
      <c r="O56" s="304"/>
      <c r="P56" s="195"/>
      <c r="Q56" s="28"/>
      <c r="R56" s="28"/>
      <c r="S56" s="28"/>
      <c r="T56" s="29"/>
      <c r="U56" s="21"/>
      <c r="V56" s="22"/>
      <c r="W56" s="23"/>
      <c r="X56" s="23"/>
      <c r="Y56" s="23"/>
      <c r="Z56" s="21"/>
    </row>
    <row r="57" spans="1:26" ht="19.2" thickBot="1" x14ac:dyDescent="0.35">
      <c r="A57" s="182"/>
      <c r="B57" s="196" t="s">
        <v>614</v>
      </c>
      <c r="C57" s="69"/>
      <c r="D57" s="69"/>
      <c r="E57" s="118" t="s">
        <v>679</v>
      </c>
      <c r="F57" s="69"/>
      <c r="G57" s="69"/>
      <c r="H57" s="69"/>
      <c r="I57" s="69"/>
      <c r="J57" s="70"/>
      <c r="K57" s="181"/>
      <c r="L57" s="197"/>
      <c r="M57" s="198"/>
      <c r="N57" s="197"/>
      <c r="O57" s="199"/>
      <c r="P57" s="195"/>
      <c r="Q57" s="28"/>
      <c r="R57" s="28"/>
      <c r="S57" s="28"/>
      <c r="T57" s="29"/>
      <c r="U57" s="21"/>
      <c r="V57" s="22"/>
      <c r="W57" s="23"/>
      <c r="X57" s="23"/>
      <c r="Y57" s="23"/>
      <c r="Z57" s="21"/>
    </row>
    <row r="58" spans="1:26" ht="19.2" thickBot="1" x14ac:dyDescent="0.35">
      <c r="A58" s="182"/>
      <c r="B58" s="200" t="s">
        <v>614</v>
      </c>
      <c r="C58" s="69"/>
      <c r="D58" s="69"/>
      <c r="E58" s="201">
        <v>0</v>
      </c>
      <c r="F58" s="202" t="s">
        <v>680</v>
      </c>
      <c r="G58" s="69"/>
      <c r="H58" s="69"/>
      <c r="I58" s="69"/>
      <c r="J58" s="70"/>
      <c r="K58" s="181"/>
      <c r="L58" s="197"/>
      <c r="M58" s="198"/>
      <c r="N58" s="203"/>
      <c r="O58" s="204" t="s">
        <v>614</v>
      </c>
      <c r="P58" s="205" t="s">
        <v>614</v>
      </c>
      <c r="Q58" s="28"/>
      <c r="R58" s="28"/>
      <c r="S58" s="28"/>
      <c r="T58" s="29"/>
      <c r="U58" s="21"/>
      <c r="V58" s="22"/>
      <c r="W58" s="23"/>
      <c r="X58" s="23"/>
      <c r="Y58" s="23"/>
      <c r="Z58" s="21"/>
    </row>
    <row r="59" spans="1:26" ht="19.2" thickBot="1" x14ac:dyDescent="0.35">
      <c r="A59" s="182"/>
      <c r="B59" s="200" t="s">
        <v>614</v>
      </c>
      <c r="C59" s="305" t="s">
        <v>681</v>
      </c>
      <c r="D59" s="306"/>
      <c r="E59" s="306"/>
      <c r="F59" s="306"/>
      <c r="G59" s="306"/>
      <c r="H59" s="306"/>
      <c r="I59" s="306"/>
      <c r="J59" s="307"/>
      <c r="K59" s="181"/>
      <c r="L59" s="197"/>
      <c r="M59" s="198"/>
      <c r="N59" s="206"/>
      <c r="O59" s="199"/>
      <c r="P59" s="205" t="s">
        <v>614</v>
      </c>
      <c r="Q59" s="28"/>
      <c r="R59" s="28"/>
      <c r="S59" s="28"/>
      <c r="T59" s="29"/>
      <c r="U59" s="21"/>
      <c r="V59" s="22"/>
      <c r="W59" s="23"/>
      <c r="X59" s="23"/>
      <c r="Y59" s="23"/>
      <c r="Z59" s="21"/>
    </row>
    <row r="60" spans="1:26" ht="19.8" thickTop="1" thickBot="1" x14ac:dyDescent="0.35">
      <c r="A60" s="182"/>
      <c r="B60" s="200" t="s">
        <v>614</v>
      </c>
      <c r="C60" s="69"/>
      <c r="D60" s="69"/>
      <c r="E60" s="207">
        <v>0</v>
      </c>
      <c r="F60" s="208" t="s">
        <v>682</v>
      </c>
      <c r="G60" s="69"/>
      <c r="H60" s="69"/>
      <c r="I60" s="69"/>
      <c r="J60" s="70"/>
      <c r="K60" s="181"/>
      <c r="L60" s="197"/>
      <c r="M60" s="198"/>
      <c r="N60" s="203" t="s">
        <v>614</v>
      </c>
      <c r="O60" s="204" t="s">
        <v>614</v>
      </c>
      <c r="P60" s="205" t="s">
        <v>614</v>
      </c>
      <c r="Q60" s="28"/>
      <c r="R60" s="28"/>
      <c r="S60" s="28"/>
      <c r="T60" s="29"/>
      <c r="U60" s="21"/>
      <c r="V60" s="22"/>
      <c r="W60" s="23"/>
      <c r="X60" s="23"/>
      <c r="Y60" s="23"/>
      <c r="Z60" s="21"/>
    </row>
    <row r="61" spans="1:26" ht="19.8" thickTop="1" thickBot="1" x14ac:dyDescent="0.35">
      <c r="A61" s="182"/>
      <c r="B61" s="200" t="s">
        <v>614</v>
      </c>
      <c r="C61" s="69"/>
      <c r="D61" s="69"/>
      <c r="E61" s="118" t="s">
        <v>683</v>
      </c>
      <c r="F61" s="69"/>
      <c r="G61" s="69"/>
      <c r="H61" s="69"/>
      <c r="I61" s="69"/>
      <c r="J61" s="70"/>
      <c r="K61" s="181"/>
      <c r="L61" s="319" t="s">
        <v>614</v>
      </c>
      <c r="M61" s="320"/>
      <c r="N61" s="320"/>
      <c r="O61" s="320"/>
      <c r="P61" s="320"/>
      <c r="Q61" s="28"/>
      <c r="R61" s="28"/>
      <c r="S61" s="28"/>
      <c r="T61" s="29"/>
      <c r="U61" s="21"/>
      <c r="V61" s="22"/>
      <c r="W61" s="23"/>
      <c r="X61" s="23"/>
      <c r="Y61" s="23"/>
      <c r="Z61" s="21"/>
    </row>
    <row r="62" spans="1:26" ht="22.2" thickTop="1" thickBot="1" x14ac:dyDescent="0.35">
      <c r="A62" s="182"/>
      <c r="B62" s="200" t="s">
        <v>614</v>
      </c>
      <c r="C62" s="69"/>
      <c r="D62" s="69"/>
      <c r="E62" s="209" t="str">
        <f>IF(E60=0," ",(E58*(VLOOKUP(E60,D74:E163,2))))</f>
        <v xml:space="preserve"> </v>
      </c>
      <c r="F62" s="202" t="s">
        <v>680</v>
      </c>
      <c r="G62" s="69"/>
      <c r="H62" s="69"/>
      <c r="I62" s="69"/>
      <c r="J62" s="70"/>
      <c r="K62" s="181"/>
      <c r="L62" s="321" t="s">
        <v>614</v>
      </c>
      <c r="M62" s="322"/>
      <c r="N62" s="322"/>
      <c r="O62" s="322"/>
      <c r="P62" s="322"/>
      <c r="Q62" s="28"/>
      <c r="R62" s="28"/>
      <c r="S62" s="28"/>
      <c r="T62" s="29"/>
      <c r="U62" s="21"/>
      <c r="V62" s="22"/>
      <c r="W62" s="23"/>
      <c r="X62" s="23"/>
      <c r="Y62" s="23"/>
      <c r="Z62" s="21"/>
    </row>
    <row r="63" spans="1:26" ht="19.2" thickTop="1" x14ac:dyDescent="0.3">
      <c r="A63" s="182"/>
      <c r="B63" s="200" t="s">
        <v>614</v>
      </c>
      <c r="C63" s="323" t="s">
        <v>684</v>
      </c>
      <c r="D63" s="324"/>
      <c r="E63" s="324"/>
      <c r="F63" s="324"/>
      <c r="G63" s="324"/>
      <c r="H63" s="324"/>
      <c r="I63" s="324"/>
      <c r="J63" s="325"/>
      <c r="K63" s="181"/>
      <c r="L63" s="321" t="s">
        <v>614</v>
      </c>
      <c r="M63" s="322"/>
      <c r="N63" s="322"/>
      <c r="O63" s="322"/>
      <c r="P63" s="322"/>
      <c r="Q63" s="28"/>
      <c r="R63" s="28"/>
      <c r="S63" s="28"/>
      <c r="T63" s="29"/>
      <c r="U63" s="21"/>
      <c r="V63" s="22"/>
      <c r="W63" s="23"/>
      <c r="X63" s="23"/>
      <c r="Y63" s="23"/>
      <c r="Z63" s="21"/>
    </row>
    <row r="64" spans="1:26" ht="18.600000000000001" x14ac:dyDescent="0.3">
      <c r="A64" s="182"/>
      <c r="B64" s="200" t="s">
        <v>614</v>
      </c>
      <c r="C64" s="324"/>
      <c r="D64" s="324"/>
      <c r="E64" s="324"/>
      <c r="F64" s="324"/>
      <c r="G64" s="324"/>
      <c r="H64" s="324"/>
      <c r="I64" s="324"/>
      <c r="J64" s="325"/>
      <c r="K64" s="181"/>
      <c r="L64" s="321" t="s">
        <v>614</v>
      </c>
      <c r="M64" s="322"/>
      <c r="N64" s="322"/>
      <c r="O64" s="322"/>
      <c r="P64" s="322"/>
      <c r="Q64" s="28"/>
      <c r="R64" s="28"/>
      <c r="S64" s="28"/>
      <c r="T64" s="29"/>
      <c r="U64" s="21"/>
      <c r="V64" s="22"/>
      <c r="W64" s="23"/>
      <c r="X64" s="23"/>
      <c r="Y64" s="23"/>
      <c r="Z64" s="21"/>
    </row>
    <row r="65" spans="1:26" ht="18.600000000000001" x14ac:dyDescent="0.3">
      <c r="A65" s="182"/>
      <c r="B65" s="200" t="s">
        <v>614</v>
      </c>
      <c r="C65" s="324"/>
      <c r="D65" s="324"/>
      <c r="E65" s="324"/>
      <c r="F65" s="324"/>
      <c r="G65" s="324"/>
      <c r="H65" s="324"/>
      <c r="I65" s="324"/>
      <c r="J65" s="325"/>
      <c r="K65" s="181"/>
      <c r="L65" s="328" t="s">
        <v>614</v>
      </c>
      <c r="M65" s="329"/>
      <c r="N65" s="329"/>
      <c r="O65" s="329"/>
      <c r="P65" s="329"/>
      <c r="Q65" s="28"/>
      <c r="R65" s="28"/>
      <c r="S65" s="28"/>
      <c r="T65" s="29"/>
      <c r="U65" s="21"/>
      <c r="V65" s="22"/>
      <c r="W65" s="23"/>
      <c r="X65" s="23"/>
      <c r="Y65" s="23"/>
      <c r="Z65" s="21"/>
    </row>
    <row r="66" spans="1:26" ht="18.600000000000001" x14ac:dyDescent="0.3">
      <c r="A66" s="182"/>
      <c r="B66" s="200" t="s">
        <v>614</v>
      </c>
      <c r="C66" s="324"/>
      <c r="D66" s="324"/>
      <c r="E66" s="324"/>
      <c r="F66" s="324"/>
      <c r="G66" s="324"/>
      <c r="H66" s="324"/>
      <c r="I66" s="324"/>
      <c r="J66" s="325"/>
      <c r="K66" s="181"/>
      <c r="L66" s="28"/>
      <c r="M66" s="28"/>
      <c r="N66" s="28"/>
      <c r="O66" s="28"/>
      <c r="P66" s="28"/>
      <c r="Q66" s="28"/>
      <c r="R66" s="28"/>
      <c r="S66" s="28"/>
      <c r="T66" s="29"/>
      <c r="U66" s="21"/>
      <c r="V66" s="22"/>
      <c r="W66" s="23"/>
      <c r="X66" s="23"/>
      <c r="Y66" s="23"/>
      <c r="Z66" s="21"/>
    </row>
    <row r="67" spans="1:26" ht="15" thickBot="1" x14ac:dyDescent="0.35">
      <c r="A67" s="182"/>
      <c r="B67" s="124"/>
      <c r="C67" s="326"/>
      <c r="D67" s="326"/>
      <c r="E67" s="326"/>
      <c r="F67" s="326"/>
      <c r="G67" s="326"/>
      <c r="H67" s="326"/>
      <c r="I67" s="326"/>
      <c r="J67" s="327"/>
      <c r="K67" s="181"/>
      <c r="L67" s="28"/>
      <c r="M67" s="28"/>
      <c r="N67" s="28"/>
      <c r="O67" s="28"/>
      <c r="P67" s="28"/>
      <c r="Q67" s="28"/>
      <c r="R67" s="28"/>
      <c r="S67" s="28"/>
      <c r="T67" s="29"/>
      <c r="U67" s="21"/>
      <c r="V67" s="22"/>
      <c r="W67" s="23"/>
      <c r="X67" s="23"/>
      <c r="Y67" s="23"/>
      <c r="Z67" s="21"/>
    </row>
    <row r="68" spans="1:26" ht="15.6" thickTop="1" thickBot="1" x14ac:dyDescent="0.35">
      <c r="A68" s="21"/>
      <c r="B68" s="210"/>
      <c r="C68" s="28"/>
      <c r="D68" s="28"/>
      <c r="E68" s="28"/>
      <c r="F68" s="28"/>
      <c r="G68" s="28"/>
      <c r="H68" s="28"/>
      <c r="I68" s="28"/>
      <c r="J68" s="78"/>
      <c r="K68" s="211"/>
      <c r="L68" s="28"/>
      <c r="M68" s="28"/>
      <c r="N68" s="28"/>
      <c r="O68" s="28"/>
      <c r="P68" s="28"/>
      <c r="Q68" s="28"/>
      <c r="R68" s="28"/>
      <c r="S68" s="28"/>
      <c r="T68" s="29"/>
      <c r="U68" s="21"/>
      <c r="V68" s="22"/>
      <c r="W68" s="23"/>
      <c r="X68" s="23"/>
      <c r="Y68" s="23"/>
      <c r="Z68" s="21"/>
    </row>
    <row r="69" spans="1:26" ht="19.2" thickBot="1" x14ac:dyDescent="0.35">
      <c r="A69" s="21"/>
      <c r="B69" s="212" t="s">
        <v>614</v>
      </c>
      <c r="C69" s="213"/>
      <c r="D69" s="213"/>
      <c r="E69" s="213"/>
      <c r="F69" s="214" t="s">
        <v>685</v>
      </c>
      <c r="G69" s="213"/>
      <c r="H69" s="213"/>
      <c r="I69" s="213"/>
      <c r="J69" s="215"/>
      <c r="K69" s="211"/>
      <c r="L69" s="28"/>
      <c r="M69" s="28"/>
      <c r="N69" s="28"/>
      <c r="O69" s="28"/>
      <c r="P69" s="28"/>
      <c r="Q69" s="28"/>
      <c r="R69" s="28"/>
      <c r="S69" s="28"/>
      <c r="T69" s="29"/>
      <c r="U69" s="21"/>
      <c r="V69" s="22"/>
      <c r="W69" s="23"/>
      <c r="X69" s="23"/>
      <c r="Y69" s="23"/>
      <c r="Z69" s="21"/>
    </row>
    <row r="70" spans="1:26" ht="19.2" hidden="1" thickBot="1" x14ac:dyDescent="0.35">
      <c r="A70" s="21"/>
      <c r="B70" s="216" t="s">
        <v>614</v>
      </c>
      <c r="C70" s="217"/>
      <c r="D70" s="217"/>
      <c r="E70" s="217"/>
      <c r="F70" s="217"/>
      <c r="G70" s="217"/>
      <c r="H70" s="217"/>
      <c r="I70" s="217"/>
      <c r="J70" s="217"/>
      <c r="K70" s="218"/>
      <c r="L70" s="28"/>
      <c r="M70" s="28"/>
      <c r="N70" s="28"/>
      <c r="O70" s="28"/>
      <c r="P70" s="28"/>
      <c r="Q70" s="28"/>
      <c r="R70" s="28"/>
      <c r="S70" s="28"/>
      <c r="T70" s="29"/>
      <c r="U70" s="21"/>
      <c r="V70" s="22"/>
      <c r="W70" s="23"/>
      <c r="X70" s="23"/>
      <c r="Y70" s="23"/>
      <c r="Z70" s="21"/>
    </row>
    <row r="71" spans="1:26" ht="15" hidden="1" x14ac:dyDescent="0.3">
      <c r="A71" s="182"/>
      <c r="B71" s="330" t="s">
        <v>686</v>
      </c>
      <c r="C71" s="331"/>
      <c r="D71" s="331"/>
      <c r="E71" s="331"/>
      <c r="F71" s="331"/>
      <c r="G71" s="331"/>
      <c r="H71" s="331"/>
      <c r="I71" s="331"/>
      <c r="J71" s="332"/>
      <c r="K71" s="219"/>
      <c r="L71" s="220"/>
      <c r="M71" s="182"/>
      <c r="N71" s="182"/>
      <c r="O71" s="182"/>
      <c r="P71" s="182"/>
      <c r="Q71" s="182"/>
      <c r="R71" s="182"/>
      <c r="S71" s="182"/>
      <c r="T71" s="221"/>
      <c r="U71" s="182"/>
      <c r="V71" s="23"/>
      <c r="W71" s="23"/>
      <c r="X71" s="23"/>
      <c r="Y71" s="23"/>
      <c r="Z71" s="21"/>
    </row>
    <row r="72" spans="1:26" ht="15" hidden="1" x14ac:dyDescent="0.3">
      <c r="A72" s="182"/>
      <c r="B72" s="333" t="s">
        <v>687</v>
      </c>
      <c r="C72" s="334"/>
      <c r="D72" s="334"/>
      <c r="E72" s="334"/>
      <c r="F72" s="334"/>
      <c r="G72" s="334"/>
      <c r="H72" s="334"/>
      <c r="I72" s="334"/>
      <c r="J72" s="335"/>
      <c r="K72" s="222"/>
      <c r="L72" s="220"/>
      <c r="M72" s="182"/>
      <c r="N72" s="182"/>
      <c r="O72" s="182"/>
      <c r="P72" s="182"/>
      <c r="Q72" s="182"/>
      <c r="R72" s="182"/>
      <c r="S72" s="182"/>
      <c r="T72" s="221"/>
      <c r="U72" s="182"/>
      <c r="V72" s="23"/>
      <c r="W72" s="23"/>
      <c r="X72" s="23"/>
      <c r="Y72" s="23"/>
      <c r="Z72" s="21"/>
    </row>
    <row r="73" spans="1:26" ht="15" hidden="1" x14ac:dyDescent="0.3">
      <c r="A73" s="182"/>
      <c r="B73" s="182"/>
      <c r="C73" s="223"/>
      <c r="D73" s="224" t="s">
        <v>688</v>
      </c>
      <c r="E73" s="224" t="s">
        <v>689</v>
      </c>
      <c r="F73" s="225" t="s">
        <v>688</v>
      </c>
      <c r="G73" s="224" t="s">
        <v>689</v>
      </c>
      <c r="H73" s="224" t="s">
        <v>688</v>
      </c>
      <c r="I73" s="224" t="s">
        <v>689</v>
      </c>
      <c r="J73" s="224" t="s">
        <v>688</v>
      </c>
      <c r="K73" s="224" t="s">
        <v>689</v>
      </c>
      <c r="L73" s="220"/>
      <c r="M73" s="182"/>
      <c r="N73" s="182"/>
      <c r="O73" s="182"/>
      <c r="P73" s="182"/>
      <c r="Q73" s="182"/>
      <c r="R73" s="182"/>
      <c r="S73" s="182"/>
      <c r="T73" s="221"/>
      <c r="U73" s="182"/>
      <c r="V73" s="23"/>
      <c r="W73" s="23"/>
      <c r="X73" s="23"/>
      <c r="Y73" s="23"/>
      <c r="Z73" s="21"/>
    </row>
    <row r="74" spans="1:26" ht="15" hidden="1" x14ac:dyDescent="0.3">
      <c r="A74" s="182"/>
      <c r="B74" s="182"/>
      <c r="C74" s="223"/>
      <c r="D74" s="224">
        <v>1</v>
      </c>
      <c r="E74" s="226">
        <v>1.7000000000000001E-2</v>
      </c>
      <c r="F74" s="225">
        <v>26</v>
      </c>
      <c r="G74" s="226">
        <v>0.48699999999999999</v>
      </c>
      <c r="H74" s="227">
        <v>51</v>
      </c>
      <c r="I74" s="226">
        <v>1.234</v>
      </c>
      <c r="J74" s="225">
        <v>76</v>
      </c>
      <c r="K74" s="226">
        <v>4.01</v>
      </c>
      <c r="L74" s="220"/>
      <c r="M74" s="182"/>
      <c r="N74" s="182"/>
      <c r="O74" s="182"/>
      <c r="P74" s="182"/>
      <c r="Q74" s="182"/>
      <c r="R74" s="182"/>
      <c r="S74" s="182"/>
      <c r="T74" s="221"/>
      <c r="U74" s="182"/>
      <c r="V74" s="23"/>
      <c r="W74" s="23"/>
      <c r="X74" s="23"/>
      <c r="Y74" s="23"/>
      <c r="Z74" s="21"/>
    </row>
    <row r="75" spans="1:26" ht="15" hidden="1" x14ac:dyDescent="0.3">
      <c r="A75" s="182"/>
      <c r="B75" s="182"/>
      <c r="C75" s="223"/>
      <c r="D75" s="224">
        <v>2</v>
      </c>
      <c r="E75" s="226">
        <v>3.4000000000000002E-2</v>
      </c>
      <c r="F75" s="225">
        <v>27</v>
      </c>
      <c r="G75" s="226">
        <v>0.50900000000000001</v>
      </c>
      <c r="H75" s="227">
        <v>52</v>
      </c>
      <c r="I75" s="226">
        <v>1.2789999999999999</v>
      </c>
      <c r="J75" s="225">
        <v>77</v>
      </c>
      <c r="K75" s="226">
        <v>4.3310000000000004</v>
      </c>
      <c r="L75" s="220"/>
      <c r="M75" s="182"/>
      <c r="N75" s="182"/>
      <c r="O75" s="182"/>
      <c r="P75" s="182"/>
      <c r="Q75" s="182"/>
      <c r="R75" s="182"/>
      <c r="S75" s="182"/>
      <c r="T75" s="221"/>
      <c r="U75" s="182"/>
      <c r="V75" s="23"/>
      <c r="W75" s="23"/>
      <c r="X75" s="23"/>
      <c r="Y75" s="23"/>
      <c r="Z75" s="21"/>
    </row>
    <row r="76" spans="1:26" ht="15" hidden="1" x14ac:dyDescent="0.3">
      <c r="A76" s="182"/>
      <c r="B76" s="182"/>
      <c r="C76" s="223"/>
      <c r="D76" s="224">
        <v>3</v>
      </c>
      <c r="E76" s="226">
        <v>5.1999999999999998E-2</v>
      </c>
      <c r="F76" s="225">
        <v>28</v>
      </c>
      <c r="G76" s="226">
        <v>0.53100000000000003</v>
      </c>
      <c r="H76" s="227">
        <v>53</v>
      </c>
      <c r="I76" s="226">
        <v>1.327</v>
      </c>
      <c r="J76" s="225">
        <v>78</v>
      </c>
      <c r="K76" s="226">
        <v>4.7039999999999997</v>
      </c>
      <c r="L76" s="220"/>
      <c r="M76" s="182"/>
      <c r="N76" s="182"/>
      <c r="O76" s="182"/>
      <c r="P76" s="182"/>
      <c r="Q76" s="182"/>
      <c r="R76" s="182"/>
      <c r="S76" s="182"/>
      <c r="T76" s="221"/>
      <c r="U76" s="182"/>
      <c r="V76" s="23"/>
      <c r="W76" s="23"/>
      <c r="X76" s="23"/>
      <c r="Y76" s="23"/>
      <c r="Z76" s="21"/>
    </row>
    <row r="77" spans="1:26" ht="15" hidden="1" x14ac:dyDescent="0.3">
      <c r="A77" s="182"/>
      <c r="B77" s="182"/>
      <c r="C77" s="228"/>
      <c r="D77" s="224">
        <v>4</v>
      </c>
      <c r="E77" s="226">
        <v>6.9000000000000006E-2</v>
      </c>
      <c r="F77" s="225">
        <v>29</v>
      </c>
      <c r="G77" s="226">
        <v>0.55400000000000005</v>
      </c>
      <c r="H77" s="227">
        <v>54</v>
      </c>
      <c r="I77" s="226">
        <v>1.3759999999999999</v>
      </c>
      <c r="J77" s="225">
        <v>79</v>
      </c>
      <c r="K77" s="226">
        <v>5.1440000000000001</v>
      </c>
      <c r="L77" s="229"/>
      <c r="M77" s="182"/>
      <c r="N77" s="182"/>
      <c r="O77" s="182"/>
      <c r="P77" s="182"/>
      <c r="Q77" s="182"/>
      <c r="R77" s="182"/>
      <c r="S77" s="182"/>
      <c r="T77" s="221"/>
      <c r="U77" s="182"/>
      <c r="V77" s="23"/>
      <c r="W77" s="23"/>
      <c r="X77" s="23"/>
      <c r="Y77" s="23"/>
      <c r="Z77" s="21"/>
    </row>
    <row r="78" spans="1:26" ht="15" hidden="1" x14ac:dyDescent="0.3">
      <c r="A78" s="182"/>
      <c r="B78" s="182"/>
      <c r="C78" s="230"/>
      <c r="D78" s="224">
        <v>5</v>
      </c>
      <c r="E78" s="226">
        <v>8.6999999999999994E-2</v>
      </c>
      <c r="F78" s="225">
        <v>30</v>
      </c>
      <c r="G78" s="226">
        <v>0.57699999999999996</v>
      </c>
      <c r="H78" s="227">
        <v>55</v>
      </c>
      <c r="I78" s="226">
        <v>1.4279999999999999</v>
      </c>
      <c r="J78" s="225">
        <v>80</v>
      </c>
      <c r="K78" s="226">
        <v>5.6710000000000003</v>
      </c>
      <c r="L78" s="220"/>
      <c r="M78" s="182"/>
      <c r="N78" s="182"/>
      <c r="O78" s="182"/>
      <c r="P78" s="182"/>
      <c r="Q78" s="182"/>
      <c r="R78" s="182"/>
      <c r="S78" s="182"/>
      <c r="T78" s="221"/>
      <c r="U78" s="182"/>
      <c r="V78" s="23"/>
      <c r="W78" s="23"/>
      <c r="X78" s="23"/>
      <c r="Y78" s="23"/>
      <c r="Z78" s="21"/>
    </row>
    <row r="79" spans="1:26" ht="15" hidden="1" x14ac:dyDescent="0.3">
      <c r="A79" s="182"/>
      <c r="B79" s="182"/>
      <c r="C79" s="230"/>
      <c r="D79" s="224">
        <v>6</v>
      </c>
      <c r="E79" s="226">
        <v>0.105</v>
      </c>
      <c r="F79" s="225">
        <v>31</v>
      </c>
      <c r="G79" s="226">
        <v>0.6</v>
      </c>
      <c r="H79" s="227">
        <v>56</v>
      </c>
      <c r="I79" s="226">
        <v>1.482</v>
      </c>
      <c r="J79" s="225">
        <v>81</v>
      </c>
      <c r="K79" s="226">
        <v>6.3129999999999997</v>
      </c>
      <c r="L79" s="220"/>
      <c r="M79" s="182"/>
      <c r="N79" s="182"/>
      <c r="O79" s="182"/>
      <c r="P79" s="182"/>
      <c r="Q79" s="182"/>
      <c r="R79" s="182"/>
      <c r="S79" s="182"/>
      <c r="T79" s="221"/>
      <c r="U79" s="182"/>
      <c r="V79" s="23"/>
      <c r="W79" s="23"/>
      <c r="X79" s="23"/>
      <c r="Y79" s="23"/>
      <c r="Z79" s="21"/>
    </row>
    <row r="80" spans="1:26" ht="15" hidden="1" x14ac:dyDescent="0.3">
      <c r="A80" s="182"/>
      <c r="B80" s="182"/>
      <c r="C80" s="223"/>
      <c r="D80" s="224">
        <v>7</v>
      </c>
      <c r="E80" s="226">
        <v>0.122</v>
      </c>
      <c r="F80" s="225">
        <v>32</v>
      </c>
      <c r="G80" s="226">
        <v>0.624</v>
      </c>
      <c r="H80" s="227">
        <v>57</v>
      </c>
      <c r="I80" s="226">
        <v>1.5389999999999999</v>
      </c>
      <c r="J80" s="225">
        <v>82</v>
      </c>
      <c r="K80" s="226">
        <v>7.1150000000000002</v>
      </c>
      <c r="L80" s="220"/>
      <c r="M80" s="182"/>
      <c r="N80" s="182"/>
      <c r="O80" s="182"/>
      <c r="P80" s="182"/>
      <c r="Q80" s="182"/>
      <c r="R80" s="182"/>
      <c r="S80" s="182"/>
      <c r="T80" s="221"/>
      <c r="U80" s="182"/>
      <c r="V80" s="23"/>
      <c r="W80" s="23"/>
      <c r="X80" s="23"/>
      <c r="Y80" s="23"/>
      <c r="Z80" s="21"/>
    </row>
    <row r="81" spans="1:26" ht="15" hidden="1" x14ac:dyDescent="0.3">
      <c r="A81" s="182"/>
      <c r="B81" s="182"/>
      <c r="C81" s="231"/>
      <c r="D81" s="224">
        <v>8</v>
      </c>
      <c r="E81" s="226">
        <v>0.14000000000000001</v>
      </c>
      <c r="F81" s="225">
        <v>33</v>
      </c>
      <c r="G81" s="226">
        <v>0.64900000000000002</v>
      </c>
      <c r="H81" s="227">
        <v>58</v>
      </c>
      <c r="I81" s="226">
        <v>1.6</v>
      </c>
      <c r="J81" s="225">
        <v>83</v>
      </c>
      <c r="K81" s="226">
        <v>8.1440000000000001</v>
      </c>
      <c r="L81" s="220"/>
      <c r="M81" s="182"/>
      <c r="N81" s="182"/>
      <c r="O81" s="182"/>
      <c r="P81" s="182"/>
      <c r="Q81" s="182"/>
      <c r="R81" s="182"/>
      <c r="S81" s="182"/>
      <c r="T81" s="221"/>
      <c r="U81" s="182"/>
      <c r="V81" s="23"/>
      <c r="W81" s="23"/>
      <c r="X81" s="23"/>
      <c r="Y81" s="23"/>
      <c r="Z81" s="21"/>
    </row>
    <row r="82" spans="1:26" ht="15" hidden="1" x14ac:dyDescent="0.3">
      <c r="A82" s="182"/>
      <c r="B82" s="182"/>
      <c r="C82" s="231"/>
      <c r="D82" s="224">
        <v>9</v>
      </c>
      <c r="E82" s="226">
        <v>0.158</v>
      </c>
      <c r="F82" s="225">
        <v>34</v>
      </c>
      <c r="G82" s="226">
        <v>0.67400000000000004</v>
      </c>
      <c r="H82" s="227">
        <v>59</v>
      </c>
      <c r="I82" s="226">
        <v>1.6639999999999999</v>
      </c>
      <c r="J82" s="225">
        <v>84</v>
      </c>
      <c r="K82" s="226">
        <v>9.5139999999999993</v>
      </c>
      <c r="L82" s="220"/>
      <c r="M82" s="182"/>
      <c r="N82" s="182"/>
      <c r="O82" s="182"/>
      <c r="P82" s="182"/>
      <c r="Q82" s="182"/>
      <c r="R82" s="182"/>
      <c r="S82" s="182"/>
      <c r="T82" s="221"/>
      <c r="U82" s="182"/>
      <c r="V82" s="23"/>
      <c r="W82" s="23"/>
      <c r="X82" s="23"/>
      <c r="Y82" s="23"/>
      <c r="Z82" s="21"/>
    </row>
    <row r="83" spans="1:26" ht="15" hidden="1" x14ac:dyDescent="0.3">
      <c r="A83" s="182"/>
      <c r="B83" s="182"/>
      <c r="C83" s="232"/>
      <c r="D83" s="224">
        <v>10</v>
      </c>
      <c r="E83" s="226">
        <v>0.17599999999999999</v>
      </c>
      <c r="F83" s="225">
        <v>35</v>
      </c>
      <c r="G83" s="226">
        <v>0.7</v>
      </c>
      <c r="H83" s="227">
        <v>60</v>
      </c>
      <c r="I83" s="226">
        <v>1.732</v>
      </c>
      <c r="J83" s="225">
        <v>85</v>
      </c>
      <c r="K83" s="226">
        <v>11.43</v>
      </c>
      <c r="L83" s="220"/>
      <c r="M83" s="182"/>
      <c r="N83" s="182"/>
      <c r="O83" s="182"/>
      <c r="P83" s="182"/>
      <c r="Q83" s="182"/>
      <c r="R83" s="182"/>
      <c r="S83" s="182"/>
      <c r="T83" s="221"/>
      <c r="U83" s="182"/>
      <c r="V83" s="23"/>
      <c r="W83" s="23"/>
      <c r="X83" s="23"/>
      <c r="Y83" s="23"/>
      <c r="Z83" s="21"/>
    </row>
    <row r="84" spans="1:26" ht="15" hidden="1" x14ac:dyDescent="0.3">
      <c r="A84" s="182"/>
      <c r="B84" s="182"/>
      <c r="C84" s="224"/>
      <c r="D84" s="224">
        <v>11</v>
      </c>
      <c r="E84" s="226">
        <v>0.19400000000000001</v>
      </c>
      <c r="F84" s="225">
        <v>36</v>
      </c>
      <c r="G84" s="226">
        <v>0.72599999999999998</v>
      </c>
      <c r="H84" s="227">
        <v>61</v>
      </c>
      <c r="I84" s="226">
        <v>1.804</v>
      </c>
      <c r="J84" s="225">
        <v>86</v>
      </c>
      <c r="K84" s="226">
        <v>14.3</v>
      </c>
      <c r="L84" s="220"/>
      <c r="M84" s="182"/>
      <c r="N84" s="182"/>
      <c r="O84" s="182"/>
      <c r="P84" s="182"/>
      <c r="Q84" s="182"/>
      <c r="R84" s="182"/>
      <c r="S84" s="182"/>
      <c r="T84" s="221"/>
      <c r="U84" s="182"/>
      <c r="V84" s="23"/>
      <c r="W84" s="23"/>
      <c r="X84" s="23"/>
      <c r="Y84" s="23"/>
      <c r="Z84" s="21"/>
    </row>
    <row r="85" spans="1:26" ht="15" hidden="1" x14ac:dyDescent="0.3">
      <c r="A85" s="182"/>
      <c r="B85" s="182"/>
      <c r="C85" s="224"/>
      <c r="D85" s="224">
        <v>12</v>
      </c>
      <c r="E85" s="226">
        <v>0.21199999999999999</v>
      </c>
      <c r="F85" s="225">
        <v>37</v>
      </c>
      <c r="G85" s="226">
        <v>0.753</v>
      </c>
      <c r="H85" s="227">
        <v>62</v>
      </c>
      <c r="I85" s="226">
        <v>1.88</v>
      </c>
      <c r="J85" s="225">
        <v>87</v>
      </c>
      <c r="K85" s="226">
        <v>19.081</v>
      </c>
      <c r="L85" s="220"/>
      <c r="M85" s="182"/>
      <c r="N85" s="182"/>
      <c r="O85" s="182"/>
      <c r="P85" s="182"/>
      <c r="Q85" s="182"/>
      <c r="R85" s="182"/>
      <c r="S85" s="182"/>
      <c r="T85" s="221"/>
      <c r="U85" s="182"/>
      <c r="V85" s="23"/>
      <c r="W85" s="23"/>
      <c r="X85" s="23"/>
      <c r="Y85" s="23"/>
      <c r="Z85" s="21"/>
    </row>
    <row r="86" spans="1:26" ht="15" hidden="1" x14ac:dyDescent="0.3">
      <c r="A86" s="182"/>
      <c r="B86" s="182"/>
      <c r="C86" s="224"/>
      <c r="D86" s="224">
        <v>13</v>
      </c>
      <c r="E86" s="226">
        <v>0.23</v>
      </c>
      <c r="F86" s="225">
        <v>38</v>
      </c>
      <c r="G86" s="226">
        <v>0.78100000000000003</v>
      </c>
      <c r="H86" s="227">
        <v>63</v>
      </c>
      <c r="I86" s="226">
        <v>1.962</v>
      </c>
      <c r="J86" s="225">
        <v>88</v>
      </c>
      <c r="K86" s="226">
        <v>28.635999999999999</v>
      </c>
      <c r="L86" s="220"/>
      <c r="M86" s="182"/>
      <c r="N86" s="182"/>
      <c r="O86" s="182"/>
      <c r="P86" s="182"/>
      <c r="Q86" s="182"/>
      <c r="R86" s="182"/>
      <c r="S86" s="182"/>
      <c r="T86" s="221"/>
      <c r="U86" s="182"/>
      <c r="V86" s="23"/>
      <c r="W86" s="23"/>
      <c r="X86" s="23"/>
      <c r="Y86" s="23"/>
      <c r="Z86" s="21"/>
    </row>
    <row r="87" spans="1:26" ht="15" hidden="1" x14ac:dyDescent="0.3">
      <c r="A87" s="182"/>
      <c r="B87" s="182"/>
      <c r="C87" s="224"/>
      <c r="D87" s="224">
        <v>14</v>
      </c>
      <c r="E87" s="226">
        <v>0.249</v>
      </c>
      <c r="F87" s="225">
        <v>39</v>
      </c>
      <c r="G87" s="226">
        <v>0.80900000000000005</v>
      </c>
      <c r="H87" s="227">
        <v>64</v>
      </c>
      <c r="I87" s="226">
        <v>2.0499999999999998</v>
      </c>
      <c r="J87" s="225">
        <v>89</v>
      </c>
      <c r="K87" s="226">
        <v>57.29</v>
      </c>
      <c r="L87" s="220"/>
      <c r="M87" s="182"/>
      <c r="N87" s="182"/>
      <c r="O87" s="182"/>
      <c r="P87" s="182"/>
      <c r="Q87" s="182"/>
      <c r="R87" s="182"/>
      <c r="S87" s="182"/>
      <c r="T87" s="221"/>
      <c r="U87" s="182"/>
      <c r="V87" s="23"/>
      <c r="W87" s="23"/>
      <c r="X87" s="23"/>
      <c r="Y87" s="23"/>
      <c r="Z87" s="21"/>
    </row>
    <row r="88" spans="1:26" ht="15" hidden="1" x14ac:dyDescent="0.3">
      <c r="A88" s="182"/>
      <c r="B88" s="182"/>
      <c r="C88" s="224"/>
      <c r="D88" s="224">
        <v>15</v>
      </c>
      <c r="E88" s="226">
        <v>0.26700000000000002</v>
      </c>
      <c r="F88" s="225">
        <v>40</v>
      </c>
      <c r="G88" s="226">
        <v>0.83899999999999997</v>
      </c>
      <c r="H88" s="227">
        <v>65</v>
      </c>
      <c r="I88" s="226">
        <v>2.1440000000000001</v>
      </c>
      <c r="J88" s="225">
        <v>90</v>
      </c>
      <c r="K88" s="226">
        <v>0</v>
      </c>
      <c r="L88" s="220"/>
      <c r="M88" s="182"/>
      <c r="N88" s="182"/>
      <c r="O88" s="182"/>
      <c r="P88" s="182"/>
      <c r="Q88" s="182"/>
      <c r="R88" s="182"/>
      <c r="S88" s="182"/>
      <c r="T88" s="221"/>
      <c r="U88" s="182"/>
      <c r="V88" s="23"/>
      <c r="W88" s="23"/>
      <c r="X88" s="23"/>
      <c r="Y88" s="23"/>
      <c r="Z88" s="21"/>
    </row>
    <row r="89" spans="1:26" ht="15" hidden="1" x14ac:dyDescent="0.3">
      <c r="A89" s="182"/>
      <c r="B89" s="182"/>
      <c r="C89" s="224"/>
      <c r="D89" s="224">
        <v>16</v>
      </c>
      <c r="E89" s="226">
        <v>0.28599999999999998</v>
      </c>
      <c r="F89" s="225">
        <v>41</v>
      </c>
      <c r="G89" s="226">
        <v>0.86899999999999999</v>
      </c>
      <c r="H89" s="227">
        <v>66</v>
      </c>
      <c r="I89" s="226">
        <v>2.246</v>
      </c>
      <c r="J89" s="225"/>
      <c r="K89" s="220"/>
      <c r="L89" s="220"/>
      <c r="M89" s="182"/>
      <c r="N89" s="182"/>
      <c r="O89" s="182"/>
      <c r="P89" s="182"/>
      <c r="Q89" s="182"/>
      <c r="R89" s="182"/>
      <c r="S89" s="182"/>
      <c r="T89" s="221"/>
      <c r="U89" s="182"/>
      <c r="V89" s="23"/>
      <c r="W89" s="23"/>
      <c r="X89" s="23"/>
      <c r="Y89" s="23"/>
      <c r="Z89" s="21"/>
    </row>
    <row r="90" spans="1:26" ht="15" hidden="1" x14ac:dyDescent="0.3">
      <c r="A90" s="182"/>
      <c r="B90" s="182"/>
      <c r="C90" s="224"/>
      <c r="D90" s="224">
        <v>17</v>
      </c>
      <c r="E90" s="226">
        <v>0.30499999999999999</v>
      </c>
      <c r="F90" s="225">
        <v>42</v>
      </c>
      <c r="G90" s="226">
        <v>0.9</v>
      </c>
      <c r="H90" s="227">
        <v>67</v>
      </c>
      <c r="I90" s="226">
        <v>2.355</v>
      </c>
      <c r="J90" s="225"/>
      <c r="K90" s="220"/>
      <c r="L90" s="220"/>
      <c r="M90" s="182"/>
      <c r="N90" s="182"/>
      <c r="O90" s="182"/>
      <c r="P90" s="182"/>
      <c r="Q90" s="182"/>
      <c r="R90" s="182"/>
      <c r="S90" s="182"/>
      <c r="T90" s="221"/>
      <c r="U90" s="182"/>
      <c r="V90" s="23"/>
      <c r="W90" s="23"/>
      <c r="X90" s="23"/>
      <c r="Y90" s="23"/>
      <c r="Z90" s="21"/>
    </row>
    <row r="91" spans="1:26" ht="15" hidden="1" x14ac:dyDescent="0.3">
      <c r="A91" s="182"/>
      <c r="B91" s="182"/>
      <c r="C91" s="224"/>
      <c r="D91" s="224">
        <v>18</v>
      </c>
      <c r="E91" s="226">
        <v>0.32400000000000001</v>
      </c>
      <c r="F91" s="225">
        <v>43</v>
      </c>
      <c r="G91" s="226">
        <v>0.93500000000000005</v>
      </c>
      <c r="H91" s="227">
        <v>68</v>
      </c>
      <c r="I91" s="226">
        <v>2.4750000000000001</v>
      </c>
      <c r="J91" s="225"/>
      <c r="K91" s="220"/>
      <c r="L91" s="220"/>
      <c r="M91" s="182"/>
      <c r="N91" s="182"/>
      <c r="O91" s="182"/>
      <c r="P91" s="182"/>
      <c r="Q91" s="182"/>
      <c r="R91" s="182"/>
      <c r="S91" s="182"/>
      <c r="T91" s="221"/>
      <c r="U91" s="182"/>
      <c r="V91" s="23"/>
      <c r="W91" s="23"/>
      <c r="X91" s="23"/>
      <c r="Y91" s="23"/>
      <c r="Z91" s="21"/>
    </row>
    <row r="92" spans="1:26" ht="15" hidden="1" x14ac:dyDescent="0.3">
      <c r="A92" s="182"/>
      <c r="B92" s="182"/>
      <c r="C92" s="224"/>
      <c r="D92" s="224">
        <v>19</v>
      </c>
      <c r="E92" s="226">
        <v>0.34399999999999997</v>
      </c>
      <c r="F92" s="225">
        <v>44</v>
      </c>
      <c r="G92" s="226">
        <v>0.96499999999999997</v>
      </c>
      <c r="H92" s="227">
        <v>69</v>
      </c>
      <c r="I92" s="226">
        <v>2.605</v>
      </c>
      <c r="J92" s="225"/>
      <c r="K92" s="220"/>
      <c r="L92" s="220"/>
      <c r="M92" s="182"/>
      <c r="N92" s="182"/>
      <c r="O92" s="182"/>
      <c r="P92" s="182"/>
      <c r="Q92" s="182"/>
      <c r="R92" s="182"/>
      <c r="S92" s="182"/>
      <c r="T92" s="221"/>
      <c r="U92" s="182"/>
      <c r="V92" s="23"/>
      <c r="W92" s="23"/>
      <c r="X92" s="23"/>
      <c r="Y92" s="23"/>
      <c r="Z92" s="21"/>
    </row>
    <row r="93" spans="1:26" ht="15" hidden="1" x14ac:dyDescent="0.3">
      <c r="A93" s="182"/>
      <c r="B93" s="182"/>
      <c r="C93" s="224"/>
      <c r="D93" s="224">
        <v>20</v>
      </c>
      <c r="E93" s="226">
        <v>0.36299999999999999</v>
      </c>
      <c r="F93" s="225">
        <v>45</v>
      </c>
      <c r="G93" s="226">
        <v>1</v>
      </c>
      <c r="H93" s="227">
        <v>70</v>
      </c>
      <c r="I93" s="226">
        <v>2.7469999999999999</v>
      </c>
      <c r="J93" s="225"/>
      <c r="K93" s="220"/>
      <c r="L93" s="220"/>
      <c r="M93" s="182"/>
      <c r="N93" s="182"/>
      <c r="O93" s="182"/>
      <c r="P93" s="182"/>
      <c r="Q93" s="182"/>
      <c r="R93" s="182"/>
      <c r="S93" s="182"/>
      <c r="T93" s="221"/>
      <c r="U93" s="182"/>
      <c r="V93" s="23"/>
      <c r="W93" s="23"/>
      <c r="X93" s="23"/>
      <c r="Y93" s="23"/>
      <c r="Z93" s="21"/>
    </row>
    <row r="94" spans="1:26" ht="15" hidden="1" x14ac:dyDescent="0.3">
      <c r="A94" s="182"/>
      <c r="B94" s="182"/>
      <c r="C94" s="224"/>
      <c r="D94" s="224">
        <v>21</v>
      </c>
      <c r="E94" s="226">
        <v>0.38300000000000001</v>
      </c>
      <c r="F94" s="225">
        <v>46</v>
      </c>
      <c r="G94" s="226">
        <v>1.0349999999999999</v>
      </c>
      <c r="H94" s="227">
        <v>71</v>
      </c>
      <c r="I94" s="226">
        <v>2.9039999999999999</v>
      </c>
      <c r="J94" s="225"/>
      <c r="K94" s="220"/>
      <c r="L94" s="220"/>
      <c r="M94" s="182"/>
      <c r="N94" s="182"/>
      <c r="O94" s="182"/>
      <c r="P94" s="182"/>
      <c r="Q94" s="182"/>
      <c r="R94" s="182"/>
      <c r="S94" s="182"/>
      <c r="T94" s="221"/>
      <c r="U94" s="182"/>
      <c r="V94" s="23"/>
      <c r="W94" s="23"/>
      <c r="X94" s="23"/>
      <c r="Y94" s="23"/>
      <c r="Z94" s="21"/>
    </row>
    <row r="95" spans="1:26" ht="15" hidden="1" x14ac:dyDescent="0.3">
      <c r="A95" s="182"/>
      <c r="B95" s="182"/>
      <c r="C95" s="224"/>
      <c r="D95" s="224">
        <v>22</v>
      </c>
      <c r="E95" s="226">
        <v>0.40400000000000003</v>
      </c>
      <c r="F95" s="225">
        <v>47</v>
      </c>
      <c r="G95" s="226">
        <v>1.0720000000000001</v>
      </c>
      <c r="H95" s="227">
        <v>72</v>
      </c>
      <c r="I95" s="226">
        <v>3.077</v>
      </c>
      <c r="J95" s="225"/>
      <c r="K95" s="220"/>
      <c r="L95" s="220"/>
      <c r="M95" s="182"/>
      <c r="N95" s="182"/>
      <c r="O95" s="182"/>
      <c r="P95" s="182"/>
      <c r="Q95" s="182"/>
      <c r="R95" s="182"/>
      <c r="S95" s="182"/>
      <c r="T95" s="221"/>
      <c r="U95" s="182"/>
      <c r="V95" s="23"/>
      <c r="W95" s="23"/>
      <c r="X95" s="23"/>
      <c r="Y95" s="23"/>
      <c r="Z95" s="21"/>
    </row>
    <row r="96" spans="1:26" ht="15" hidden="1" x14ac:dyDescent="0.3">
      <c r="A96" s="182"/>
      <c r="B96" s="182"/>
      <c r="C96" s="224"/>
      <c r="D96" s="224">
        <v>23</v>
      </c>
      <c r="E96" s="226">
        <v>0.42399999999999999</v>
      </c>
      <c r="F96" s="225">
        <v>48</v>
      </c>
      <c r="G96" s="226">
        <v>1.1100000000000001</v>
      </c>
      <c r="H96" s="227">
        <v>73</v>
      </c>
      <c r="I96" s="226">
        <v>3.27</v>
      </c>
      <c r="J96" s="225"/>
      <c r="K96" s="220"/>
      <c r="L96" s="220"/>
      <c r="M96" s="182"/>
      <c r="N96" s="182"/>
      <c r="O96" s="182"/>
      <c r="P96" s="182"/>
      <c r="Q96" s="182"/>
      <c r="R96" s="182"/>
      <c r="S96" s="182"/>
      <c r="T96" s="221"/>
      <c r="U96" s="182"/>
      <c r="V96" s="23"/>
      <c r="W96" s="23"/>
      <c r="X96" s="23"/>
      <c r="Y96" s="23"/>
      <c r="Z96" s="21"/>
    </row>
    <row r="97" spans="1:26" ht="15" hidden="1" x14ac:dyDescent="0.3">
      <c r="A97" s="182"/>
      <c r="B97" s="182"/>
      <c r="C97" s="224"/>
      <c r="D97" s="224">
        <v>24</v>
      </c>
      <c r="E97" s="226">
        <v>0.44500000000000001</v>
      </c>
      <c r="F97" s="225">
        <v>49</v>
      </c>
      <c r="G97" s="226">
        <v>1.1499999999999999</v>
      </c>
      <c r="H97" s="227">
        <v>74</v>
      </c>
      <c r="I97" s="226">
        <v>3.4870000000000001</v>
      </c>
      <c r="J97" s="225"/>
      <c r="K97" s="220"/>
      <c r="L97" s="220"/>
      <c r="M97" s="182"/>
      <c r="N97" s="182"/>
      <c r="O97" s="182"/>
      <c r="P97" s="182"/>
      <c r="Q97" s="182"/>
      <c r="R97" s="182"/>
      <c r="S97" s="182"/>
      <c r="T97" s="221"/>
      <c r="U97" s="182"/>
      <c r="V97" s="23"/>
      <c r="W97" s="23"/>
      <c r="X97" s="23"/>
      <c r="Y97" s="23"/>
      <c r="Z97" s="21"/>
    </row>
    <row r="98" spans="1:26" ht="15" hidden="1" x14ac:dyDescent="0.3">
      <c r="A98" s="182"/>
      <c r="B98" s="182"/>
      <c r="C98" s="224"/>
      <c r="D98" s="224">
        <v>25</v>
      </c>
      <c r="E98" s="226">
        <v>0.46600000000000003</v>
      </c>
      <c r="F98" s="225">
        <v>50</v>
      </c>
      <c r="G98" s="226">
        <v>1.1910000000000001</v>
      </c>
      <c r="H98" s="227">
        <v>75</v>
      </c>
      <c r="I98" s="226">
        <v>3.7320000000000002</v>
      </c>
      <c r="J98" s="225"/>
      <c r="K98" s="220"/>
      <c r="L98" s="220"/>
      <c r="M98" s="182"/>
      <c r="N98" s="182"/>
      <c r="O98" s="182"/>
      <c r="P98" s="182"/>
      <c r="Q98" s="182"/>
      <c r="R98" s="182"/>
      <c r="S98" s="182"/>
      <c r="T98" s="221"/>
      <c r="U98" s="182"/>
      <c r="V98" s="23"/>
      <c r="W98" s="23"/>
      <c r="X98" s="23"/>
      <c r="Y98" s="23"/>
      <c r="Z98" s="21"/>
    </row>
    <row r="99" spans="1:26" ht="15" hidden="1" x14ac:dyDescent="0.3">
      <c r="A99" s="182"/>
      <c r="B99" s="182"/>
      <c r="C99" s="224"/>
      <c r="D99" s="225">
        <v>26</v>
      </c>
      <c r="E99" s="226">
        <v>0.48699999999999999</v>
      </c>
      <c r="F99" s="225"/>
      <c r="G99" s="233"/>
      <c r="H99" s="227"/>
      <c r="I99" s="227"/>
      <c r="J99" s="220"/>
      <c r="K99" s="220"/>
      <c r="L99" s="220"/>
      <c r="M99" s="182"/>
      <c r="N99" s="182"/>
      <c r="O99" s="182"/>
      <c r="P99" s="182"/>
      <c r="Q99" s="182"/>
      <c r="R99" s="182"/>
      <c r="S99" s="182"/>
      <c r="T99" s="221"/>
      <c r="U99" s="182"/>
      <c r="V99" s="23"/>
      <c r="W99" s="23"/>
      <c r="X99" s="23"/>
      <c r="Y99" s="23"/>
      <c r="Z99" s="21"/>
    </row>
    <row r="100" spans="1:26" ht="15" hidden="1" x14ac:dyDescent="0.3">
      <c r="A100" s="182"/>
      <c r="B100" s="182"/>
      <c r="C100" s="224"/>
      <c r="D100" s="225">
        <v>27</v>
      </c>
      <c r="E100" s="226">
        <v>0.50900000000000001</v>
      </c>
      <c r="F100" s="225"/>
      <c r="G100" s="233"/>
      <c r="H100" s="227"/>
      <c r="I100" s="227"/>
      <c r="J100" s="220"/>
      <c r="K100" s="220"/>
      <c r="L100" s="220"/>
      <c r="M100" s="182"/>
      <c r="N100" s="182"/>
      <c r="O100" s="182"/>
      <c r="P100" s="182"/>
      <c r="Q100" s="182"/>
      <c r="R100" s="182"/>
      <c r="S100" s="182"/>
      <c r="T100" s="221"/>
      <c r="U100" s="182"/>
      <c r="V100" s="23"/>
      <c r="W100" s="23"/>
      <c r="X100" s="23"/>
      <c r="Y100" s="23"/>
      <c r="Z100" s="21"/>
    </row>
    <row r="101" spans="1:26" ht="15" hidden="1" x14ac:dyDescent="0.3">
      <c r="A101" s="182"/>
      <c r="B101" s="182"/>
      <c r="C101" s="224"/>
      <c r="D101" s="225">
        <v>28</v>
      </c>
      <c r="E101" s="226">
        <v>0.53100000000000003</v>
      </c>
      <c r="F101" s="225"/>
      <c r="G101" s="233"/>
      <c r="H101" s="227"/>
      <c r="I101" s="227"/>
      <c r="J101" s="220"/>
      <c r="K101" s="220"/>
      <c r="L101" s="220"/>
      <c r="M101" s="182"/>
      <c r="N101" s="182"/>
      <c r="O101" s="182"/>
      <c r="P101" s="182"/>
      <c r="Q101" s="182"/>
      <c r="R101" s="182"/>
      <c r="S101" s="182"/>
      <c r="T101" s="221"/>
      <c r="U101" s="182"/>
      <c r="V101" s="23"/>
      <c r="W101" s="23"/>
      <c r="X101" s="23"/>
      <c r="Y101" s="23"/>
      <c r="Z101" s="21"/>
    </row>
    <row r="102" spans="1:26" ht="15" hidden="1" x14ac:dyDescent="0.3">
      <c r="A102" s="182"/>
      <c r="B102" s="182"/>
      <c r="C102" s="224"/>
      <c r="D102" s="234">
        <v>29</v>
      </c>
      <c r="E102" s="226">
        <v>0.55400000000000005</v>
      </c>
      <c r="F102" s="225"/>
      <c r="G102" s="233"/>
      <c r="H102" s="227"/>
      <c r="I102" s="227"/>
      <c r="J102" s="220"/>
      <c r="K102" s="220"/>
      <c r="L102" s="220"/>
      <c r="M102" s="182"/>
      <c r="N102" s="182"/>
      <c r="O102" s="182"/>
      <c r="P102" s="182"/>
      <c r="Q102" s="182"/>
      <c r="R102" s="182"/>
      <c r="S102" s="182"/>
      <c r="T102" s="221"/>
      <c r="U102" s="182"/>
      <c r="V102" s="23"/>
      <c r="W102" s="23"/>
      <c r="X102" s="23"/>
      <c r="Y102" s="23"/>
      <c r="Z102" s="21"/>
    </row>
    <row r="103" spans="1:26" ht="15" hidden="1" x14ac:dyDescent="0.3">
      <c r="A103" s="182"/>
      <c r="B103" s="182"/>
      <c r="C103" s="224"/>
      <c r="D103" s="225">
        <v>30</v>
      </c>
      <c r="E103" s="226">
        <v>0.57699999999999996</v>
      </c>
      <c r="F103" s="225"/>
      <c r="G103" s="233"/>
      <c r="H103" s="227"/>
      <c r="I103" s="227"/>
      <c r="J103" s="220"/>
      <c r="K103" s="220"/>
      <c r="L103" s="220"/>
      <c r="M103" s="182"/>
      <c r="N103" s="182"/>
      <c r="O103" s="182"/>
      <c r="P103" s="182"/>
      <c r="Q103" s="182"/>
      <c r="R103" s="182"/>
      <c r="S103" s="182"/>
      <c r="T103" s="221"/>
      <c r="U103" s="182"/>
      <c r="V103" s="23"/>
      <c r="W103" s="23"/>
      <c r="X103" s="23"/>
      <c r="Y103" s="23"/>
      <c r="Z103" s="21"/>
    </row>
    <row r="104" spans="1:26" ht="15" hidden="1" x14ac:dyDescent="0.3">
      <c r="A104" s="182"/>
      <c r="B104" s="182"/>
      <c r="C104" s="224"/>
      <c r="D104" s="225">
        <v>31</v>
      </c>
      <c r="E104" s="226">
        <v>0.6</v>
      </c>
      <c r="F104" s="225"/>
      <c r="G104" s="233"/>
      <c r="H104" s="227"/>
      <c r="I104" s="227"/>
      <c r="J104" s="220"/>
      <c r="K104" s="220"/>
      <c r="L104" s="220"/>
      <c r="M104" s="182"/>
      <c r="N104" s="182"/>
      <c r="O104" s="182"/>
      <c r="P104" s="182"/>
      <c r="Q104" s="182"/>
      <c r="R104" s="182"/>
      <c r="S104" s="182"/>
      <c r="T104" s="221"/>
      <c r="U104" s="182"/>
      <c r="V104" s="23"/>
      <c r="W104" s="23"/>
      <c r="X104" s="23"/>
      <c r="Y104" s="23"/>
      <c r="Z104" s="21"/>
    </row>
    <row r="105" spans="1:26" ht="15" hidden="1" x14ac:dyDescent="0.3">
      <c r="A105" s="182"/>
      <c r="B105" s="182"/>
      <c r="C105" s="224"/>
      <c r="D105" s="225">
        <v>32</v>
      </c>
      <c r="E105" s="226">
        <v>0.624</v>
      </c>
      <c r="F105" s="225"/>
      <c r="G105" s="233"/>
      <c r="H105" s="227"/>
      <c r="I105" s="227"/>
      <c r="J105" s="220"/>
      <c r="K105" s="220"/>
      <c r="L105" s="220"/>
      <c r="M105" s="182"/>
      <c r="N105" s="182"/>
      <c r="O105" s="182"/>
      <c r="P105" s="182"/>
      <c r="Q105" s="182"/>
      <c r="R105" s="182"/>
      <c r="S105" s="182"/>
      <c r="T105" s="221"/>
      <c r="U105" s="182"/>
      <c r="V105" s="23"/>
      <c r="W105" s="23"/>
      <c r="X105" s="23"/>
      <c r="Y105" s="23"/>
      <c r="Z105" s="21"/>
    </row>
    <row r="106" spans="1:26" ht="15" hidden="1" x14ac:dyDescent="0.3">
      <c r="A106" s="182"/>
      <c r="B106" s="182"/>
      <c r="C106" s="224"/>
      <c r="D106" s="225">
        <v>33</v>
      </c>
      <c r="E106" s="226">
        <v>0.64900000000000002</v>
      </c>
      <c r="F106" s="225"/>
      <c r="G106" s="233"/>
      <c r="H106" s="227"/>
      <c r="I106" s="227"/>
      <c r="J106" s="220"/>
      <c r="K106" s="220"/>
      <c r="L106" s="220"/>
      <c r="M106" s="182"/>
      <c r="N106" s="182"/>
      <c r="O106" s="182"/>
      <c r="P106" s="182"/>
      <c r="Q106" s="182"/>
      <c r="R106" s="182"/>
      <c r="S106" s="182"/>
      <c r="T106" s="221"/>
      <c r="U106" s="182"/>
      <c r="V106" s="23"/>
      <c r="W106" s="23"/>
      <c r="X106" s="23"/>
      <c r="Y106" s="23"/>
      <c r="Z106" s="21"/>
    </row>
    <row r="107" spans="1:26" ht="15" hidden="1" x14ac:dyDescent="0.3">
      <c r="A107" s="182"/>
      <c r="B107" s="182"/>
      <c r="C107" s="224"/>
      <c r="D107" s="225">
        <v>34</v>
      </c>
      <c r="E107" s="226">
        <v>0.67400000000000004</v>
      </c>
      <c r="F107" s="225"/>
      <c r="G107" s="233"/>
      <c r="H107" s="227"/>
      <c r="I107" s="227"/>
      <c r="J107" s="220"/>
      <c r="K107" s="220"/>
      <c r="L107" s="220"/>
      <c r="M107" s="182"/>
      <c r="N107" s="182"/>
      <c r="O107" s="182"/>
      <c r="P107" s="182"/>
      <c r="Q107" s="182"/>
      <c r="R107" s="182"/>
      <c r="S107" s="182"/>
      <c r="T107" s="221"/>
      <c r="U107" s="182"/>
      <c r="V107" s="23"/>
      <c r="W107" s="23"/>
      <c r="X107" s="23"/>
      <c r="Y107" s="23"/>
      <c r="Z107" s="21"/>
    </row>
    <row r="108" spans="1:26" ht="15" hidden="1" x14ac:dyDescent="0.3">
      <c r="A108" s="182"/>
      <c r="B108" s="182"/>
      <c r="C108" s="224"/>
      <c r="D108" s="225">
        <v>35</v>
      </c>
      <c r="E108" s="226">
        <v>0.7</v>
      </c>
      <c r="F108" s="225"/>
      <c r="G108" s="233"/>
      <c r="H108" s="227"/>
      <c r="I108" s="227"/>
      <c r="J108" s="220"/>
      <c r="K108" s="220"/>
      <c r="L108" s="220"/>
      <c r="M108" s="182"/>
      <c r="N108" s="182"/>
      <c r="O108" s="182"/>
      <c r="P108" s="182"/>
      <c r="Q108" s="182"/>
      <c r="R108" s="182"/>
      <c r="S108" s="182"/>
      <c r="T108" s="221"/>
      <c r="U108" s="182"/>
      <c r="V108" s="23"/>
      <c r="W108" s="23"/>
      <c r="X108" s="23"/>
      <c r="Y108" s="23"/>
      <c r="Z108" s="21"/>
    </row>
    <row r="109" spans="1:26" ht="15" hidden="1" x14ac:dyDescent="0.3">
      <c r="A109" s="30"/>
      <c r="B109" s="30"/>
      <c r="C109" s="224"/>
      <c r="D109" s="225">
        <v>36</v>
      </c>
      <c r="E109" s="226">
        <v>0.72599999999999998</v>
      </c>
      <c r="F109" s="225"/>
      <c r="G109" s="233"/>
      <c r="H109" s="227"/>
      <c r="I109" s="227"/>
      <c r="J109" s="220"/>
      <c r="K109" s="220"/>
      <c r="L109" s="220"/>
      <c r="M109" s="182"/>
      <c r="N109" s="182"/>
      <c r="O109" s="182"/>
      <c r="P109" s="182"/>
      <c r="Q109" s="182"/>
      <c r="R109" s="182"/>
      <c r="S109" s="182"/>
      <c r="T109" s="221"/>
      <c r="U109" s="182"/>
      <c r="V109" s="23"/>
      <c r="W109" s="23"/>
      <c r="X109" s="23"/>
      <c r="Y109" s="23"/>
      <c r="Z109" s="21"/>
    </row>
    <row r="110" spans="1:26" ht="15" hidden="1" x14ac:dyDescent="0.3">
      <c r="A110" s="30"/>
      <c r="B110" s="30"/>
      <c r="C110" s="224"/>
      <c r="D110" s="225">
        <v>37</v>
      </c>
      <c r="E110" s="226">
        <v>0.753</v>
      </c>
      <c r="F110" s="225"/>
      <c r="G110" s="233"/>
      <c r="H110" s="227"/>
      <c r="I110" s="227"/>
      <c r="J110" s="220"/>
      <c r="K110" s="220"/>
      <c r="L110" s="220"/>
      <c r="M110" s="182"/>
      <c r="N110" s="182"/>
      <c r="O110" s="182"/>
      <c r="P110" s="182"/>
      <c r="Q110" s="182"/>
      <c r="R110" s="182"/>
      <c r="S110" s="182"/>
      <c r="T110" s="221"/>
      <c r="U110" s="182"/>
      <c r="V110" s="23"/>
      <c r="W110" s="23"/>
      <c r="X110" s="23"/>
      <c r="Y110" s="23"/>
      <c r="Z110" s="21"/>
    </row>
    <row r="111" spans="1:26" ht="15" hidden="1" x14ac:dyDescent="0.3">
      <c r="A111" s="30"/>
      <c r="B111" s="30"/>
      <c r="C111" s="224"/>
      <c r="D111" s="225">
        <v>38</v>
      </c>
      <c r="E111" s="226">
        <v>0.78100000000000003</v>
      </c>
      <c r="F111" s="225"/>
      <c r="G111" s="233"/>
      <c r="H111" s="227"/>
      <c r="I111" s="227"/>
      <c r="J111" s="220"/>
      <c r="K111" s="220"/>
      <c r="L111" s="220"/>
      <c r="M111" s="182"/>
      <c r="N111" s="182"/>
      <c r="O111" s="182"/>
      <c r="P111" s="182"/>
      <c r="Q111" s="182"/>
      <c r="R111" s="182"/>
      <c r="S111" s="182"/>
      <c r="T111" s="221"/>
      <c r="U111" s="182"/>
      <c r="V111" s="23"/>
      <c r="W111" s="23"/>
      <c r="X111" s="23"/>
      <c r="Y111" s="23"/>
      <c r="Z111" s="21"/>
    </row>
    <row r="112" spans="1:26" ht="15" hidden="1" x14ac:dyDescent="0.3">
      <c r="A112" s="30"/>
      <c r="B112" s="30"/>
      <c r="C112" s="224"/>
      <c r="D112" s="225">
        <v>39</v>
      </c>
      <c r="E112" s="226">
        <v>0.80900000000000005</v>
      </c>
      <c r="F112" s="225"/>
      <c r="G112" s="233"/>
      <c r="H112" s="227"/>
      <c r="I112" s="227"/>
      <c r="J112" s="220"/>
      <c r="K112" s="220"/>
      <c r="L112" s="220"/>
      <c r="M112" s="182"/>
      <c r="N112" s="182"/>
      <c r="O112" s="182"/>
      <c r="P112" s="182"/>
      <c r="Q112" s="182"/>
      <c r="R112" s="182"/>
      <c r="S112" s="182"/>
      <c r="T112" s="221"/>
      <c r="U112" s="182"/>
      <c r="V112" s="23"/>
      <c r="W112" s="23"/>
      <c r="X112" s="23"/>
      <c r="Y112" s="23"/>
      <c r="Z112" s="21"/>
    </row>
    <row r="113" spans="1:26" ht="15" hidden="1" x14ac:dyDescent="0.3">
      <c r="A113" s="30"/>
      <c r="B113" s="30"/>
      <c r="C113" s="224"/>
      <c r="D113" s="225">
        <v>40</v>
      </c>
      <c r="E113" s="226">
        <v>0.83899999999999997</v>
      </c>
      <c r="F113" s="225"/>
      <c r="G113" s="233"/>
      <c r="H113" s="227"/>
      <c r="I113" s="227"/>
      <c r="J113" s="220"/>
      <c r="K113" s="220"/>
      <c r="L113" s="220"/>
      <c r="M113" s="182"/>
      <c r="N113" s="182"/>
      <c r="O113" s="182"/>
      <c r="P113" s="182"/>
      <c r="Q113" s="182"/>
      <c r="R113" s="182"/>
      <c r="S113" s="182"/>
      <c r="T113" s="221"/>
      <c r="U113" s="182"/>
      <c r="V113" s="23"/>
      <c r="W113" s="23"/>
      <c r="X113" s="23"/>
      <c r="Y113" s="23"/>
      <c r="Z113" s="21"/>
    </row>
    <row r="114" spans="1:26" ht="15" hidden="1" x14ac:dyDescent="0.3">
      <c r="A114" s="30"/>
      <c r="B114" s="30"/>
      <c r="C114" s="224"/>
      <c r="D114" s="225">
        <v>41</v>
      </c>
      <c r="E114" s="226">
        <v>0.86899999999999999</v>
      </c>
      <c r="F114" s="225"/>
      <c r="G114" s="233"/>
      <c r="H114" s="227"/>
      <c r="I114" s="227"/>
      <c r="J114" s="220"/>
      <c r="K114" s="220"/>
      <c r="L114" s="220"/>
      <c r="M114" s="182"/>
      <c r="N114" s="182"/>
      <c r="O114" s="182"/>
      <c r="P114" s="182"/>
      <c r="Q114" s="182"/>
      <c r="R114" s="182"/>
      <c r="S114" s="182"/>
      <c r="T114" s="221"/>
      <c r="U114" s="182"/>
      <c r="V114" s="23"/>
      <c r="W114" s="23"/>
      <c r="X114" s="23"/>
      <c r="Y114" s="23"/>
      <c r="Z114" s="21"/>
    </row>
    <row r="115" spans="1:26" ht="15" hidden="1" x14ac:dyDescent="0.3">
      <c r="A115" s="30"/>
      <c r="B115" s="30"/>
      <c r="C115" s="224"/>
      <c r="D115" s="225">
        <v>42</v>
      </c>
      <c r="E115" s="226">
        <v>0.9</v>
      </c>
      <c r="F115" s="225"/>
      <c r="G115" s="233"/>
      <c r="H115" s="227"/>
      <c r="I115" s="227"/>
      <c r="J115" s="220"/>
      <c r="K115" s="220"/>
      <c r="L115" s="220"/>
      <c r="M115" s="182"/>
      <c r="N115" s="182"/>
      <c r="O115" s="182"/>
      <c r="P115" s="182"/>
      <c r="Q115" s="182"/>
      <c r="R115" s="182"/>
      <c r="S115" s="182"/>
      <c r="T115" s="221"/>
      <c r="U115" s="182"/>
      <c r="V115" s="23"/>
      <c r="W115" s="23"/>
      <c r="X115" s="23"/>
      <c r="Y115" s="23"/>
      <c r="Z115" s="21"/>
    </row>
    <row r="116" spans="1:26" ht="15" hidden="1" x14ac:dyDescent="0.3">
      <c r="A116" s="30"/>
      <c r="B116" s="30"/>
      <c r="C116" s="224"/>
      <c r="D116" s="225">
        <v>43</v>
      </c>
      <c r="E116" s="226">
        <v>0.93500000000000005</v>
      </c>
      <c r="F116" s="225"/>
      <c r="G116" s="233"/>
      <c r="H116" s="227"/>
      <c r="I116" s="227"/>
      <c r="J116" s="220"/>
      <c r="K116" s="220"/>
      <c r="L116" s="220"/>
      <c r="M116" s="182"/>
      <c r="N116" s="182"/>
      <c r="O116" s="182"/>
      <c r="P116" s="182"/>
      <c r="Q116" s="182"/>
      <c r="R116" s="182"/>
      <c r="S116" s="182"/>
      <c r="T116" s="221"/>
      <c r="U116" s="182"/>
      <c r="V116" s="23"/>
      <c r="W116" s="23"/>
      <c r="X116" s="23"/>
      <c r="Y116" s="23"/>
      <c r="Z116" s="21"/>
    </row>
    <row r="117" spans="1:26" ht="15" hidden="1" x14ac:dyDescent="0.3">
      <c r="A117" s="30"/>
      <c r="B117" s="30"/>
      <c r="C117" s="224"/>
      <c r="D117" s="225">
        <v>44</v>
      </c>
      <c r="E117" s="226">
        <v>0.96499999999999997</v>
      </c>
      <c r="F117" s="225"/>
      <c r="G117" s="233"/>
      <c r="H117" s="227"/>
      <c r="I117" s="227"/>
      <c r="J117" s="220"/>
      <c r="K117" s="220"/>
      <c r="L117" s="220"/>
      <c r="M117" s="182"/>
      <c r="N117" s="182"/>
      <c r="O117" s="182"/>
      <c r="P117" s="182"/>
      <c r="Q117" s="182"/>
      <c r="R117" s="182"/>
      <c r="S117" s="182"/>
      <c r="T117" s="221"/>
      <c r="U117" s="182"/>
      <c r="V117" s="23"/>
      <c r="W117" s="23"/>
      <c r="X117" s="23"/>
      <c r="Y117" s="23"/>
      <c r="Z117" s="21"/>
    </row>
    <row r="118" spans="1:26" ht="15" hidden="1" x14ac:dyDescent="0.3">
      <c r="A118" s="30"/>
      <c r="B118" s="30"/>
      <c r="C118" s="224"/>
      <c r="D118" s="225">
        <v>45</v>
      </c>
      <c r="E118" s="226">
        <v>1</v>
      </c>
      <c r="F118" s="225"/>
      <c r="G118" s="233"/>
      <c r="H118" s="227"/>
      <c r="I118" s="227"/>
      <c r="J118" s="220"/>
      <c r="K118" s="220"/>
      <c r="L118" s="220"/>
      <c r="M118" s="182"/>
      <c r="N118" s="182"/>
      <c r="O118" s="182"/>
      <c r="P118" s="182"/>
      <c r="Q118" s="182"/>
      <c r="R118" s="182"/>
      <c r="S118" s="182"/>
      <c r="T118" s="221"/>
      <c r="U118" s="182"/>
      <c r="V118" s="23"/>
      <c r="W118" s="23"/>
      <c r="X118" s="23"/>
      <c r="Y118" s="23"/>
      <c r="Z118" s="21"/>
    </row>
    <row r="119" spans="1:26" ht="15" hidden="1" x14ac:dyDescent="0.3">
      <c r="A119" s="30"/>
      <c r="B119" s="30"/>
      <c r="C119" s="224"/>
      <c r="D119" s="225">
        <v>46</v>
      </c>
      <c r="E119" s="226">
        <v>1.0349999999999999</v>
      </c>
      <c r="F119" s="225"/>
      <c r="G119" s="233"/>
      <c r="H119" s="227"/>
      <c r="I119" s="227"/>
      <c r="J119" s="220"/>
      <c r="K119" s="220"/>
      <c r="L119" s="220"/>
      <c r="M119" s="182"/>
      <c r="N119" s="182"/>
      <c r="O119" s="182"/>
      <c r="P119" s="182"/>
      <c r="Q119" s="182"/>
      <c r="R119" s="182"/>
      <c r="S119" s="182"/>
      <c r="T119" s="221"/>
      <c r="U119" s="182"/>
      <c r="V119" s="23"/>
      <c r="W119" s="23"/>
      <c r="X119" s="23"/>
      <c r="Y119" s="23"/>
      <c r="Z119" s="21"/>
    </row>
    <row r="120" spans="1:26" ht="15" hidden="1" x14ac:dyDescent="0.3">
      <c r="A120" s="30"/>
      <c r="B120" s="30"/>
      <c r="C120" s="224"/>
      <c r="D120" s="225">
        <v>47</v>
      </c>
      <c r="E120" s="226">
        <v>1.0720000000000001</v>
      </c>
      <c r="F120" s="225"/>
      <c r="G120" s="233"/>
      <c r="H120" s="227"/>
      <c r="I120" s="227"/>
      <c r="J120" s="220"/>
      <c r="K120" s="220"/>
      <c r="L120" s="220"/>
      <c r="M120" s="182"/>
      <c r="N120" s="182"/>
      <c r="O120" s="182"/>
      <c r="P120" s="182"/>
      <c r="Q120" s="182"/>
      <c r="R120" s="182"/>
      <c r="S120" s="182"/>
      <c r="T120" s="221"/>
      <c r="U120" s="182"/>
      <c r="V120" s="23"/>
      <c r="W120" s="23"/>
      <c r="X120" s="23"/>
      <c r="Y120" s="23"/>
      <c r="Z120" s="21"/>
    </row>
    <row r="121" spans="1:26" ht="15" hidden="1" x14ac:dyDescent="0.3">
      <c r="A121" s="30"/>
      <c r="B121" s="30"/>
      <c r="C121" s="224"/>
      <c r="D121" s="225">
        <v>48</v>
      </c>
      <c r="E121" s="226">
        <v>1.1100000000000001</v>
      </c>
      <c r="F121" s="225"/>
      <c r="G121" s="233"/>
      <c r="H121" s="227"/>
      <c r="I121" s="227"/>
      <c r="J121" s="220"/>
      <c r="K121" s="220"/>
      <c r="L121" s="220"/>
      <c r="M121" s="182"/>
      <c r="N121" s="182"/>
      <c r="O121" s="182"/>
      <c r="P121" s="182"/>
      <c r="Q121" s="182"/>
      <c r="R121" s="182"/>
      <c r="S121" s="182"/>
      <c r="T121" s="221"/>
      <c r="U121" s="182"/>
      <c r="V121" s="23"/>
      <c r="W121" s="23"/>
      <c r="X121" s="23"/>
      <c r="Y121" s="23"/>
      <c r="Z121" s="21"/>
    </row>
    <row r="122" spans="1:26" ht="15" hidden="1" x14ac:dyDescent="0.3">
      <c r="A122" s="30"/>
      <c r="B122" s="30"/>
      <c r="C122" s="224"/>
      <c r="D122" s="225">
        <v>49</v>
      </c>
      <c r="E122" s="226">
        <v>1.1499999999999999</v>
      </c>
      <c r="F122" s="225"/>
      <c r="G122" s="233"/>
      <c r="H122" s="227"/>
      <c r="I122" s="227"/>
      <c r="J122" s="220"/>
      <c r="K122" s="220"/>
      <c r="L122" s="220"/>
      <c r="M122" s="182"/>
      <c r="N122" s="182"/>
      <c r="O122" s="182"/>
      <c r="P122" s="182"/>
      <c r="Q122" s="182"/>
      <c r="R122" s="182"/>
      <c r="S122" s="182"/>
      <c r="T122" s="221"/>
      <c r="U122" s="182"/>
      <c r="V122" s="23"/>
      <c r="W122" s="23"/>
      <c r="X122" s="23"/>
      <c r="Y122" s="23"/>
      <c r="Z122" s="21"/>
    </row>
    <row r="123" spans="1:26" ht="15" hidden="1" x14ac:dyDescent="0.3">
      <c r="A123" s="30"/>
      <c r="B123" s="30"/>
      <c r="C123" s="224"/>
      <c r="D123" s="225">
        <v>50</v>
      </c>
      <c r="E123" s="226">
        <v>1.1910000000000001</v>
      </c>
      <c r="F123" s="225"/>
      <c r="G123" s="233"/>
      <c r="H123" s="227"/>
      <c r="I123" s="227"/>
      <c r="J123" s="220"/>
      <c r="K123" s="220"/>
      <c r="L123" s="220"/>
      <c r="M123" s="182"/>
      <c r="N123" s="182"/>
      <c r="O123" s="182"/>
      <c r="P123" s="182"/>
      <c r="Q123" s="182"/>
      <c r="R123" s="182"/>
      <c r="S123" s="182"/>
      <c r="T123" s="221"/>
      <c r="U123" s="182"/>
      <c r="V123" s="23"/>
      <c r="W123" s="23"/>
      <c r="X123" s="23"/>
      <c r="Y123" s="23"/>
      <c r="Z123" s="21"/>
    </row>
    <row r="124" spans="1:26" ht="15" hidden="1" x14ac:dyDescent="0.3">
      <c r="A124" s="30"/>
      <c r="B124" s="30"/>
      <c r="C124" s="224"/>
      <c r="D124" s="225">
        <v>51</v>
      </c>
      <c r="E124" s="226">
        <v>1.234</v>
      </c>
      <c r="F124" s="225"/>
      <c r="G124" s="233"/>
      <c r="H124" s="227"/>
      <c r="I124" s="227"/>
      <c r="J124" s="220"/>
      <c r="K124" s="220"/>
      <c r="L124" s="220"/>
      <c r="M124" s="182"/>
      <c r="N124" s="182"/>
      <c r="O124" s="182"/>
      <c r="P124" s="182"/>
      <c r="Q124" s="182"/>
      <c r="R124" s="182"/>
      <c r="S124" s="182"/>
      <c r="T124" s="221"/>
      <c r="U124" s="182"/>
      <c r="V124" s="23"/>
      <c r="W124" s="23"/>
      <c r="X124" s="23"/>
      <c r="Y124" s="23"/>
      <c r="Z124" s="21"/>
    </row>
    <row r="125" spans="1:26" ht="15" hidden="1" x14ac:dyDescent="0.3">
      <c r="A125" s="30"/>
      <c r="B125" s="30"/>
      <c r="C125" s="224"/>
      <c r="D125" s="225">
        <v>52</v>
      </c>
      <c r="E125" s="226">
        <v>1.2789999999999999</v>
      </c>
      <c r="F125" s="225"/>
      <c r="G125" s="233"/>
      <c r="H125" s="227"/>
      <c r="I125" s="227"/>
      <c r="J125" s="220"/>
      <c r="K125" s="220"/>
      <c r="L125" s="220"/>
      <c r="M125" s="182"/>
      <c r="N125" s="182"/>
      <c r="O125" s="182"/>
      <c r="P125" s="182"/>
      <c r="Q125" s="182"/>
      <c r="R125" s="182"/>
      <c r="S125" s="182"/>
      <c r="T125" s="221"/>
      <c r="U125" s="182"/>
      <c r="V125" s="23"/>
      <c r="W125" s="23"/>
      <c r="X125" s="23"/>
      <c r="Y125" s="23"/>
      <c r="Z125" s="21"/>
    </row>
    <row r="126" spans="1:26" ht="15" hidden="1" x14ac:dyDescent="0.3">
      <c r="A126" s="30"/>
      <c r="B126" s="30"/>
      <c r="C126" s="224"/>
      <c r="D126" s="225">
        <v>53</v>
      </c>
      <c r="E126" s="226">
        <v>1.327</v>
      </c>
      <c r="F126" s="225"/>
      <c r="G126" s="233"/>
      <c r="H126" s="227"/>
      <c r="I126" s="227"/>
      <c r="J126" s="220"/>
      <c r="K126" s="220"/>
      <c r="L126" s="220"/>
      <c r="M126" s="182"/>
      <c r="N126" s="182"/>
      <c r="O126" s="182"/>
      <c r="P126" s="182"/>
      <c r="Q126" s="182"/>
      <c r="R126" s="182"/>
      <c r="S126" s="182"/>
      <c r="T126" s="221"/>
      <c r="U126" s="182"/>
      <c r="V126" s="23"/>
      <c r="W126" s="23"/>
      <c r="X126" s="23"/>
      <c r="Y126" s="23"/>
      <c r="Z126" s="21"/>
    </row>
    <row r="127" spans="1:26" ht="15" hidden="1" x14ac:dyDescent="0.3">
      <c r="A127" s="30"/>
      <c r="B127" s="30"/>
      <c r="C127" s="224"/>
      <c r="D127" s="234">
        <v>54</v>
      </c>
      <c r="E127" s="226">
        <v>1.3759999999999999</v>
      </c>
      <c r="F127" s="225"/>
      <c r="G127" s="233"/>
      <c r="H127" s="227"/>
      <c r="I127" s="227"/>
      <c r="J127" s="220"/>
      <c r="K127" s="220"/>
      <c r="L127" s="220"/>
      <c r="M127" s="182"/>
      <c r="N127" s="182"/>
      <c r="O127" s="182"/>
      <c r="P127" s="182"/>
      <c r="Q127" s="182"/>
      <c r="R127" s="182"/>
      <c r="S127" s="182"/>
      <c r="T127" s="221"/>
      <c r="U127" s="182"/>
      <c r="V127" s="23"/>
      <c r="W127" s="23"/>
      <c r="X127" s="23"/>
      <c r="Y127" s="23"/>
      <c r="Z127" s="21"/>
    </row>
    <row r="128" spans="1:26" ht="15" hidden="1" x14ac:dyDescent="0.3">
      <c r="A128" s="30"/>
      <c r="B128" s="30"/>
      <c r="C128" s="224"/>
      <c r="D128" s="225">
        <v>55</v>
      </c>
      <c r="E128" s="226">
        <v>1.4279999999999999</v>
      </c>
      <c r="F128" s="225"/>
      <c r="G128" s="233"/>
      <c r="H128" s="227"/>
      <c r="I128" s="227"/>
      <c r="J128" s="220"/>
      <c r="K128" s="220"/>
      <c r="L128" s="220"/>
      <c r="M128" s="182"/>
      <c r="N128" s="182"/>
      <c r="O128" s="182"/>
      <c r="P128" s="182"/>
      <c r="Q128" s="182"/>
      <c r="R128" s="182"/>
      <c r="S128" s="182"/>
      <c r="T128" s="221"/>
      <c r="U128" s="182"/>
      <c r="V128" s="23"/>
      <c r="W128" s="23"/>
      <c r="X128" s="23"/>
      <c r="Y128" s="23"/>
      <c r="Z128" s="21"/>
    </row>
    <row r="129" spans="1:26" ht="15" hidden="1" x14ac:dyDescent="0.3">
      <c r="A129" s="30"/>
      <c r="B129" s="30"/>
      <c r="C129" s="224"/>
      <c r="D129" s="225">
        <v>56</v>
      </c>
      <c r="E129" s="226">
        <v>1.482</v>
      </c>
      <c r="F129" s="225"/>
      <c r="G129" s="233"/>
      <c r="H129" s="227"/>
      <c r="I129" s="227"/>
      <c r="J129" s="220"/>
      <c r="K129" s="220"/>
      <c r="L129" s="220"/>
      <c r="M129" s="182"/>
      <c r="N129" s="182"/>
      <c r="O129" s="182"/>
      <c r="P129" s="182"/>
      <c r="Q129" s="182"/>
      <c r="R129" s="182"/>
      <c r="S129" s="182"/>
      <c r="T129" s="221"/>
      <c r="U129" s="182"/>
      <c r="V129" s="23"/>
      <c r="W129" s="23"/>
      <c r="X129" s="23"/>
      <c r="Y129" s="23"/>
      <c r="Z129" s="21"/>
    </row>
    <row r="130" spans="1:26" ht="15" hidden="1" x14ac:dyDescent="0.3">
      <c r="A130" s="30"/>
      <c r="B130" s="30"/>
      <c r="C130" s="224"/>
      <c r="D130" s="225">
        <v>57</v>
      </c>
      <c r="E130" s="226">
        <v>1.5389999999999999</v>
      </c>
      <c r="F130" s="225"/>
      <c r="G130" s="233"/>
      <c r="H130" s="227"/>
      <c r="I130" s="227"/>
      <c r="J130" s="220"/>
      <c r="K130" s="220"/>
      <c r="L130" s="220"/>
      <c r="M130" s="182"/>
      <c r="N130" s="182"/>
      <c r="O130" s="182"/>
      <c r="P130" s="182"/>
      <c r="Q130" s="182"/>
      <c r="R130" s="182"/>
      <c r="S130" s="182"/>
      <c r="T130" s="221"/>
      <c r="U130" s="182"/>
      <c r="V130" s="23"/>
      <c r="W130" s="23"/>
      <c r="X130" s="23"/>
      <c r="Y130" s="23"/>
      <c r="Z130" s="21"/>
    </row>
    <row r="131" spans="1:26" ht="15" hidden="1" x14ac:dyDescent="0.3">
      <c r="A131" s="30"/>
      <c r="B131" s="30"/>
      <c r="C131" s="224"/>
      <c r="D131" s="225">
        <v>58</v>
      </c>
      <c r="E131" s="226">
        <v>1.6</v>
      </c>
      <c r="F131" s="225"/>
      <c r="G131" s="233"/>
      <c r="H131" s="227"/>
      <c r="I131" s="227"/>
      <c r="J131" s="220"/>
      <c r="K131" s="220"/>
      <c r="L131" s="220"/>
      <c r="M131" s="182"/>
      <c r="N131" s="182"/>
      <c r="O131" s="182"/>
      <c r="P131" s="182"/>
      <c r="Q131" s="182"/>
      <c r="R131" s="182"/>
      <c r="S131" s="182"/>
      <c r="T131" s="221"/>
      <c r="U131" s="182"/>
      <c r="V131" s="23"/>
      <c r="W131" s="23"/>
      <c r="X131" s="23"/>
      <c r="Y131" s="23"/>
      <c r="Z131" s="21"/>
    </row>
    <row r="132" spans="1:26" ht="15" hidden="1" x14ac:dyDescent="0.3">
      <c r="A132" s="30"/>
      <c r="B132" s="30"/>
      <c r="C132" s="224"/>
      <c r="D132" s="225">
        <v>59</v>
      </c>
      <c r="E132" s="226">
        <v>1.6639999999999999</v>
      </c>
      <c r="F132" s="225"/>
      <c r="G132" s="233"/>
      <c r="H132" s="227"/>
      <c r="I132" s="227"/>
      <c r="J132" s="220"/>
      <c r="K132" s="220"/>
      <c r="L132" s="220"/>
      <c r="M132" s="182"/>
      <c r="N132" s="182"/>
      <c r="O132" s="182"/>
      <c r="P132" s="182"/>
      <c r="Q132" s="182"/>
      <c r="R132" s="182"/>
      <c r="S132" s="182"/>
      <c r="T132" s="221"/>
      <c r="U132" s="182"/>
      <c r="V132" s="23"/>
      <c r="W132" s="23"/>
      <c r="X132" s="23"/>
      <c r="Y132" s="23"/>
      <c r="Z132" s="21"/>
    </row>
    <row r="133" spans="1:26" ht="15" hidden="1" x14ac:dyDescent="0.3">
      <c r="A133" s="30"/>
      <c r="B133" s="30"/>
      <c r="C133" s="224"/>
      <c r="D133" s="225">
        <v>60</v>
      </c>
      <c r="E133" s="226">
        <v>1.732</v>
      </c>
      <c r="F133" s="225"/>
      <c r="G133" s="233"/>
      <c r="H133" s="227"/>
      <c r="I133" s="227"/>
      <c r="J133" s="220"/>
      <c r="K133" s="220"/>
      <c r="L133" s="220"/>
      <c r="M133" s="182"/>
      <c r="N133" s="182"/>
      <c r="O133" s="182"/>
      <c r="P133" s="182"/>
      <c r="Q133" s="182"/>
      <c r="R133" s="182"/>
      <c r="S133" s="182"/>
      <c r="T133" s="221"/>
      <c r="U133" s="182"/>
      <c r="V133" s="23"/>
      <c r="W133" s="23"/>
      <c r="X133" s="23"/>
      <c r="Y133" s="23"/>
      <c r="Z133" s="21"/>
    </row>
    <row r="134" spans="1:26" ht="15" hidden="1" x14ac:dyDescent="0.3">
      <c r="A134" s="30"/>
      <c r="B134" s="30"/>
      <c r="C134" s="224"/>
      <c r="D134" s="225">
        <v>61</v>
      </c>
      <c r="E134" s="226">
        <v>1.804</v>
      </c>
      <c r="F134" s="225"/>
      <c r="G134" s="233"/>
      <c r="H134" s="227"/>
      <c r="I134" s="227"/>
      <c r="J134" s="220"/>
      <c r="K134" s="220"/>
      <c r="L134" s="220"/>
      <c r="M134" s="182"/>
      <c r="N134" s="182"/>
      <c r="O134" s="182"/>
      <c r="P134" s="182"/>
      <c r="Q134" s="182"/>
      <c r="R134" s="182"/>
      <c r="S134" s="182"/>
      <c r="T134" s="221"/>
      <c r="U134" s="182"/>
      <c r="V134" s="23"/>
      <c r="W134" s="23"/>
      <c r="X134" s="23"/>
      <c r="Y134" s="23"/>
      <c r="Z134" s="21"/>
    </row>
    <row r="135" spans="1:26" ht="15" hidden="1" x14ac:dyDescent="0.3">
      <c r="A135" s="30"/>
      <c r="B135" s="30"/>
      <c r="C135" s="224"/>
      <c r="D135" s="225">
        <v>62</v>
      </c>
      <c r="E135" s="226">
        <v>1.88</v>
      </c>
      <c r="F135" s="225"/>
      <c r="G135" s="233"/>
      <c r="H135" s="227"/>
      <c r="I135" s="227"/>
      <c r="J135" s="220"/>
      <c r="K135" s="220"/>
      <c r="L135" s="220"/>
      <c r="M135" s="182"/>
      <c r="N135" s="182"/>
      <c r="O135" s="182"/>
      <c r="P135" s="182"/>
      <c r="Q135" s="182"/>
      <c r="R135" s="182"/>
      <c r="S135" s="182"/>
      <c r="T135" s="221"/>
      <c r="U135" s="182"/>
      <c r="V135" s="23"/>
      <c r="W135" s="23"/>
      <c r="X135" s="23"/>
      <c r="Y135" s="23"/>
      <c r="Z135" s="21"/>
    </row>
    <row r="136" spans="1:26" ht="15" hidden="1" x14ac:dyDescent="0.3">
      <c r="A136" s="30"/>
      <c r="B136" s="30"/>
      <c r="C136" s="224"/>
      <c r="D136" s="225">
        <v>63</v>
      </c>
      <c r="E136" s="226">
        <v>1.962</v>
      </c>
      <c r="F136" s="225"/>
      <c r="G136" s="233"/>
      <c r="H136" s="227"/>
      <c r="I136" s="227"/>
      <c r="J136" s="220"/>
      <c r="K136" s="220"/>
      <c r="L136" s="220"/>
      <c r="M136" s="182"/>
      <c r="N136" s="182"/>
      <c r="O136" s="182"/>
      <c r="P136" s="182"/>
      <c r="Q136" s="182"/>
      <c r="R136" s="182"/>
      <c r="S136" s="182"/>
      <c r="T136" s="221"/>
      <c r="U136" s="182"/>
      <c r="V136" s="23"/>
      <c r="W136" s="23"/>
      <c r="X136" s="23"/>
      <c r="Y136" s="23"/>
      <c r="Z136" s="21"/>
    </row>
    <row r="137" spans="1:26" ht="15" hidden="1" x14ac:dyDescent="0.3">
      <c r="A137" s="30"/>
      <c r="B137" s="30"/>
      <c r="C137" s="224"/>
      <c r="D137" s="225">
        <v>64</v>
      </c>
      <c r="E137" s="226">
        <v>2.0499999999999998</v>
      </c>
      <c r="F137" s="225"/>
      <c r="G137" s="233"/>
      <c r="H137" s="227"/>
      <c r="I137" s="227"/>
      <c r="J137" s="220"/>
      <c r="K137" s="220"/>
      <c r="L137" s="220"/>
      <c r="M137" s="182"/>
      <c r="N137" s="182"/>
      <c r="O137" s="182"/>
      <c r="P137" s="182"/>
      <c r="Q137" s="182"/>
      <c r="R137" s="182"/>
      <c r="S137" s="182"/>
      <c r="T137" s="221"/>
      <c r="U137" s="182"/>
      <c r="V137" s="23"/>
      <c r="W137" s="23"/>
      <c r="X137" s="23"/>
      <c r="Y137" s="23"/>
      <c r="Z137" s="21"/>
    </row>
    <row r="138" spans="1:26" ht="15" hidden="1" x14ac:dyDescent="0.3">
      <c r="A138" s="30"/>
      <c r="B138" s="30"/>
      <c r="C138" s="224"/>
      <c r="D138" s="225">
        <v>65</v>
      </c>
      <c r="E138" s="226">
        <v>2.1440000000000001</v>
      </c>
      <c r="F138" s="225"/>
      <c r="G138" s="233"/>
      <c r="H138" s="227"/>
      <c r="I138" s="227"/>
      <c r="J138" s="220"/>
      <c r="K138" s="220"/>
      <c r="L138" s="220"/>
      <c r="M138" s="182"/>
      <c r="N138" s="182"/>
      <c r="O138" s="182"/>
      <c r="P138" s="182"/>
      <c r="Q138" s="182"/>
      <c r="R138" s="182"/>
      <c r="S138" s="182"/>
      <c r="T138" s="221"/>
      <c r="U138" s="182"/>
      <c r="V138" s="23"/>
      <c r="W138" s="23"/>
      <c r="X138" s="23"/>
      <c r="Y138" s="23"/>
      <c r="Z138" s="21"/>
    </row>
    <row r="139" spans="1:26" ht="15" hidden="1" x14ac:dyDescent="0.3">
      <c r="A139" s="30"/>
      <c r="B139" s="30"/>
      <c r="C139" s="224"/>
      <c r="D139" s="225">
        <v>66</v>
      </c>
      <c r="E139" s="226">
        <v>2.246</v>
      </c>
      <c r="F139" s="225"/>
      <c r="G139" s="233"/>
      <c r="H139" s="227"/>
      <c r="I139" s="227"/>
      <c r="J139" s="220"/>
      <c r="K139" s="220"/>
      <c r="L139" s="220"/>
      <c r="M139" s="182"/>
      <c r="N139" s="182"/>
      <c r="O139" s="182"/>
      <c r="P139" s="182"/>
      <c r="Q139" s="182"/>
      <c r="R139" s="182"/>
      <c r="S139" s="182"/>
      <c r="T139" s="221"/>
      <c r="U139" s="182"/>
      <c r="V139" s="23"/>
      <c r="W139" s="23"/>
      <c r="X139" s="23"/>
      <c r="Y139" s="23"/>
      <c r="Z139" s="21"/>
    </row>
    <row r="140" spans="1:26" ht="15" hidden="1" x14ac:dyDescent="0.3">
      <c r="A140" s="30"/>
      <c r="B140" s="30"/>
      <c r="C140" s="224"/>
      <c r="D140" s="225">
        <v>67</v>
      </c>
      <c r="E140" s="226">
        <v>2.355</v>
      </c>
      <c r="F140" s="225"/>
      <c r="G140" s="233"/>
      <c r="H140" s="227"/>
      <c r="I140" s="227"/>
      <c r="J140" s="220"/>
      <c r="K140" s="220"/>
      <c r="L140" s="220"/>
      <c r="M140" s="182"/>
      <c r="N140" s="182"/>
      <c r="O140" s="182"/>
      <c r="P140" s="182"/>
      <c r="Q140" s="182"/>
      <c r="R140" s="182"/>
      <c r="S140" s="182"/>
      <c r="T140" s="221"/>
      <c r="U140" s="182"/>
      <c r="V140" s="23"/>
      <c r="W140" s="23"/>
      <c r="X140" s="23"/>
      <c r="Y140" s="23"/>
      <c r="Z140" s="21"/>
    </row>
    <row r="141" spans="1:26" ht="15" hidden="1" x14ac:dyDescent="0.3">
      <c r="A141" s="30"/>
      <c r="B141" s="30"/>
      <c r="C141" s="224"/>
      <c r="D141" s="225">
        <v>68</v>
      </c>
      <c r="E141" s="226">
        <v>2.4750000000000001</v>
      </c>
      <c r="F141" s="225"/>
      <c r="G141" s="233"/>
      <c r="H141" s="227"/>
      <c r="I141" s="227"/>
      <c r="J141" s="220"/>
      <c r="K141" s="220"/>
      <c r="L141" s="220"/>
      <c r="M141" s="182"/>
      <c r="N141" s="182"/>
      <c r="O141" s="182"/>
      <c r="P141" s="182"/>
      <c r="Q141" s="182"/>
      <c r="R141" s="182"/>
      <c r="S141" s="182"/>
      <c r="T141" s="221"/>
      <c r="U141" s="182"/>
      <c r="V141" s="23"/>
      <c r="W141" s="23"/>
      <c r="X141" s="23"/>
      <c r="Y141" s="23"/>
      <c r="Z141" s="21"/>
    </row>
    <row r="142" spans="1:26" ht="15" hidden="1" x14ac:dyDescent="0.3">
      <c r="A142" s="30"/>
      <c r="B142" s="30"/>
      <c r="C142" s="224"/>
      <c r="D142" s="225">
        <v>69</v>
      </c>
      <c r="E142" s="226">
        <v>2.605</v>
      </c>
      <c r="F142" s="225"/>
      <c r="G142" s="233"/>
      <c r="H142" s="227"/>
      <c r="I142" s="227"/>
      <c r="J142" s="220"/>
      <c r="K142" s="220"/>
      <c r="L142" s="220"/>
      <c r="M142" s="182"/>
      <c r="N142" s="182"/>
      <c r="O142" s="182"/>
      <c r="P142" s="182"/>
      <c r="Q142" s="182"/>
      <c r="R142" s="182"/>
      <c r="S142" s="182"/>
      <c r="T142" s="221"/>
      <c r="U142" s="182"/>
      <c r="V142" s="23"/>
      <c r="W142" s="23"/>
      <c r="X142" s="23"/>
      <c r="Y142" s="23"/>
      <c r="Z142" s="21"/>
    </row>
    <row r="143" spans="1:26" ht="15" hidden="1" x14ac:dyDescent="0.3">
      <c r="A143" s="30"/>
      <c r="B143" s="30"/>
      <c r="C143" s="224"/>
      <c r="D143" s="225">
        <v>70</v>
      </c>
      <c r="E143" s="226">
        <v>2.7469999999999999</v>
      </c>
      <c r="F143" s="225"/>
      <c r="G143" s="233"/>
      <c r="H143" s="227"/>
      <c r="I143" s="227"/>
      <c r="J143" s="220"/>
      <c r="K143" s="220"/>
      <c r="L143" s="220"/>
      <c r="M143" s="182"/>
      <c r="N143" s="182"/>
      <c r="O143" s="182"/>
      <c r="P143" s="182"/>
      <c r="Q143" s="182"/>
      <c r="R143" s="182"/>
      <c r="S143" s="182"/>
      <c r="T143" s="221"/>
      <c r="U143" s="182"/>
      <c r="V143" s="23"/>
      <c r="W143" s="23"/>
      <c r="X143" s="23"/>
      <c r="Y143" s="23"/>
      <c r="Z143" s="21"/>
    </row>
    <row r="144" spans="1:26" ht="15" hidden="1" x14ac:dyDescent="0.3">
      <c r="A144" s="30"/>
      <c r="B144" s="30"/>
      <c r="C144" s="224"/>
      <c r="D144" s="225">
        <v>71</v>
      </c>
      <c r="E144" s="226">
        <v>2.9039999999999999</v>
      </c>
      <c r="F144" s="225"/>
      <c r="G144" s="233"/>
      <c r="H144" s="227"/>
      <c r="I144" s="227"/>
      <c r="J144" s="220"/>
      <c r="K144" s="220"/>
      <c r="L144" s="220"/>
      <c r="M144" s="182"/>
      <c r="N144" s="182"/>
      <c r="O144" s="182"/>
      <c r="P144" s="182"/>
      <c r="Q144" s="182"/>
      <c r="R144" s="182"/>
      <c r="S144" s="182"/>
      <c r="T144" s="221"/>
      <c r="U144" s="182"/>
      <c r="V144" s="23"/>
      <c r="W144" s="23"/>
      <c r="X144" s="23"/>
      <c r="Y144" s="23"/>
      <c r="Z144" s="21"/>
    </row>
    <row r="145" spans="1:26" ht="15" hidden="1" x14ac:dyDescent="0.3">
      <c r="A145" s="30"/>
      <c r="B145" s="30"/>
      <c r="C145" s="224"/>
      <c r="D145" s="225">
        <v>72</v>
      </c>
      <c r="E145" s="226">
        <v>3.077</v>
      </c>
      <c r="F145" s="225"/>
      <c r="G145" s="233"/>
      <c r="H145" s="227"/>
      <c r="I145" s="227"/>
      <c r="J145" s="220"/>
      <c r="K145" s="220"/>
      <c r="L145" s="220"/>
      <c r="M145" s="182"/>
      <c r="N145" s="182"/>
      <c r="O145" s="182"/>
      <c r="P145" s="182"/>
      <c r="Q145" s="182"/>
      <c r="R145" s="182"/>
      <c r="S145" s="182"/>
      <c r="T145" s="221"/>
      <c r="U145" s="182"/>
      <c r="V145" s="23"/>
      <c r="W145" s="23"/>
      <c r="X145" s="23"/>
      <c r="Y145" s="23"/>
      <c r="Z145" s="21"/>
    </row>
    <row r="146" spans="1:26" ht="15" hidden="1" x14ac:dyDescent="0.3">
      <c r="A146" s="30"/>
      <c r="B146" s="30"/>
      <c r="C146" s="224"/>
      <c r="D146" s="225">
        <v>73</v>
      </c>
      <c r="E146" s="226">
        <v>3.27</v>
      </c>
      <c r="F146" s="225"/>
      <c r="G146" s="233"/>
      <c r="H146" s="227"/>
      <c r="I146" s="227"/>
      <c r="J146" s="220"/>
      <c r="K146" s="220"/>
      <c r="L146" s="220"/>
      <c r="M146" s="182"/>
      <c r="N146" s="182"/>
      <c r="O146" s="182"/>
      <c r="P146" s="182"/>
      <c r="Q146" s="182"/>
      <c r="R146" s="182"/>
      <c r="S146" s="182"/>
      <c r="T146" s="221"/>
      <c r="U146" s="182"/>
      <c r="V146" s="23"/>
      <c r="W146" s="23"/>
      <c r="X146" s="23"/>
      <c r="Y146" s="23"/>
      <c r="Z146" s="21"/>
    </row>
    <row r="147" spans="1:26" ht="15" hidden="1" x14ac:dyDescent="0.3">
      <c r="A147" s="30"/>
      <c r="B147" s="30"/>
      <c r="C147" s="224"/>
      <c r="D147" s="225">
        <v>74</v>
      </c>
      <c r="E147" s="226">
        <v>3.4870000000000001</v>
      </c>
      <c r="F147" s="225"/>
      <c r="G147" s="233"/>
      <c r="H147" s="227"/>
      <c r="I147" s="227"/>
      <c r="J147" s="220"/>
      <c r="K147" s="220"/>
      <c r="L147" s="220"/>
      <c r="M147" s="182"/>
      <c r="N147" s="182"/>
      <c r="O147" s="182"/>
      <c r="P147" s="182"/>
      <c r="Q147" s="182"/>
      <c r="R147" s="182"/>
      <c r="S147" s="182"/>
      <c r="T147" s="221"/>
      <c r="U147" s="182"/>
      <c r="V147" s="23"/>
      <c r="W147" s="23"/>
      <c r="X147" s="23"/>
      <c r="Y147" s="23"/>
      <c r="Z147" s="21"/>
    </row>
    <row r="148" spans="1:26" ht="15" hidden="1" x14ac:dyDescent="0.3">
      <c r="A148" s="30"/>
      <c r="B148" s="30"/>
      <c r="C148" s="224"/>
      <c r="D148" s="225">
        <v>75</v>
      </c>
      <c r="E148" s="226">
        <v>3.7320000000000002</v>
      </c>
      <c r="F148" s="225"/>
      <c r="G148" s="233"/>
      <c r="H148" s="227"/>
      <c r="I148" s="227"/>
      <c r="J148" s="220"/>
      <c r="K148" s="220"/>
      <c r="L148" s="220"/>
      <c r="M148" s="182"/>
      <c r="N148" s="182"/>
      <c r="O148" s="182"/>
      <c r="P148" s="182"/>
      <c r="Q148" s="182"/>
      <c r="R148" s="182"/>
      <c r="S148" s="182"/>
      <c r="T148" s="221"/>
      <c r="U148" s="182"/>
      <c r="V148" s="23"/>
      <c r="W148" s="23"/>
      <c r="X148" s="23"/>
      <c r="Y148" s="23"/>
      <c r="Z148" s="21"/>
    </row>
    <row r="149" spans="1:26" ht="15" hidden="1" x14ac:dyDescent="0.3">
      <c r="A149" s="30"/>
      <c r="B149" s="30"/>
      <c r="C149" s="224"/>
      <c r="D149" s="225">
        <v>76</v>
      </c>
      <c r="E149" s="226">
        <v>4.01</v>
      </c>
      <c r="F149" s="225"/>
      <c r="G149" s="233"/>
      <c r="H149" s="227"/>
      <c r="I149" s="227"/>
      <c r="J149" s="220"/>
      <c r="K149" s="220"/>
      <c r="L149" s="220"/>
      <c r="M149" s="182"/>
      <c r="N149" s="182"/>
      <c r="O149" s="182"/>
      <c r="P149" s="182"/>
      <c r="Q149" s="182"/>
      <c r="R149" s="182"/>
      <c r="S149" s="182"/>
      <c r="T149" s="221"/>
      <c r="U149" s="182"/>
      <c r="V149" s="23"/>
      <c r="W149" s="23"/>
      <c r="X149" s="23"/>
      <c r="Y149" s="23"/>
      <c r="Z149" s="21"/>
    </row>
    <row r="150" spans="1:26" ht="15" hidden="1" x14ac:dyDescent="0.3">
      <c r="A150" s="30"/>
      <c r="B150" s="30"/>
      <c r="C150" s="224"/>
      <c r="D150" s="225">
        <v>77</v>
      </c>
      <c r="E150" s="226">
        <v>4.3310000000000004</v>
      </c>
      <c r="F150" s="225"/>
      <c r="G150" s="233"/>
      <c r="H150" s="227"/>
      <c r="I150" s="227"/>
      <c r="J150" s="220"/>
      <c r="K150" s="220"/>
      <c r="L150" s="220"/>
      <c r="M150" s="182"/>
      <c r="N150" s="182"/>
      <c r="O150" s="182"/>
      <c r="P150" s="182"/>
      <c r="Q150" s="182"/>
      <c r="R150" s="182"/>
      <c r="S150" s="182"/>
      <c r="T150" s="221"/>
      <c r="U150" s="182"/>
      <c r="V150" s="23"/>
      <c r="W150" s="23"/>
      <c r="X150" s="23"/>
      <c r="Y150" s="23"/>
      <c r="Z150" s="21"/>
    </row>
    <row r="151" spans="1:26" ht="15" hidden="1" x14ac:dyDescent="0.3">
      <c r="A151" s="30"/>
      <c r="B151" s="30"/>
      <c r="C151" s="224"/>
      <c r="D151" s="225">
        <v>78</v>
      </c>
      <c r="E151" s="226">
        <v>4.7039999999999997</v>
      </c>
      <c r="F151" s="225"/>
      <c r="G151" s="233"/>
      <c r="H151" s="227"/>
      <c r="I151" s="227"/>
      <c r="J151" s="220"/>
      <c r="K151" s="220"/>
      <c r="L151" s="220"/>
      <c r="M151" s="182"/>
      <c r="N151" s="182"/>
      <c r="O151" s="182"/>
      <c r="P151" s="182"/>
      <c r="Q151" s="182"/>
      <c r="R151" s="182"/>
      <c r="S151" s="182"/>
      <c r="T151" s="221"/>
      <c r="U151" s="182"/>
      <c r="V151" s="23"/>
      <c r="W151" s="23"/>
      <c r="X151" s="23"/>
      <c r="Y151" s="23"/>
      <c r="Z151" s="21"/>
    </row>
    <row r="152" spans="1:26" ht="15" hidden="1" x14ac:dyDescent="0.3">
      <c r="A152" s="30"/>
      <c r="B152" s="30"/>
      <c r="C152" s="224"/>
      <c r="D152" s="225">
        <v>79</v>
      </c>
      <c r="E152" s="226">
        <v>5.1440000000000001</v>
      </c>
      <c r="F152" s="225"/>
      <c r="G152" s="233"/>
      <c r="H152" s="227"/>
      <c r="I152" s="227"/>
      <c r="J152" s="220"/>
      <c r="K152" s="220"/>
      <c r="L152" s="220"/>
      <c r="M152" s="182"/>
      <c r="N152" s="182"/>
      <c r="O152" s="182"/>
      <c r="P152" s="182"/>
      <c r="Q152" s="182"/>
      <c r="R152" s="182"/>
      <c r="S152" s="182"/>
      <c r="T152" s="221"/>
      <c r="U152" s="182"/>
      <c r="V152" s="23"/>
      <c r="W152" s="23"/>
      <c r="X152" s="23"/>
      <c r="Y152" s="23"/>
      <c r="Z152" s="21"/>
    </row>
    <row r="153" spans="1:26" ht="15" hidden="1" x14ac:dyDescent="0.3">
      <c r="A153" s="30"/>
      <c r="B153" s="30"/>
      <c r="C153" s="224"/>
      <c r="D153" s="225">
        <v>80</v>
      </c>
      <c r="E153" s="226">
        <v>5.6710000000000003</v>
      </c>
      <c r="F153" s="225"/>
      <c r="G153" s="233"/>
      <c r="H153" s="227"/>
      <c r="I153" s="227"/>
      <c r="J153" s="220"/>
      <c r="K153" s="220"/>
      <c r="L153" s="220"/>
      <c r="M153" s="182"/>
      <c r="N153" s="182"/>
      <c r="O153" s="182"/>
      <c r="P153" s="182"/>
      <c r="Q153" s="182"/>
      <c r="R153" s="182"/>
      <c r="S153" s="182"/>
      <c r="T153" s="221"/>
      <c r="U153" s="182"/>
      <c r="V153" s="23"/>
      <c r="W153" s="23"/>
      <c r="X153" s="23"/>
      <c r="Y153" s="23"/>
      <c r="Z153" s="21"/>
    </row>
    <row r="154" spans="1:26" ht="15" hidden="1" x14ac:dyDescent="0.3">
      <c r="A154" s="30"/>
      <c r="B154" s="30"/>
      <c r="C154" s="224"/>
      <c r="D154" s="225">
        <v>81</v>
      </c>
      <c r="E154" s="226">
        <v>6.3129999999999997</v>
      </c>
      <c r="F154" s="225"/>
      <c r="G154" s="233"/>
      <c r="H154" s="227"/>
      <c r="I154" s="227"/>
      <c r="J154" s="220"/>
      <c r="K154" s="220"/>
      <c r="L154" s="220"/>
      <c r="M154" s="182"/>
      <c r="N154" s="182"/>
      <c r="O154" s="182"/>
      <c r="P154" s="182"/>
      <c r="Q154" s="182"/>
      <c r="R154" s="182"/>
      <c r="S154" s="182"/>
      <c r="T154" s="221"/>
      <c r="U154" s="182"/>
      <c r="V154" s="23"/>
      <c r="W154" s="23"/>
      <c r="X154" s="23"/>
      <c r="Y154" s="23"/>
      <c r="Z154" s="21"/>
    </row>
    <row r="155" spans="1:26" ht="15" hidden="1" x14ac:dyDescent="0.3">
      <c r="A155" s="30"/>
      <c r="B155" s="30"/>
      <c r="C155" s="224"/>
      <c r="D155" s="225">
        <v>82</v>
      </c>
      <c r="E155" s="226">
        <v>7.1150000000000002</v>
      </c>
      <c r="F155" s="225"/>
      <c r="G155" s="233"/>
      <c r="H155" s="227"/>
      <c r="I155" s="227"/>
      <c r="J155" s="220"/>
      <c r="K155" s="220"/>
      <c r="L155" s="220"/>
      <c r="M155" s="182"/>
      <c r="N155" s="182"/>
      <c r="O155" s="182"/>
      <c r="P155" s="182"/>
      <c r="Q155" s="182"/>
      <c r="R155" s="182"/>
      <c r="S155" s="182"/>
      <c r="T155" s="221"/>
      <c r="U155" s="182"/>
      <c r="V155" s="23"/>
      <c r="W155" s="23"/>
      <c r="X155" s="23"/>
      <c r="Y155" s="23"/>
      <c r="Z155" s="21"/>
    </row>
    <row r="156" spans="1:26" ht="15" hidden="1" x14ac:dyDescent="0.3">
      <c r="A156" s="30"/>
      <c r="B156" s="30"/>
      <c r="C156" s="224"/>
      <c r="D156" s="225">
        <v>83</v>
      </c>
      <c r="E156" s="226">
        <v>8.1440000000000001</v>
      </c>
      <c r="F156" s="225"/>
      <c r="G156" s="233"/>
      <c r="H156" s="227"/>
      <c r="I156" s="227"/>
      <c r="J156" s="220"/>
      <c r="K156" s="220"/>
      <c r="L156" s="220"/>
      <c r="M156" s="182"/>
      <c r="N156" s="182"/>
      <c r="O156" s="182"/>
      <c r="P156" s="182"/>
      <c r="Q156" s="182"/>
      <c r="R156" s="182"/>
      <c r="S156" s="182"/>
      <c r="T156" s="221"/>
      <c r="U156" s="182"/>
      <c r="V156" s="23"/>
      <c r="W156" s="23"/>
      <c r="X156" s="23"/>
      <c r="Y156" s="23"/>
      <c r="Z156" s="21"/>
    </row>
    <row r="157" spans="1:26" ht="15" hidden="1" x14ac:dyDescent="0.3">
      <c r="A157" s="30"/>
      <c r="B157" s="30"/>
      <c r="C157" s="224"/>
      <c r="D157" s="225">
        <v>84</v>
      </c>
      <c r="E157" s="226">
        <v>9.5139999999999993</v>
      </c>
      <c r="F157" s="225"/>
      <c r="G157" s="233"/>
      <c r="H157" s="227"/>
      <c r="I157" s="227"/>
      <c r="J157" s="220"/>
      <c r="K157" s="220"/>
      <c r="L157" s="220"/>
      <c r="M157" s="182"/>
      <c r="N157" s="182"/>
      <c r="O157" s="182"/>
      <c r="P157" s="182"/>
      <c r="Q157" s="182"/>
      <c r="R157" s="182"/>
      <c r="S157" s="182"/>
      <c r="T157" s="221"/>
      <c r="U157" s="182"/>
      <c r="V157" s="23"/>
      <c r="W157" s="23"/>
      <c r="X157" s="23"/>
      <c r="Y157" s="23"/>
      <c r="Z157" s="21"/>
    </row>
    <row r="158" spans="1:26" ht="15" hidden="1" x14ac:dyDescent="0.3">
      <c r="A158" s="30"/>
      <c r="B158" s="30"/>
      <c r="C158" s="224"/>
      <c r="D158" s="225">
        <v>85</v>
      </c>
      <c r="E158" s="226">
        <v>11.43</v>
      </c>
      <c r="F158" s="225"/>
      <c r="G158" s="233"/>
      <c r="H158" s="227"/>
      <c r="I158" s="227"/>
      <c r="J158" s="220"/>
      <c r="K158" s="220"/>
      <c r="L158" s="220"/>
      <c r="M158" s="182"/>
      <c r="N158" s="182"/>
      <c r="O158" s="182"/>
      <c r="P158" s="182"/>
      <c r="Q158" s="182"/>
      <c r="R158" s="182"/>
      <c r="S158" s="182"/>
      <c r="T158" s="221"/>
      <c r="U158" s="182"/>
      <c r="V158" s="23"/>
      <c r="W158" s="23"/>
      <c r="X158" s="23"/>
      <c r="Y158" s="23"/>
      <c r="Z158" s="21"/>
    </row>
    <row r="159" spans="1:26" ht="15" hidden="1" x14ac:dyDescent="0.3">
      <c r="A159" s="30"/>
      <c r="B159" s="30"/>
      <c r="C159" s="224"/>
      <c r="D159" s="225">
        <v>86</v>
      </c>
      <c r="E159" s="226">
        <v>14.3</v>
      </c>
      <c r="F159" s="225"/>
      <c r="G159" s="233"/>
      <c r="H159" s="227"/>
      <c r="I159" s="227"/>
      <c r="J159" s="220"/>
      <c r="K159" s="220"/>
      <c r="L159" s="220"/>
      <c r="M159" s="182"/>
      <c r="N159" s="182"/>
      <c r="O159" s="182"/>
      <c r="P159" s="182"/>
      <c r="Q159" s="182"/>
      <c r="R159" s="182"/>
      <c r="S159" s="182"/>
      <c r="T159" s="221"/>
      <c r="U159" s="182"/>
      <c r="V159" s="23"/>
      <c r="W159" s="23"/>
      <c r="X159" s="23"/>
      <c r="Y159" s="23"/>
      <c r="Z159" s="21"/>
    </row>
    <row r="160" spans="1:26" ht="15" hidden="1" x14ac:dyDescent="0.3">
      <c r="A160" s="30"/>
      <c r="B160" s="30"/>
      <c r="C160" s="224"/>
      <c r="D160" s="225">
        <v>87</v>
      </c>
      <c r="E160" s="226">
        <v>19.081</v>
      </c>
      <c r="F160" s="225"/>
      <c r="G160" s="233"/>
      <c r="H160" s="227"/>
      <c r="I160" s="227"/>
      <c r="J160" s="220"/>
      <c r="K160" s="220"/>
      <c r="L160" s="220"/>
      <c r="M160" s="182"/>
      <c r="N160" s="182"/>
      <c r="O160" s="182"/>
      <c r="P160" s="182"/>
      <c r="Q160" s="182"/>
      <c r="R160" s="182"/>
      <c r="S160" s="182"/>
      <c r="T160" s="221"/>
      <c r="U160" s="182"/>
      <c r="V160" s="23"/>
      <c r="W160" s="23"/>
      <c r="X160" s="23"/>
      <c r="Y160" s="23"/>
      <c r="Z160" s="21"/>
    </row>
    <row r="161" spans="1:26" ht="15" hidden="1" x14ac:dyDescent="0.3">
      <c r="A161" s="30"/>
      <c r="B161" s="30"/>
      <c r="C161" s="224"/>
      <c r="D161" s="225">
        <v>88</v>
      </c>
      <c r="E161" s="226">
        <v>28.635999999999999</v>
      </c>
      <c r="F161" s="225"/>
      <c r="G161" s="233"/>
      <c r="H161" s="227"/>
      <c r="I161" s="227"/>
      <c r="J161" s="220"/>
      <c r="K161" s="220"/>
      <c r="L161" s="220"/>
      <c r="M161" s="182"/>
      <c r="N161" s="182"/>
      <c r="O161" s="182"/>
      <c r="P161" s="182"/>
      <c r="Q161" s="182"/>
      <c r="R161" s="182"/>
      <c r="S161" s="182"/>
      <c r="T161" s="221"/>
      <c r="U161" s="182"/>
      <c r="V161" s="23"/>
      <c r="W161" s="23"/>
      <c r="X161" s="23"/>
      <c r="Y161" s="23"/>
      <c r="Z161" s="21"/>
    </row>
    <row r="162" spans="1:26" ht="15" hidden="1" x14ac:dyDescent="0.3">
      <c r="A162" s="30"/>
      <c r="B162" s="30"/>
      <c r="C162" s="224"/>
      <c r="D162" s="225">
        <v>89</v>
      </c>
      <c r="E162" s="226">
        <v>57.29</v>
      </c>
      <c r="F162" s="225"/>
      <c r="G162" s="233"/>
      <c r="H162" s="227"/>
      <c r="I162" s="227"/>
      <c r="J162" s="220"/>
      <c r="K162" s="220"/>
      <c r="L162" s="220"/>
      <c r="M162" s="182"/>
      <c r="N162" s="182"/>
      <c r="O162" s="182"/>
      <c r="P162" s="182"/>
      <c r="Q162" s="182"/>
      <c r="R162" s="182"/>
      <c r="S162" s="182"/>
      <c r="T162" s="221"/>
      <c r="U162" s="182"/>
      <c r="V162" s="23"/>
      <c r="W162" s="23"/>
      <c r="X162" s="23"/>
      <c r="Y162" s="23"/>
      <c r="Z162" s="21"/>
    </row>
    <row r="163" spans="1:26" ht="15.6" hidden="1" thickBot="1" x14ac:dyDescent="0.35">
      <c r="A163" s="30"/>
      <c r="B163" s="30"/>
      <c r="C163" s="235"/>
      <c r="D163" s="236">
        <v>90</v>
      </c>
      <c r="E163" s="237">
        <v>0</v>
      </c>
      <c r="F163" s="236"/>
      <c r="G163" s="238"/>
      <c r="H163" s="239"/>
      <c r="I163" s="239"/>
      <c r="J163" s="240"/>
      <c r="K163" s="240"/>
      <c r="L163" s="220"/>
      <c r="M163" s="182"/>
      <c r="N163" s="182"/>
      <c r="O163" s="182"/>
      <c r="P163" s="182"/>
      <c r="Q163" s="182"/>
      <c r="R163" s="182"/>
      <c r="S163" s="182"/>
      <c r="T163" s="221"/>
      <c r="U163" s="182"/>
      <c r="V163" s="23"/>
      <c r="W163" s="23"/>
      <c r="X163" s="23"/>
      <c r="Y163" s="23"/>
      <c r="Z163" s="21"/>
    </row>
    <row r="164" spans="1:26" ht="15.6" thickTop="1" x14ac:dyDescent="0.3">
      <c r="A164" s="30"/>
      <c r="B164" s="30"/>
      <c r="C164" s="336" t="s">
        <v>605</v>
      </c>
      <c r="D164" s="337"/>
      <c r="E164" s="337"/>
      <c r="F164" s="337"/>
      <c r="G164" s="337"/>
      <c r="H164" s="337"/>
      <c r="I164" s="337"/>
      <c r="J164" s="337"/>
      <c r="K164" s="241"/>
      <c r="L164" s="220"/>
      <c r="M164" s="182"/>
      <c r="N164" s="182"/>
      <c r="O164" s="182"/>
      <c r="P164" s="182"/>
      <c r="Q164" s="182"/>
      <c r="R164" s="182"/>
      <c r="S164" s="182"/>
      <c r="T164" s="221"/>
      <c r="U164" s="182"/>
      <c r="V164" s="23"/>
      <c r="W164" s="23"/>
      <c r="X164" s="23"/>
      <c r="Y164" s="23"/>
      <c r="Z164" s="21"/>
    </row>
    <row r="165" spans="1:26" x14ac:dyDescent="0.3">
      <c r="A165" s="182"/>
      <c r="B165" s="182"/>
      <c r="C165" s="182"/>
      <c r="D165" s="182"/>
      <c r="E165" s="182"/>
      <c r="F165" s="182"/>
      <c r="G165" s="182"/>
      <c r="H165" s="182"/>
      <c r="I165" s="182"/>
      <c r="J165" s="182"/>
      <c r="K165" s="182"/>
      <c r="L165" s="182"/>
      <c r="M165" s="182"/>
      <c r="N165" s="182"/>
      <c r="O165" s="182"/>
      <c r="P165" s="182"/>
      <c r="Q165" s="182"/>
      <c r="R165" s="182"/>
      <c r="S165" s="182"/>
      <c r="T165" s="221"/>
      <c r="U165" s="182"/>
      <c r="V165" s="23"/>
      <c r="W165" s="23"/>
      <c r="X165" s="23"/>
      <c r="Y165" s="23"/>
      <c r="Z165" s="21"/>
    </row>
    <row r="166" spans="1:26" x14ac:dyDescent="0.3">
      <c r="A166" s="182"/>
      <c r="B166" s="182"/>
      <c r="C166" s="182"/>
      <c r="D166" s="182"/>
      <c r="E166" s="182"/>
      <c r="F166" s="182"/>
      <c r="G166" s="182"/>
      <c r="H166" s="182"/>
      <c r="I166" s="182"/>
      <c r="J166" s="182"/>
      <c r="K166" s="182"/>
      <c r="L166" s="182"/>
      <c r="M166" s="182"/>
      <c r="N166" s="182"/>
      <c r="O166" s="182"/>
      <c r="P166" s="182"/>
      <c r="Q166" s="182"/>
      <c r="R166" s="182"/>
      <c r="S166" s="182"/>
      <c r="T166" s="221"/>
      <c r="U166" s="182"/>
      <c r="V166" s="23"/>
      <c r="W166" s="23"/>
      <c r="X166" s="23"/>
      <c r="Y166" s="23"/>
      <c r="Z166" s="21"/>
    </row>
    <row r="167" spans="1:26" x14ac:dyDescent="0.3">
      <c r="A167" s="182"/>
      <c r="B167" s="182"/>
      <c r="C167" s="182"/>
      <c r="D167" s="182"/>
      <c r="E167" s="182"/>
      <c r="F167" s="182"/>
      <c r="G167" s="182"/>
      <c r="H167" s="182"/>
      <c r="I167" s="182"/>
      <c r="J167" s="182"/>
      <c r="K167" s="182"/>
      <c r="L167" s="182"/>
      <c r="M167" s="182"/>
      <c r="N167" s="182"/>
      <c r="O167" s="182"/>
      <c r="P167" s="182"/>
      <c r="Q167" s="182"/>
      <c r="R167" s="182"/>
      <c r="S167" s="182"/>
      <c r="T167" s="221"/>
      <c r="U167" s="182"/>
      <c r="V167" s="23"/>
      <c r="W167" s="23"/>
      <c r="X167" s="23"/>
      <c r="Y167" s="23"/>
      <c r="Z167" s="21"/>
    </row>
    <row r="168" spans="1:26" ht="15" thickBot="1" x14ac:dyDescent="0.35">
      <c r="A168" s="182"/>
      <c r="B168" s="182"/>
      <c r="C168" s="182"/>
      <c r="D168" s="182"/>
      <c r="E168" s="182"/>
      <c r="F168" s="182"/>
      <c r="G168" s="182"/>
      <c r="H168" s="182"/>
      <c r="I168" s="182"/>
      <c r="J168" s="182"/>
      <c r="K168" s="242"/>
      <c r="L168" s="242"/>
      <c r="M168" s="242"/>
      <c r="N168" s="242"/>
      <c r="O168" s="242"/>
      <c r="P168" s="242"/>
      <c r="Q168" s="242"/>
      <c r="R168" s="242"/>
      <c r="S168" s="243"/>
      <c r="T168" s="221"/>
      <c r="U168" s="182"/>
      <c r="V168" s="23"/>
      <c r="W168" s="23"/>
      <c r="X168" s="23"/>
      <c r="Y168" s="23"/>
      <c r="Z168" s="21"/>
    </row>
  </sheetData>
  <mergeCells count="35">
    <mergeCell ref="B71:J71"/>
    <mergeCell ref="B72:J72"/>
    <mergeCell ref="C164:J164"/>
    <mergeCell ref="H15:J15"/>
    <mergeCell ref="B56:J56"/>
    <mergeCell ref="C29:J29"/>
    <mergeCell ref="C31:F31"/>
    <mergeCell ref="F35:I35"/>
    <mergeCell ref="C37:J39"/>
    <mergeCell ref="L61:P61"/>
    <mergeCell ref="L62:P62"/>
    <mergeCell ref="C63:J67"/>
    <mergeCell ref="L63:P63"/>
    <mergeCell ref="L64:P64"/>
    <mergeCell ref="L65:P65"/>
    <mergeCell ref="L56:O56"/>
    <mergeCell ref="C59:J59"/>
    <mergeCell ref="H14:J14"/>
    <mergeCell ref="O14:Q14"/>
    <mergeCell ref="O15:Q15"/>
    <mergeCell ref="C21:J21"/>
    <mergeCell ref="C25:J25"/>
    <mergeCell ref="O13:Q13"/>
    <mergeCell ref="B1:J1"/>
    <mergeCell ref="L1:S1"/>
    <mergeCell ref="F2:G3"/>
    <mergeCell ref="K5:K6"/>
    <mergeCell ref="J6:J7"/>
    <mergeCell ref="C10:F10"/>
    <mergeCell ref="G10:J10"/>
    <mergeCell ref="C11:F11"/>
    <mergeCell ref="G11:J11"/>
    <mergeCell ref="J12:J13"/>
    <mergeCell ref="K12:K13"/>
    <mergeCell ref="B13:G13"/>
  </mergeCells>
  <dataValidations count="4">
    <dataValidation allowBlank="1" showInputMessage="1" showErrorMessage="1" prompt="Enter the angle from the position of the observer from the base of the object at MHW to the top of the object." sqref="E60" xr:uid="{2C7330A3-239A-4E38-8DF6-DD58148D8BB4}"/>
    <dataValidation allowBlank="1" showInputMessage="1" showErrorMessage="1" prompt="Enter the distance from the observer to the base of the object being measured." sqref="E20 E24 E28" xr:uid="{E83B1E7F-2695-4E78-9447-401FE1CB4803}"/>
    <dataValidation allowBlank="1" showInputMessage="1" showErrorMessage="1" prompt="Enter the length of the object in feet." sqref="D32 E58" xr:uid="{69115ABF-23B9-44CA-953E-801E1572911A}"/>
    <dataValidation allowBlank="1" showInputMessage="1" showErrorMessage="1" prompt="Enter the scale of the chart being used." sqref="D35" xr:uid="{96DF2108-BCAF-40AD-8614-72609597B846}"/>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A950-E333-4AA2-BA0C-A2E4CDC462DC}">
  <sheetPr codeName="Sheet1"/>
  <dimension ref="B1:AM78"/>
  <sheetViews>
    <sheetView topLeftCell="A51" workbookViewId="0">
      <selection activeCell="F63" sqref="F63"/>
    </sheetView>
  </sheetViews>
  <sheetFormatPr defaultRowHeight="14.4" x14ac:dyDescent="0.3"/>
  <cols>
    <col min="2" max="2" width="4.21875" customWidth="1"/>
    <col min="3" max="3" width="50" customWidth="1"/>
    <col min="4" max="4" width="12.88671875" customWidth="1"/>
    <col min="7" max="7" width="2.6640625" customWidth="1"/>
    <col min="8" max="8" width="50" customWidth="1"/>
    <col min="9" max="9" width="12.88671875" customWidth="1"/>
    <col min="12" max="12" width="45.88671875" customWidth="1"/>
    <col min="16" max="16" width="46.109375" customWidth="1"/>
    <col min="20" max="20" width="46.5546875" customWidth="1"/>
    <col min="24" max="24" width="46" customWidth="1"/>
    <col min="25" max="25" width="9.21875" bestFit="1" customWidth="1"/>
    <col min="26" max="26" width="16.5546875" customWidth="1"/>
    <col min="28" max="28" width="50.5546875" customWidth="1"/>
    <col min="29" max="29" width="9.21875" bestFit="1" customWidth="1"/>
    <col min="31" max="31" width="12" customWidth="1"/>
    <col min="35" max="35" width="9.44140625" bestFit="1" customWidth="1"/>
    <col min="36" max="36" width="35.88671875" customWidth="1"/>
    <col min="39" max="39" width="13.88671875" customWidth="1"/>
    <col min="40" max="40" width="41.6640625" customWidth="1"/>
  </cols>
  <sheetData>
    <row r="1" spans="2:39" x14ac:dyDescent="0.3">
      <c r="C1">
        <f>COUNTA(C3:C500)</f>
        <v>76</v>
      </c>
      <c r="D1" s="258">
        <v>45354</v>
      </c>
      <c r="H1">
        <f>COUNTA(H3:H500)</f>
        <v>0</v>
      </c>
      <c r="I1" s="258">
        <v>45449</v>
      </c>
      <c r="K1" s="255"/>
      <c r="L1">
        <f>COUNTA(L3:L500)</f>
        <v>0</v>
      </c>
      <c r="M1" s="258">
        <v>45458</v>
      </c>
      <c r="O1" s="255"/>
      <c r="P1">
        <f>COUNTA(P3:P500)</f>
        <v>0</v>
      </c>
      <c r="Q1" s="258">
        <v>45486</v>
      </c>
      <c r="S1" s="255"/>
      <c r="T1">
        <f>COUNTA(T3:T500)</f>
        <v>0</v>
      </c>
      <c r="U1" s="258">
        <v>45504</v>
      </c>
      <c r="W1" s="255"/>
      <c r="X1">
        <f>COUNTA(X3:X500)</f>
        <v>0</v>
      </c>
      <c r="Y1" s="258">
        <v>45550</v>
      </c>
      <c r="AA1" s="255"/>
      <c r="AB1">
        <f>COUNTA(AB3:AB500)</f>
        <v>0</v>
      </c>
      <c r="AC1" s="258">
        <v>45553</v>
      </c>
      <c r="AE1" s="259"/>
      <c r="AH1" s="255"/>
      <c r="AI1" s="258">
        <v>45572</v>
      </c>
      <c r="AJ1">
        <f>COUNTA(AJ3:AJ500)</f>
        <v>0</v>
      </c>
      <c r="AK1">
        <f>$C$1-AJ1</f>
        <v>76</v>
      </c>
      <c r="AM1" s="258"/>
    </row>
    <row r="2" spans="2:39" x14ac:dyDescent="0.3">
      <c r="B2" t="s">
        <v>692</v>
      </c>
      <c r="C2" t="s">
        <v>693</v>
      </c>
      <c r="D2" t="s">
        <v>694</v>
      </c>
      <c r="G2" t="s">
        <v>692</v>
      </c>
      <c r="H2" t="s">
        <v>693</v>
      </c>
      <c r="I2" t="s">
        <v>694</v>
      </c>
      <c r="K2" t="s">
        <v>692</v>
      </c>
      <c r="L2" t="s">
        <v>693</v>
      </c>
      <c r="M2" t="s">
        <v>694</v>
      </c>
      <c r="O2" t="s">
        <v>692</v>
      </c>
      <c r="P2" t="s">
        <v>693</v>
      </c>
      <c r="Q2" t="s">
        <v>694</v>
      </c>
      <c r="S2" t="s">
        <v>692</v>
      </c>
      <c r="T2" t="s">
        <v>693</v>
      </c>
      <c r="U2" t="s">
        <v>694</v>
      </c>
      <c r="W2" t="s">
        <v>692</v>
      </c>
      <c r="X2" t="s">
        <v>693</v>
      </c>
      <c r="Y2" t="s">
        <v>694</v>
      </c>
      <c r="AA2" t="s">
        <v>692</v>
      </c>
      <c r="AB2" t="s">
        <v>693</v>
      </c>
      <c r="AC2" t="s">
        <v>694</v>
      </c>
      <c r="AG2" t="s">
        <v>692</v>
      </c>
      <c r="AH2" t="s">
        <v>693</v>
      </c>
      <c r="AI2" t="s">
        <v>694</v>
      </c>
      <c r="AK2">
        <v>0</v>
      </c>
    </row>
    <row r="3" spans="2:39" x14ac:dyDescent="0.3">
      <c r="B3" s="245">
        <v>1</v>
      </c>
      <c r="C3" s="245" t="s">
        <v>1301</v>
      </c>
      <c r="D3" s="246" t="s">
        <v>818</v>
      </c>
    </row>
    <row r="4" spans="2:39" x14ac:dyDescent="0.3">
      <c r="B4" s="245">
        <v>2</v>
      </c>
      <c r="C4" s="245" t="s">
        <v>1302</v>
      </c>
      <c r="D4" s="246" t="s">
        <v>818</v>
      </c>
    </row>
    <row r="5" spans="2:39" x14ac:dyDescent="0.3">
      <c r="B5" s="245">
        <v>3</v>
      </c>
      <c r="C5" s="245" t="s">
        <v>1303</v>
      </c>
      <c r="D5" s="246" t="s">
        <v>818</v>
      </c>
    </row>
    <row r="6" spans="2:39" x14ac:dyDescent="0.3">
      <c r="B6" s="245">
        <v>4</v>
      </c>
      <c r="C6" s="245" t="s">
        <v>1304</v>
      </c>
      <c r="D6" s="246" t="s">
        <v>818</v>
      </c>
    </row>
    <row r="7" spans="2:39" x14ac:dyDescent="0.3">
      <c r="B7" s="245">
        <v>5</v>
      </c>
      <c r="C7" s="245" t="s">
        <v>1305</v>
      </c>
      <c r="D7" s="246" t="s">
        <v>818</v>
      </c>
    </row>
    <row r="8" spans="2:39" x14ac:dyDescent="0.3">
      <c r="B8" s="245">
        <v>6</v>
      </c>
      <c r="C8" s="245" t="s">
        <v>1306</v>
      </c>
      <c r="D8" s="246" t="s">
        <v>818</v>
      </c>
    </row>
    <row r="9" spans="2:39" x14ac:dyDescent="0.3">
      <c r="B9" s="245">
        <v>7</v>
      </c>
      <c r="C9" s="245" t="s">
        <v>1307</v>
      </c>
      <c r="D9" s="246" t="s">
        <v>818</v>
      </c>
    </row>
    <row r="10" spans="2:39" x14ac:dyDescent="0.3">
      <c r="B10" s="245">
        <v>8</v>
      </c>
      <c r="C10" s="245" t="s">
        <v>1308</v>
      </c>
      <c r="D10" s="246" t="s">
        <v>818</v>
      </c>
    </row>
    <row r="11" spans="2:39" x14ac:dyDescent="0.3">
      <c r="B11" s="245">
        <v>9</v>
      </c>
      <c r="C11" s="245" t="s">
        <v>1309</v>
      </c>
      <c r="D11" s="246" t="s">
        <v>818</v>
      </c>
    </row>
    <row r="12" spans="2:39" x14ac:dyDescent="0.3">
      <c r="B12" s="245">
        <v>10</v>
      </c>
      <c r="C12" s="245" t="s">
        <v>1310</v>
      </c>
      <c r="D12" s="246" t="s">
        <v>818</v>
      </c>
    </row>
    <row r="13" spans="2:39" x14ac:dyDescent="0.3">
      <c r="B13" s="245">
        <v>11</v>
      </c>
      <c r="C13" s="245" t="s">
        <v>1311</v>
      </c>
      <c r="D13" s="246" t="s">
        <v>818</v>
      </c>
    </row>
    <row r="14" spans="2:39" x14ac:dyDescent="0.3">
      <c r="B14" s="245">
        <v>12</v>
      </c>
      <c r="C14" s="245" t="s">
        <v>1312</v>
      </c>
      <c r="D14" s="246" t="s">
        <v>818</v>
      </c>
    </row>
    <row r="15" spans="2:39" x14ac:dyDescent="0.3">
      <c r="B15" s="245">
        <v>13</v>
      </c>
      <c r="C15" s="245" t="s">
        <v>1313</v>
      </c>
      <c r="D15" s="246" t="s">
        <v>848</v>
      </c>
    </row>
    <row r="16" spans="2:39" x14ac:dyDescent="0.3">
      <c r="B16" s="245">
        <v>14</v>
      </c>
      <c r="C16" s="245" t="s">
        <v>1314</v>
      </c>
      <c r="D16" s="246" t="s">
        <v>1142</v>
      </c>
    </row>
    <row r="17" spans="2:4" x14ac:dyDescent="0.3">
      <c r="B17" s="245">
        <v>15</v>
      </c>
      <c r="C17" s="245" t="s">
        <v>1315</v>
      </c>
      <c r="D17" s="246" t="s">
        <v>1142</v>
      </c>
    </row>
    <row r="18" spans="2:4" x14ac:dyDescent="0.3">
      <c r="B18" s="245">
        <v>16</v>
      </c>
      <c r="C18" s="245" t="s">
        <v>1316</v>
      </c>
      <c r="D18" s="246" t="s">
        <v>1142</v>
      </c>
    </row>
    <row r="19" spans="2:4" x14ac:dyDescent="0.3">
      <c r="B19" s="245">
        <v>17</v>
      </c>
      <c r="C19" s="245" t="s">
        <v>1317</v>
      </c>
      <c r="D19" s="246" t="s">
        <v>1142</v>
      </c>
    </row>
    <row r="20" spans="2:4" x14ac:dyDescent="0.3">
      <c r="B20" s="245">
        <v>18</v>
      </c>
      <c r="C20" s="245" t="s">
        <v>1318</v>
      </c>
      <c r="D20" s="246" t="s">
        <v>781</v>
      </c>
    </row>
    <row r="21" spans="2:4" x14ac:dyDescent="0.3">
      <c r="B21" s="245">
        <v>19</v>
      </c>
      <c r="C21" s="245" t="s">
        <v>1319</v>
      </c>
      <c r="D21" s="246" t="s">
        <v>781</v>
      </c>
    </row>
    <row r="22" spans="2:4" x14ac:dyDescent="0.3">
      <c r="B22" s="245">
        <v>20</v>
      </c>
      <c r="C22" s="245" t="s">
        <v>1320</v>
      </c>
      <c r="D22" s="246" t="s">
        <v>781</v>
      </c>
    </row>
    <row r="23" spans="2:4" x14ac:dyDescent="0.3">
      <c r="B23" s="245">
        <v>21</v>
      </c>
      <c r="C23" s="245" t="s">
        <v>1321</v>
      </c>
      <c r="D23" s="246" t="s">
        <v>781</v>
      </c>
    </row>
    <row r="24" spans="2:4" x14ac:dyDescent="0.3">
      <c r="B24" s="245">
        <v>22</v>
      </c>
      <c r="C24" s="245" t="s">
        <v>1322</v>
      </c>
      <c r="D24" s="246" t="s">
        <v>781</v>
      </c>
    </row>
    <row r="25" spans="2:4" x14ac:dyDescent="0.3">
      <c r="B25" s="245">
        <v>23</v>
      </c>
      <c r="C25" s="245" t="s">
        <v>1323</v>
      </c>
      <c r="D25" s="246" t="s">
        <v>781</v>
      </c>
    </row>
    <row r="26" spans="2:4" x14ac:dyDescent="0.3">
      <c r="B26" s="245">
        <v>24</v>
      </c>
      <c r="C26" s="245" t="s">
        <v>1324</v>
      </c>
      <c r="D26" s="246" t="s">
        <v>781</v>
      </c>
    </row>
    <row r="27" spans="2:4" x14ac:dyDescent="0.3">
      <c r="B27" s="245">
        <v>25</v>
      </c>
      <c r="C27" s="245" t="s">
        <v>1325</v>
      </c>
      <c r="D27" s="246" t="s">
        <v>781</v>
      </c>
    </row>
    <row r="28" spans="2:4" x14ac:dyDescent="0.3">
      <c r="B28" s="245">
        <v>26</v>
      </c>
      <c r="C28" s="245" t="s">
        <v>1326</v>
      </c>
      <c r="D28" s="246" t="s">
        <v>781</v>
      </c>
    </row>
    <row r="29" spans="2:4" x14ac:dyDescent="0.3">
      <c r="B29" s="245">
        <v>27</v>
      </c>
      <c r="C29" s="245" t="s">
        <v>1327</v>
      </c>
      <c r="D29" s="246" t="s">
        <v>781</v>
      </c>
    </row>
    <row r="30" spans="2:4" x14ac:dyDescent="0.3">
      <c r="B30" s="245">
        <v>28</v>
      </c>
      <c r="C30" s="245" t="s">
        <v>1328</v>
      </c>
      <c r="D30" s="246" t="s">
        <v>781</v>
      </c>
    </row>
    <row r="31" spans="2:4" x14ac:dyDescent="0.3">
      <c r="B31" s="245">
        <v>29</v>
      </c>
      <c r="C31" s="245" t="s">
        <v>1329</v>
      </c>
      <c r="D31" s="246" t="s">
        <v>781</v>
      </c>
    </row>
    <row r="32" spans="2:4" x14ac:dyDescent="0.3">
      <c r="B32" s="245">
        <v>30</v>
      </c>
      <c r="C32" s="245" t="s">
        <v>1330</v>
      </c>
      <c r="D32" s="246" t="s">
        <v>781</v>
      </c>
    </row>
    <row r="33" spans="2:4" x14ac:dyDescent="0.3">
      <c r="B33" s="245">
        <v>31</v>
      </c>
      <c r="C33" s="245" t="s">
        <v>1331</v>
      </c>
      <c r="D33" s="246" t="s">
        <v>781</v>
      </c>
    </row>
    <row r="34" spans="2:4" x14ac:dyDescent="0.3">
      <c r="B34" s="245">
        <v>32</v>
      </c>
      <c r="C34" s="245" t="s">
        <v>1332</v>
      </c>
      <c r="D34" s="246" t="s">
        <v>781</v>
      </c>
    </row>
    <row r="35" spans="2:4" x14ac:dyDescent="0.3">
      <c r="B35" s="245">
        <v>33</v>
      </c>
      <c r="C35" s="245" t="s">
        <v>1333</v>
      </c>
      <c r="D35" s="246" t="s">
        <v>781</v>
      </c>
    </row>
    <row r="36" spans="2:4" x14ac:dyDescent="0.3">
      <c r="B36" s="245">
        <v>34</v>
      </c>
      <c r="C36" s="245" t="s">
        <v>1334</v>
      </c>
      <c r="D36" s="246" t="s">
        <v>781</v>
      </c>
    </row>
    <row r="37" spans="2:4" x14ac:dyDescent="0.3">
      <c r="B37" s="245">
        <v>35</v>
      </c>
      <c r="C37" s="245" t="s">
        <v>1335</v>
      </c>
      <c r="D37" s="246" t="s">
        <v>781</v>
      </c>
    </row>
    <row r="38" spans="2:4" x14ac:dyDescent="0.3">
      <c r="B38" s="245">
        <v>36</v>
      </c>
      <c r="C38" s="245" t="s">
        <v>1336</v>
      </c>
      <c r="D38" s="246" t="s">
        <v>781</v>
      </c>
    </row>
    <row r="39" spans="2:4" x14ac:dyDescent="0.3">
      <c r="B39" s="245">
        <v>37</v>
      </c>
      <c r="C39" s="245" t="s">
        <v>1337</v>
      </c>
      <c r="D39" s="246" t="s">
        <v>781</v>
      </c>
    </row>
    <row r="40" spans="2:4" x14ac:dyDescent="0.3">
      <c r="B40" s="245">
        <v>38</v>
      </c>
      <c r="C40" s="245" t="s">
        <v>1338</v>
      </c>
      <c r="D40" s="246" t="s">
        <v>781</v>
      </c>
    </row>
    <row r="41" spans="2:4" x14ac:dyDescent="0.3">
      <c r="B41" s="245">
        <v>39</v>
      </c>
      <c r="C41" s="245" t="s">
        <v>1339</v>
      </c>
      <c r="D41" s="246" t="s">
        <v>781</v>
      </c>
    </row>
    <row r="42" spans="2:4" x14ac:dyDescent="0.3">
      <c r="B42" s="245">
        <v>40</v>
      </c>
      <c r="C42" s="245" t="s">
        <v>1340</v>
      </c>
      <c r="D42" s="246" t="s">
        <v>781</v>
      </c>
    </row>
    <row r="43" spans="2:4" x14ac:dyDescent="0.3">
      <c r="B43" s="245">
        <v>41</v>
      </c>
      <c r="C43" s="245" t="s">
        <v>1341</v>
      </c>
      <c r="D43" s="246" t="s">
        <v>781</v>
      </c>
    </row>
    <row r="44" spans="2:4" x14ac:dyDescent="0.3">
      <c r="B44" s="245">
        <v>42</v>
      </c>
      <c r="C44" s="245" t="s">
        <v>1342</v>
      </c>
      <c r="D44" s="246" t="s">
        <v>781</v>
      </c>
    </row>
    <row r="45" spans="2:4" x14ac:dyDescent="0.3">
      <c r="B45" s="245">
        <v>43</v>
      </c>
      <c r="C45" s="245" t="s">
        <v>1343</v>
      </c>
      <c r="D45" s="246" t="s">
        <v>781</v>
      </c>
    </row>
    <row r="46" spans="2:4" x14ac:dyDescent="0.3">
      <c r="B46" s="245">
        <v>44</v>
      </c>
      <c r="C46" s="245" t="s">
        <v>1344</v>
      </c>
      <c r="D46" s="246" t="s">
        <v>781</v>
      </c>
    </row>
    <row r="47" spans="2:4" x14ac:dyDescent="0.3">
      <c r="B47" s="245">
        <v>45</v>
      </c>
      <c r="C47" s="245" t="s">
        <v>1345</v>
      </c>
      <c r="D47" s="246" t="s">
        <v>781</v>
      </c>
    </row>
    <row r="48" spans="2:4" x14ac:dyDescent="0.3">
      <c r="B48" s="245">
        <v>46</v>
      </c>
      <c r="C48" s="245" t="s">
        <v>1346</v>
      </c>
      <c r="D48" s="246" t="s">
        <v>781</v>
      </c>
    </row>
    <row r="49" spans="2:5" x14ac:dyDescent="0.3">
      <c r="B49" s="245">
        <v>47</v>
      </c>
      <c r="C49" s="245" t="s">
        <v>1347</v>
      </c>
      <c r="D49" s="246" t="s">
        <v>781</v>
      </c>
    </row>
    <row r="50" spans="2:5" x14ac:dyDescent="0.3">
      <c r="B50" s="245">
        <v>48</v>
      </c>
      <c r="C50" s="245" t="s">
        <v>1348</v>
      </c>
      <c r="D50" s="246" t="s">
        <v>781</v>
      </c>
    </row>
    <row r="51" spans="2:5" x14ac:dyDescent="0.3">
      <c r="B51" s="245">
        <v>49</v>
      </c>
      <c r="C51" s="245" t="s">
        <v>1349</v>
      </c>
      <c r="D51" s="246" t="s">
        <v>832</v>
      </c>
    </row>
    <row r="52" spans="2:5" x14ac:dyDescent="0.3">
      <c r="B52" s="245">
        <v>50</v>
      </c>
      <c r="C52" s="245" t="s">
        <v>1350</v>
      </c>
      <c r="D52" s="246" t="s">
        <v>832</v>
      </c>
    </row>
    <row r="53" spans="2:5" x14ac:dyDescent="0.3">
      <c r="B53" s="245">
        <v>51</v>
      </c>
      <c r="C53" s="245" t="s">
        <v>1351</v>
      </c>
      <c r="D53" s="246" t="s">
        <v>756</v>
      </c>
    </row>
    <row r="54" spans="2:5" x14ac:dyDescent="0.3">
      <c r="B54" s="245">
        <v>52</v>
      </c>
      <c r="C54" s="245" t="s">
        <v>1352</v>
      </c>
      <c r="D54" s="246" t="s">
        <v>756</v>
      </c>
    </row>
    <row r="55" spans="2:5" x14ac:dyDescent="0.3">
      <c r="B55" s="245">
        <v>53</v>
      </c>
      <c r="C55" s="245" t="s">
        <v>1353</v>
      </c>
      <c r="D55" s="246" t="s">
        <v>756</v>
      </c>
    </row>
    <row r="56" spans="2:5" x14ac:dyDescent="0.3">
      <c r="B56" s="245">
        <v>54</v>
      </c>
      <c r="C56" s="245" t="s">
        <v>1354</v>
      </c>
      <c r="D56" s="246" t="s">
        <v>756</v>
      </c>
    </row>
    <row r="57" spans="2:5" x14ac:dyDescent="0.3">
      <c r="B57" s="245">
        <v>55</v>
      </c>
      <c r="C57" s="245" t="s">
        <v>1355</v>
      </c>
      <c r="D57" s="246" t="s">
        <v>756</v>
      </c>
    </row>
    <row r="58" spans="2:5" x14ac:dyDescent="0.3">
      <c r="B58" s="245">
        <v>56</v>
      </c>
      <c r="C58" s="245" t="s">
        <v>1356</v>
      </c>
      <c r="D58" s="246" t="s">
        <v>756</v>
      </c>
    </row>
    <row r="59" spans="2:5" x14ac:dyDescent="0.3">
      <c r="B59" s="245">
        <v>57</v>
      </c>
      <c r="C59" s="245" t="s">
        <v>1357</v>
      </c>
      <c r="D59" s="246" t="s">
        <v>756</v>
      </c>
    </row>
    <row r="60" spans="2:5" x14ac:dyDescent="0.3">
      <c r="B60" s="245">
        <v>58</v>
      </c>
      <c r="C60" s="245" t="s">
        <v>1358</v>
      </c>
      <c r="D60" s="246" t="s">
        <v>756</v>
      </c>
    </row>
    <row r="61" spans="2:5" x14ac:dyDescent="0.3">
      <c r="B61" s="245">
        <v>59</v>
      </c>
      <c r="C61" s="245" t="s">
        <v>1359</v>
      </c>
      <c r="D61" s="246" t="s">
        <v>756</v>
      </c>
    </row>
    <row r="62" spans="2:5" x14ac:dyDescent="0.3">
      <c r="B62" s="245">
        <v>60</v>
      </c>
      <c r="C62" s="245" t="s">
        <v>1360</v>
      </c>
      <c r="D62" s="246" t="s">
        <v>756</v>
      </c>
    </row>
    <row r="63" spans="2:5" x14ac:dyDescent="0.3">
      <c r="B63" s="245">
        <v>61</v>
      </c>
      <c r="C63" s="245" t="s">
        <v>1361</v>
      </c>
      <c r="D63" s="246" t="s">
        <v>1089</v>
      </c>
      <c r="E63" t="s">
        <v>1377</v>
      </c>
    </row>
    <row r="64" spans="2:5" x14ac:dyDescent="0.3">
      <c r="B64" s="245">
        <v>62</v>
      </c>
      <c r="C64" s="245" t="s">
        <v>1362</v>
      </c>
      <c r="D64" s="246" t="s">
        <v>1089</v>
      </c>
    </row>
    <row r="65" spans="2:4" x14ac:dyDescent="0.3">
      <c r="B65" s="245">
        <v>63</v>
      </c>
      <c r="C65" s="245" t="s">
        <v>1363</v>
      </c>
      <c r="D65" s="246" t="s">
        <v>1089</v>
      </c>
    </row>
    <row r="66" spans="2:4" x14ac:dyDescent="0.3">
      <c r="B66" s="245">
        <v>64</v>
      </c>
      <c r="C66" s="245" t="s">
        <v>1364</v>
      </c>
      <c r="D66" s="246" t="s">
        <v>1089</v>
      </c>
    </row>
    <row r="67" spans="2:4" x14ac:dyDescent="0.3">
      <c r="B67" s="245">
        <v>65</v>
      </c>
      <c r="C67" s="245" t="s">
        <v>1365</v>
      </c>
      <c r="D67" s="246" t="s">
        <v>1089</v>
      </c>
    </row>
    <row r="68" spans="2:4" x14ac:dyDescent="0.3">
      <c r="B68" s="245">
        <v>66</v>
      </c>
      <c r="C68" s="245" t="s">
        <v>1366</v>
      </c>
      <c r="D68" s="246" t="s">
        <v>1089</v>
      </c>
    </row>
    <row r="69" spans="2:4" x14ac:dyDescent="0.3">
      <c r="B69" s="245">
        <v>67</v>
      </c>
      <c r="C69" s="245" t="s">
        <v>1367</v>
      </c>
      <c r="D69" s="246" t="s">
        <v>1089</v>
      </c>
    </row>
    <row r="70" spans="2:4" x14ac:dyDescent="0.3">
      <c r="B70" s="245">
        <v>68</v>
      </c>
      <c r="C70" s="245" t="s">
        <v>1368</v>
      </c>
      <c r="D70" s="246" t="s">
        <v>1089</v>
      </c>
    </row>
    <row r="71" spans="2:4" x14ac:dyDescent="0.3">
      <c r="B71" s="245">
        <v>69</v>
      </c>
      <c r="C71" s="245" t="s">
        <v>1369</v>
      </c>
      <c r="D71" s="246" t="s">
        <v>1089</v>
      </c>
    </row>
    <row r="72" spans="2:4" x14ac:dyDescent="0.3">
      <c r="B72" s="245">
        <v>70</v>
      </c>
      <c r="C72" s="245" t="s">
        <v>1370</v>
      </c>
      <c r="D72" s="246" t="s">
        <v>1089</v>
      </c>
    </row>
    <row r="73" spans="2:4" x14ac:dyDescent="0.3">
      <c r="B73" s="245">
        <v>71</v>
      </c>
      <c r="C73" s="245" t="s">
        <v>1371</v>
      </c>
      <c r="D73" s="245" t="s">
        <v>815</v>
      </c>
    </row>
    <row r="74" spans="2:4" x14ac:dyDescent="0.3">
      <c r="B74" s="245">
        <v>72</v>
      </c>
      <c r="C74" s="245" t="s">
        <v>1372</v>
      </c>
      <c r="D74" s="245" t="s">
        <v>815</v>
      </c>
    </row>
    <row r="75" spans="2:4" x14ac:dyDescent="0.3">
      <c r="B75" s="245">
        <v>73</v>
      </c>
      <c r="C75" s="245" t="s">
        <v>1373</v>
      </c>
      <c r="D75" s="245" t="s">
        <v>815</v>
      </c>
    </row>
    <row r="76" spans="2:4" x14ac:dyDescent="0.3">
      <c r="B76" s="245">
        <v>74</v>
      </c>
      <c r="C76" s="245" t="s">
        <v>1374</v>
      </c>
      <c r="D76" s="245" t="s">
        <v>815</v>
      </c>
    </row>
    <row r="77" spans="2:4" x14ac:dyDescent="0.3">
      <c r="B77" s="245">
        <v>75</v>
      </c>
      <c r="C77" s="245" t="s">
        <v>1375</v>
      </c>
      <c r="D77" s="245" t="s">
        <v>815</v>
      </c>
    </row>
    <row r="78" spans="2:4" x14ac:dyDescent="0.3">
      <c r="B78" s="245">
        <v>76</v>
      </c>
      <c r="C78" s="245" t="s">
        <v>1376</v>
      </c>
      <c r="D78" s="245" t="s">
        <v>815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E8D4-291D-4D6F-826D-127DCB7A3B43}">
  <dimension ref="A1:K66"/>
  <sheetViews>
    <sheetView topLeftCell="A55" workbookViewId="0">
      <selection activeCell="M61" sqref="M61"/>
    </sheetView>
  </sheetViews>
  <sheetFormatPr defaultRowHeight="14.4" x14ac:dyDescent="0.3"/>
  <cols>
    <col min="1" max="1" width="17.5546875" customWidth="1"/>
    <col min="2" max="3" width="16.6640625" customWidth="1"/>
    <col min="4" max="6" width="3.6640625" customWidth="1"/>
    <col min="7" max="9" width="8.33203125" customWidth="1"/>
    <col min="10" max="10" width="35.6640625" customWidth="1"/>
    <col min="11" max="11" width="5.44140625" customWidth="1"/>
  </cols>
  <sheetData>
    <row r="1" spans="1:11" x14ac:dyDescent="0.3">
      <c r="A1">
        <f>COUNTA(A3:A100)</f>
        <v>56</v>
      </c>
      <c r="F1">
        <f>COUNTIF(F3:F100,"yes")</f>
        <v>12</v>
      </c>
    </row>
    <row r="2" spans="1:11" ht="31.2" x14ac:dyDescent="0.3">
      <c r="A2" t="s">
        <v>4</v>
      </c>
      <c r="B2" t="s">
        <v>5</v>
      </c>
      <c r="C2" t="s">
        <v>6</v>
      </c>
      <c r="D2" s="16" t="s">
        <v>7</v>
      </c>
      <c r="E2" s="16" t="s">
        <v>8</v>
      </c>
      <c r="F2" s="16" t="s">
        <v>576</v>
      </c>
      <c r="G2" s="4" t="s">
        <v>567</v>
      </c>
      <c r="H2" s="4" t="s">
        <v>568</v>
      </c>
      <c r="I2" s="4" t="s">
        <v>569</v>
      </c>
      <c r="J2" s="4" t="s">
        <v>566</v>
      </c>
      <c r="K2" s="4" t="s">
        <v>14</v>
      </c>
    </row>
    <row r="3" spans="1:11" ht="45" customHeight="1" x14ac:dyDescent="0.3">
      <c r="A3" s="253" t="s">
        <v>50</v>
      </c>
      <c r="B3" s="253" t="s">
        <v>51</v>
      </c>
      <c r="C3" s="253" t="s">
        <v>52</v>
      </c>
      <c r="D3" s="251" t="s">
        <v>1378</v>
      </c>
      <c r="E3" s="251" t="s">
        <v>42</v>
      </c>
      <c r="F3" s="251" t="s">
        <v>28</v>
      </c>
      <c r="G3" s="252"/>
      <c r="H3" s="252"/>
      <c r="I3" s="252"/>
      <c r="J3" s="11"/>
      <c r="K3" s="251" t="s">
        <v>53</v>
      </c>
    </row>
    <row r="4" spans="1:11" ht="45" customHeight="1" x14ac:dyDescent="0.3">
      <c r="A4" s="253" t="s">
        <v>54</v>
      </c>
      <c r="B4" s="253" t="s">
        <v>55</v>
      </c>
      <c r="C4" s="253" t="s">
        <v>56</v>
      </c>
      <c r="D4" s="251" t="s">
        <v>1378</v>
      </c>
      <c r="E4" s="251" t="s">
        <v>42</v>
      </c>
      <c r="F4" s="251" t="s">
        <v>28</v>
      </c>
      <c r="G4" s="252"/>
      <c r="H4" s="252"/>
      <c r="I4" s="252"/>
      <c r="J4" s="11"/>
      <c r="K4" s="251" t="s">
        <v>53</v>
      </c>
    </row>
    <row r="5" spans="1:11" ht="45" customHeight="1" x14ac:dyDescent="0.3">
      <c r="A5" s="253" t="s">
        <v>57</v>
      </c>
      <c r="B5" s="253" t="s">
        <v>58</v>
      </c>
      <c r="C5" s="253" t="s">
        <v>59</v>
      </c>
      <c r="D5" s="251" t="s">
        <v>1378</v>
      </c>
      <c r="E5" s="251" t="s">
        <v>42</v>
      </c>
      <c r="F5" s="251" t="s">
        <v>20</v>
      </c>
      <c r="G5" s="252"/>
      <c r="H5" s="252"/>
      <c r="I5" s="252"/>
      <c r="J5" s="11"/>
      <c r="K5" s="251" t="s">
        <v>53</v>
      </c>
    </row>
    <row r="6" spans="1:11" ht="45" customHeight="1" x14ac:dyDescent="0.3">
      <c r="A6" s="253" t="s">
        <v>60</v>
      </c>
      <c r="B6" s="253" t="s">
        <v>61</v>
      </c>
      <c r="C6" s="253" t="s">
        <v>62</v>
      </c>
      <c r="D6" s="251" t="s">
        <v>1378</v>
      </c>
      <c r="E6" s="251" t="s">
        <v>42</v>
      </c>
      <c r="F6" s="251" t="s">
        <v>28</v>
      </c>
      <c r="G6" s="252"/>
      <c r="H6" s="252"/>
      <c r="I6" s="252"/>
      <c r="J6" s="11"/>
      <c r="K6" s="251" t="s">
        <v>53</v>
      </c>
    </row>
    <row r="7" spans="1:11" ht="45" customHeight="1" x14ac:dyDescent="0.3">
      <c r="A7" s="253" t="s">
        <v>63</v>
      </c>
      <c r="B7" s="253" t="s">
        <v>64</v>
      </c>
      <c r="C7" s="253" t="s">
        <v>65</v>
      </c>
      <c r="D7" s="251" t="s">
        <v>1380</v>
      </c>
      <c r="E7" s="251" t="s">
        <v>19</v>
      </c>
      <c r="F7" s="251" t="s">
        <v>20</v>
      </c>
      <c r="G7" s="252"/>
      <c r="H7" s="252"/>
      <c r="I7" s="252"/>
      <c r="J7" s="11"/>
      <c r="K7" s="251"/>
    </row>
    <row r="8" spans="1:11" ht="45" customHeight="1" x14ac:dyDescent="0.3">
      <c r="A8" s="253" t="s">
        <v>70</v>
      </c>
      <c r="B8" s="253" t="s">
        <v>71</v>
      </c>
      <c r="C8" s="253" t="s">
        <v>72</v>
      </c>
      <c r="D8" s="251" t="s">
        <v>1379</v>
      </c>
      <c r="E8" s="251" t="s">
        <v>19</v>
      </c>
      <c r="F8" s="251" t="s">
        <v>28</v>
      </c>
      <c r="G8" s="252"/>
      <c r="H8" s="252"/>
      <c r="I8" s="252"/>
      <c r="J8" s="11"/>
      <c r="K8" s="251" t="s">
        <v>73</v>
      </c>
    </row>
    <row r="9" spans="1:11" ht="45" customHeight="1" x14ac:dyDescent="0.3">
      <c r="A9" s="253" t="s">
        <v>74</v>
      </c>
      <c r="B9" s="253" t="s">
        <v>75</v>
      </c>
      <c r="C9" s="253" t="s">
        <v>76</v>
      </c>
      <c r="D9" s="251" t="s">
        <v>1379</v>
      </c>
      <c r="E9" s="251" t="s">
        <v>19</v>
      </c>
      <c r="F9" s="251" t="s">
        <v>28</v>
      </c>
      <c r="G9" s="252"/>
      <c r="H9" s="252"/>
      <c r="I9" s="252"/>
      <c r="J9" s="11"/>
      <c r="K9" s="251" t="s">
        <v>73</v>
      </c>
    </row>
    <row r="10" spans="1:11" ht="45" customHeight="1" x14ac:dyDescent="0.3">
      <c r="A10" s="253" t="s">
        <v>77</v>
      </c>
      <c r="B10" s="253" t="s">
        <v>78</v>
      </c>
      <c r="C10" s="253" t="s">
        <v>79</v>
      </c>
      <c r="D10" s="251" t="s">
        <v>1379</v>
      </c>
      <c r="E10" s="251" t="s">
        <v>19</v>
      </c>
      <c r="F10" s="251" t="s">
        <v>28</v>
      </c>
      <c r="G10" s="252"/>
      <c r="H10" s="252"/>
      <c r="I10" s="252"/>
      <c r="J10" s="11"/>
      <c r="K10" s="251" t="s">
        <v>73</v>
      </c>
    </row>
    <row r="11" spans="1:11" ht="45" customHeight="1" x14ac:dyDescent="0.3">
      <c r="A11" s="253" t="s">
        <v>80</v>
      </c>
      <c r="B11" s="253" t="s">
        <v>81</v>
      </c>
      <c r="C11" s="253" t="s">
        <v>82</v>
      </c>
      <c r="D11" s="251" t="s">
        <v>1379</v>
      </c>
      <c r="E11" s="251" t="s">
        <v>19</v>
      </c>
      <c r="F11" s="251" t="s">
        <v>28</v>
      </c>
      <c r="G11" s="252"/>
      <c r="H11" s="252"/>
      <c r="I11" s="252"/>
      <c r="J11" s="11"/>
      <c r="K11" s="251" t="s">
        <v>73</v>
      </c>
    </row>
    <row r="12" spans="1:11" ht="45" customHeight="1" x14ac:dyDescent="0.3">
      <c r="A12" s="253" t="s">
        <v>93</v>
      </c>
      <c r="B12" s="253" t="s">
        <v>94</v>
      </c>
      <c r="C12" s="253" t="s">
        <v>95</v>
      </c>
      <c r="D12" s="251" t="s">
        <v>1379</v>
      </c>
      <c r="E12" s="251" t="s">
        <v>19</v>
      </c>
      <c r="F12" s="251" t="s">
        <v>20</v>
      </c>
      <c r="G12" s="252"/>
      <c r="H12" s="252"/>
      <c r="I12" s="252"/>
      <c r="J12" s="11"/>
      <c r="K12" s="251" t="s">
        <v>73</v>
      </c>
    </row>
    <row r="13" spans="1:11" ht="45" customHeight="1" x14ac:dyDescent="0.3">
      <c r="A13" s="253" t="s">
        <v>96</v>
      </c>
      <c r="B13" s="253" t="s">
        <v>97</v>
      </c>
      <c r="C13" s="253" t="s">
        <v>98</v>
      </c>
      <c r="D13" s="251" t="s">
        <v>1379</v>
      </c>
      <c r="E13" s="251" t="s">
        <v>19</v>
      </c>
      <c r="F13" s="251" t="s">
        <v>20</v>
      </c>
      <c r="G13" s="252"/>
      <c r="H13" s="252"/>
      <c r="I13" s="252"/>
      <c r="J13" s="11"/>
      <c r="K13" s="251" t="s">
        <v>73</v>
      </c>
    </row>
    <row r="14" spans="1:11" ht="45" customHeight="1" x14ac:dyDescent="0.3">
      <c r="A14" s="253" t="s">
        <v>99</v>
      </c>
      <c r="B14" s="253" t="s">
        <v>100</v>
      </c>
      <c r="C14" s="253" t="s">
        <v>101</v>
      </c>
      <c r="D14" s="251" t="s">
        <v>1379</v>
      </c>
      <c r="E14" s="251" t="s">
        <v>19</v>
      </c>
      <c r="F14" s="251" t="s">
        <v>20</v>
      </c>
      <c r="G14" s="252"/>
      <c r="H14" s="252"/>
      <c r="I14" s="252"/>
      <c r="J14" s="11"/>
      <c r="K14" s="251" t="s">
        <v>73</v>
      </c>
    </row>
    <row r="15" spans="1:11" ht="45" customHeight="1" x14ac:dyDescent="0.3">
      <c r="A15" s="253" t="s">
        <v>109</v>
      </c>
      <c r="B15" s="253" t="s">
        <v>110</v>
      </c>
      <c r="C15" s="253" t="s">
        <v>111</v>
      </c>
      <c r="D15" s="251" t="s">
        <v>1379</v>
      </c>
      <c r="E15" s="251" t="s">
        <v>42</v>
      </c>
      <c r="F15" s="251" t="s">
        <v>20</v>
      </c>
      <c r="G15" s="252"/>
      <c r="H15" s="252"/>
      <c r="I15" s="252"/>
      <c r="J15" s="11"/>
      <c r="K15" s="251" t="s">
        <v>112</v>
      </c>
    </row>
    <row r="16" spans="1:11" ht="45" customHeight="1" x14ac:dyDescent="0.3">
      <c r="A16" s="253" t="s">
        <v>113</v>
      </c>
      <c r="B16" s="253" t="s">
        <v>114</v>
      </c>
      <c r="C16" s="253" t="s">
        <v>115</v>
      </c>
      <c r="D16" s="251" t="s">
        <v>1379</v>
      </c>
      <c r="E16" s="251" t="s">
        <v>42</v>
      </c>
      <c r="F16" s="251" t="s">
        <v>20</v>
      </c>
      <c r="G16" s="252"/>
      <c r="H16" s="252"/>
      <c r="I16" s="252"/>
      <c r="J16" s="11"/>
      <c r="K16" s="251" t="s">
        <v>112</v>
      </c>
    </row>
    <row r="17" spans="1:11" ht="45" customHeight="1" x14ac:dyDescent="0.3">
      <c r="A17" s="253" t="s">
        <v>144</v>
      </c>
      <c r="B17" s="253" t="s">
        <v>145</v>
      </c>
      <c r="C17" s="253" t="s">
        <v>146</v>
      </c>
      <c r="D17" s="251" t="s">
        <v>1379</v>
      </c>
      <c r="E17" s="251" t="s">
        <v>19</v>
      </c>
      <c r="F17" s="251" t="s">
        <v>20</v>
      </c>
      <c r="G17" s="252"/>
      <c r="H17" s="252"/>
      <c r="I17" s="252"/>
      <c r="J17" s="11"/>
      <c r="K17" s="251" t="s">
        <v>147</v>
      </c>
    </row>
    <row r="18" spans="1:11" ht="45" customHeight="1" x14ac:dyDescent="0.3">
      <c r="A18" s="253" t="s">
        <v>713</v>
      </c>
      <c r="B18" s="253" t="s">
        <v>714</v>
      </c>
      <c r="C18" s="253" t="s">
        <v>715</v>
      </c>
      <c r="D18" s="251" t="s">
        <v>1379</v>
      </c>
      <c r="E18" s="251" t="s">
        <v>19</v>
      </c>
      <c r="F18" s="251" t="s">
        <v>20</v>
      </c>
      <c r="G18" s="252"/>
      <c r="H18" s="252"/>
      <c r="I18" s="252"/>
      <c r="J18" s="11"/>
      <c r="K18" s="251" t="s">
        <v>35</v>
      </c>
    </row>
    <row r="19" spans="1:11" ht="45" customHeight="1" x14ac:dyDescent="0.3">
      <c r="A19" s="253" t="s">
        <v>716</v>
      </c>
      <c r="B19" s="253" t="s">
        <v>717</v>
      </c>
      <c r="C19" s="253" t="s">
        <v>718</v>
      </c>
      <c r="D19" s="251" t="s">
        <v>1379</v>
      </c>
      <c r="E19" s="251" t="s">
        <v>19</v>
      </c>
      <c r="F19" s="251" t="s">
        <v>20</v>
      </c>
      <c r="G19" s="252"/>
      <c r="H19" s="252"/>
      <c r="I19" s="252"/>
      <c r="J19" s="11"/>
      <c r="K19" s="251" t="s">
        <v>35</v>
      </c>
    </row>
    <row r="20" spans="1:11" ht="45" customHeight="1" x14ac:dyDescent="0.3">
      <c r="A20" s="253" t="s">
        <v>719</v>
      </c>
      <c r="B20" s="253" t="s">
        <v>720</v>
      </c>
      <c r="C20" s="253" t="s">
        <v>721</v>
      </c>
      <c r="D20" s="251" t="s">
        <v>1379</v>
      </c>
      <c r="E20" s="251" t="s">
        <v>19</v>
      </c>
      <c r="F20" s="251" t="s">
        <v>20</v>
      </c>
      <c r="G20" s="252"/>
      <c r="H20" s="252"/>
      <c r="I20" s="252"/>
      <c r="J20" s="11"/>
      <c r="K20" s="251" t="s">
        <v>35</v>
      </c>
    </row>
    <row r="21" spans="1:11" ht="45" customHeight="1" x14ac:dyDescent="0.3">
      <c r="A21" s="253" t="s">
        <v>722</v>
      </c>
      <c r="B21" s="253" t="s">
        <v>723</v>
      </c>
      <c r="C21" s="253" t="s">
        <v>724</v>
      </c>
      <c r="D21" s="251" t="s">
        <v>1379</v>
      </c>
      <c r="E21" s="251" t="s">
        <v>19</v>
      </c>
      <c r="F21" s="251" t="s">
        <v>20</v>
      </c>
      <c r="G21" s="252"/>
      <c r="H21" s="252"/>
      <c r="I21" s="252"/>
      <c r="J21" s="11"/>
      <c r="K21" s="251" t="s">
        <v>35</v>
      </c>
    </row>
    <row r="22" spans="1:11" ht="45" customHeight="1" x14ac:dyDescent="0.3">
      <c r="A22" s="253" t="s">
        <v>194</v>
      </c>
      <c r="B22" s="253" t="s">
        <v>195</v>
      </c>
      <c r="C22" s="253" t="s">
        <v>196</v>
      </c>
      <c r="D22" s="251" t="s">
        <v>1379</v>
      </c>
      <c r="E22" s="251" t="s">
        <v>19</v>
      </c>
      <c r="F22" s="251" t="s">
        <v>28</v>
      </c>
      <c r="G22" s="252"/>
      <c r="H22" s="252"/>
      <c r="I22" s="252"/>
      <c r="J22" s="11"/>
      <c r="K22" s="251" t="s">
        <v>35</v>
      </c>
    </row>
    <row r="23" spans="1:11" ht="45" customHeight="1" x14ac:dyDescent="0.3">
      <c r="A23" s="253" t="s">
        <v>199</v>
      </c>
      <c r="B23" s="253" t="s">
        <v>200</v>
      </c>
      <c r="C23" s="253" t="s">
        <v>201</v>
      </c>
      <c r="D23" s="251" t="s">
        <v>1379</v>
      </c>
      <c r="E23" s="251" t="s">
        <v>19</v>
      </c>
      <c r="F23" s="251" t="s">
        <v>28</v>
      </c>
      <c r="G23" s="252"/>
      <c r="H23" s="252"/>
      <c r="I23" s="252"/>
      <c r="J23" s="11"/>
      <c r="K23" s="251" t="s">
        <v>202</v>
      </c>
    </row>
    <row r="24" spans="1:11" ht="45" customHeight="1" x14ac:dyDescent="0.3">
      <c r="A24" s="253" t="s">
        <v>206</v>
      </c>
      <c r="B24" s="253" t="s">
        <v>207</v>
      </c>
      <c r="C24" s="253" t="s">
        <v>208</v>
      </c>
      <c r="D24" s="251" t="s">
        <v>1380</v>
      </c>
      <c r="E24" s="251" t="s">
        <v>42</v>
      </c>
      <c r="F24" s="251" t="s">
        <v>20</v>
      </c>
      <c r="G24" s="252"/>
      <c r="H24" s="252"/>
      <c r="I24" s="252"/>
      <c r="J24" s="11"/>
      <c r="K24" s="251"/>
    </row>
    <row r="25" spans="1:11" ht="45" customHeight="1" x14ac:dyDescent="0.3">
      <c r="A25" s="253" t="s">
        <v>203</v>
      </c>
      <c r="B25" s="253" t="s">
        <v>204</v>
      </c>
      <c r="C25" s="253" t="s">
        <v>205</v>
      </c>
      <c r="D25" s="251" t="s">
        <v>1380</v>
      </c>
      <c r="E25" s="251" t="s">
        <v>42</v>
      </c>
      <c r="F25" s="251" t="s">
        <v>20</v>
      </c>
      <c r="G25" s="252"/>
      <c r="H25" s="252"/>
      <c r="I25" s="252"/>
      <c r="J25" s="11"/>
      <c r="K25" s="251"/>
    </row>
    <row r="26" spans="1:11" ht="45" customHeight="1" x14ac:dyDescent="0.3">
      <c r="A26" s="253" t="s">
        <v>273</v>
      </c>
      <c r="B26" s="253" t="s">
        <v>274</v>
      </c>
      <c r="C26" s="253" t="s">
        <v>275</v>
      </c>
      <c r="D26" s="251" t="s">
        <v>1379</v>
      </c>
      <c r="E26" s="251" t="s">
        <v>19</v>
      </c>
      <c r="F26" s="251" t="s">
        <v>20</v>
      </c>
      <c r="G26" s="252"/>
      <c r="H26" s="252"/>
      <c r="I26" s="252"/>
      <c r="J26" s="11"/>
      <c r="K26" s="251" t="s">
        <v>276</v>
      </c>
    </row>
    <row r="27" spans="1:11" ht="45" customHeight="1" x14ac:dyDescent="0.3">
      <c r="A27" s="253" t="s">
        <v>277</v>
      </c>
      <c r="B27" s="253" t="s">
        <v>278</v>
      </c>
      <c r="C27" s="253" t="s">
        <v>279</v>
      </c>
      <c r="D27" s="251" t="s">
        <v>1379</v>
      </c>
      <c r="E27" s="251" t="s">
        <v>19</v>
      </c>
      <c r="F27" s="251" t="s">
        <v>20</v>
      </c>
      <c r="G27" s="252"/>
      <c r="H27" s="252"/>
      <c r="I27" s="252"/>
      <c r="J27" s="11"/>
      <c r="K27" s="251" t="s">
        <v>276</v>
      </c>
    </row>
    <row r="28" spans="1:11" ht="45" customHeight="1" x14ac:dyDescent="0.3">
      <c r="A28" s="253" t="s">
        <v>280</v>
      </c>
      <c r="B28" s="253" t="s">
        <v>281</v>
      </c>
      <c r="C28" s="253" t="s">
        <v>282</v>
      </c>
      <c r="D28" s="251" t="s">
        <v>1379</v>
      </c>
      <c r="E28" s="251" t="s">
        <v>19</v>
      </c>
      <c r="F28" s="251" t="s">
        <v>20</v>
      </c>
      <c r="G28" s="252"/>
      <c r="H28" s="252"/>
      <c r="I28" s="252"/>
      <c r="J28" s="11"/>
      <c r="K28" s="251" t="s">
        <v>276</v>
      </c>
    </row>
    <row r="29" spans="1:11" ht="45" customHeight="1" x14ac:dyDescent="0.3">
      <c r="A29" s="253" t="s">
        <v>283</v>
      </c>
      <c r="B29" s="253" t="s">
        <v>284</v>
      </c>
      <c r="C29" s="253" t="s">
        <v>285</v>
      </c>
      <c r="D29" s="251" t="s">
        <v>1379</v>
      </c>
      <c r="E29" s="251" t="s">
        <v>19</v>
      </c>
      <c r="F29" s="251" t="s">
        <v>20</v>
      </c>
      <c r="G29" s="252"/>
      <c r="H29" s="252"/>
      <c r="I29" s="252"/>
      <c r="J29" s="11"/>
      <c r="K29" s="251" t="s">
        <v>276</v>
      </c>
    </row>
    <row r="30" spans="1:11" ht="45" customHeight="1" x14ac:dyDescent="0.3">
      <c r="A30" s="253" t="s">
        <v>286</v>
      </c>
      <c r="B30" s="253" t="s">
        <v>287</v>
      </c>
      <c r="C30" s="253" t="s">
        <v>288</v>
      </c>
      <c r="D30" s="251" t="s">
        <v>1379</v>
      </c>
      <c r="E30" s="251" t="s">
        <v>19</v>
      </c>
      <c r="F30" s="251" t="s">
        <v>20</v>
      </c>
      <c r="G30" s="252"/>
      <c r="H30" s="252"/>
      <c r="I30" s="252"/>
      <c r="J30" s="11"/>
      <c r="K30" s="251" t="s">
        <v>276</v>
      </c>
    </row>
    <row r="31" spans="1:11" ht="45" customHeight="1" x14ac:dyDescent="0.3">
      <c r="A31" s="253" t="s">
        <v>289</v>
      </c>
      <c r="B31" s="253" t="s">
        <v>290</v>
      </c>
      <c r="C31" s="253" t="s">
        <v>291</v>
      </c>
      <c r="D31" s="251" t="s">
        <v>1379</v>
      </c>
      <c r="E31" s="251" t="s">
        <v>19</v>
      </c>
      <c r="F31" s="251" t="s">
        <v>20</v>
      </c>
      <c r="G31" s="252"/>
      <c r="H31" s="252"/>
      <c r="I31" s="252"/>
      <c r="J31" s="11"/>
      <c r="K31" s="251" t="s">
        <v>276</v>
      </c>
    </row>
    <row r="32" spans="1:11" ht="45" customHeight="1" x14ac:dyDescent="0.3">
      <c r="A32" s="253" t="s">
        <v>292</v>
      </c>
      <c r="B32" s="253" t="s">
        <v>293</v>
      </c>
      <c r="C32" s="253" t="s">
        <v>294</v>
      </c>
      <c r="D32" s="251" t="s">
        <v>1379</v>
      </c>
      <c r="E32" s="251" t="s">
        <v>19</v>
      </c>
      <c r="F32" s="251" t="s">
        <v>20</v>
      </c>
      <c r="G32" s="252"/>
      <c r="H32" s="252"/>
      <c r="I32" s="252"/>
      <c r="J32" s="11"/>
      <c r="K32" s="251" t="s">
        <v>276</v>
      </c>
    </row>
    <row r="33" spans="1:11" ht="45" customHeight="1" x14ac:dyDescent="0.3">
      <c r="A33" s="253" t="s">
        <v>295</v>
      </c>
      <c r="B33" s="253" t="s">
        <v>296</v>
      </c>
      <c r="C33" s="253" t="s">
        <v>297</v>
      </c>
      <c r="D33" s="251" t="s">
        <v>1379</v>
      </c>
      <c r="E33" s="251" t="s">
        <v>19</v>
      </c>
      <c r="F33" s="251" t="s">
        <v>20</v>
      </c>
      <c r="G33" s="252"/>
      <c r="H33" s="252"/>
      <c r="I33" s="252"/>
      <c r="J33" s="11"/>
      <c r="K33" s="251" t="s">
        <v>276</v>
      </c>
    </row>
    <row r="34" spans="1:11" ht="45" customHeight="1" x14ac:dyDescent="0.3">
      <c r="A34" s="253" t="s">
        <v>298</v>
      </c>
      <c r="B34" s="253" t="s">
        <v>299</v>
      </c>
      <c r="C34" s="253" t="s">
        <v>300</v>
      </c>
      <c r="D34" s="251" t="s">
        <v>1379</v>
      </c>
      <c r="E34" s="251" t="s">
        <v>19</v>
      </c>
      <c r="F34" s="251" t="s">
        <v>20</v>
      </c>
      <c r="G34" s="252"/>
      <c r="H34" s="252"/>
      <c r="I34" s="252"/>
      <c r="J34" s="11"/>
      <c r="K34" s="251" t="s">
        <v>276</v>
      </c>
    </row>
    <row r="35" spans="1:11" ht="45" customHeight="1" x14ac:dyDescent="0.3">
      <c r="A35" s="253" t="s">
        <v>301</v>
      </c>
      <c r="B35" s="253" t="s">
        <v>302</v>
      </c>
      <c r="C35" s="253" t="s">
        <v>590</v>
      </c>
      <c r="D35" s="251" t="s">
        <v>1379</v>
      </c>
      <c r="E35" s="251" t="s">
        <v>19</v>
      </c>
      <c r="F35" s="251" t="s">
        <v>28</v>
      </c>
      <c r="G35" s="252"/>
      <c r="H35" s="252"/>
      <c r="I35" s="252"/>
      <c r="J35" s="11"/>
      <c r="K35" s="251" t="s">
        <v>276</v>
      </c>
    </row>
    <row r="36" spans="1:11" ht="45" customHeight="1" x14ac:dyDescent="0.3">
      <c r="A36" s="253" t="s">
        <v>303</v>
      </c>
      <c r="B36" s="253" t="s">
        <v>304</v>
      </c>
      <c r="C36" s="253" t="s">
        <v>305</v>
      </c>
      <c r="D36" s="251" t="s">
        <v>1379</v>
      </c>
      <c r="E36" s="251" t="s">
        <v>19</v>
      </c>
      <c r="F36" s="251" t="s">
        <v>20</v>
      </c>
      <c r="G36" s="252"/>
      <c r="H36" s="252"/>
      <c r="I36" s="252"/>
      <c r="J36" s="11"/>
      <c r="K36" s="251" t="s">
        <v>276</v>
      </c>
    </row>
    <row r="37" spans="1:11" ht="45" customHeight="1" x14ac:dyDescent="0.3">
      <c r="A37" s="253" t="s">
        <v>306</v>
      </c>
      <c r="B37" s="253" t="s">
        <v>307</v>
      </c>
      <c r="C37" s="253" t="s">
        <v>308</v>
      </c>
      <c r="D37" s="251" t="s">
        <v>1379</v>
      </c>
      <c r="E37" s="251" t="s">
        <v>19</v>
      </c>
      <c r="F37" s="251" t="s">
        <v>20</v>
      </c>
      <c r="G37" s="252"/>
      <c r="H37" s="252"/>
      <c r="I37" s="252"/>
      <c r="J37" s="11"/>
      <c r="K37" s="251" t="s">
        <v>276</v>
      </c>
    </row>
    <row r="38" spans="1:11" ht="45" customHeight="1" x14ac:dyDescent="0.3">
      <c r="A38" s="253" t="s">
        <v>309</v>
      </c>
      <c r="B38" s="253" t="s">
        <v>310</v>
      </c>
      <c r="C38" s="253" t="s">
        <v>311</v>
      </c>
      <c r="D38" s="251" t="s">
        <v>1379</v>
      </c>
      <c r="E38" s="251" t="s">
        <v>19</v>
      </c>
      <c r="F38" s="251" t="s">
        <v>20</v>
      </c>
      <c r="G38" s="252"/>
      <c r="H38" s="252"/>
      <c r="I38" s="252"/>
      <c r="J38" s="11"/>
      <c r="K38" s="251" t="s">
        <v>276</v>
      </c>
    </row>
    <row r="39" spans="1:11" ht="45" customHeight="1" x14ac:dyDescent="0.3">
      <c r="A39" s="253" t="s">
        <v>312</v>
      </c>
      <c r="B39" s="253" t="s">
        <v>313</v>
      </c>
      <c r="C39" s="253" t="s">
        <v>314</v>
      </c>
      <c r="D39" s="251" t="s">
        <v>1379</v>
      </c>
      <c r="E39" s="251" t="s">
        <v>19</v>
      </c>
      <c r="F39" s="251" t="s">
        <v>20</v>
      </c>
      <c r="G39" s="252"/>
      <c r="H39" s="252"/>
      <c r="I39" s="252"/>
      <c r="J39" s="11"/>
      <c r="K39" s="251" t="s">
        <v>276</v>
      </c>
    </row>
    <row r="40" spans="1:11" ht="45" customHeight="1" x14ac:dyDescent="0.3">
      <c r="A40" s="253" t="s">
        <v>315</v>
      </c>
      <c r="B40" s="253" t="s">
        <v>316</v>
      </c>
      <c r="C40" s="253" t="s">
        <v>317</v>
      </c>
      <c r="D40" s="251" t="s">
        <v>1379</v>
      </c>
      <c r="E40" s="251" t="s">
        <v>19</v>
      </c>
      <c r="F40" s="251" t="s">
        <v>20</v>
      </c>
      <c r="G40" s="252"/>
      <c r="H40" s="252"/>
      <c r="I40" s="252"/>
      <c r="J40" s="11"/>
      <c r="K40" s="251" t="s">
        <v>276</v>
      </c>
    </row>
    <row r="41" spans="1:11" ht="45" customHeight="1" x14ac:dyDescent="0.3">
      <c r="A41" s="253" t="s">
        <v>318</v>
      </c>
      <c r="B41" s="253" t="s">
        <v>319</v>
      </c>
      <c r="C41" s="253" t="s">
        <v>320</v>
      </c>
      <c r="D41" s="251" t="s">
        <v>1379</v>
      </c>
      <c r="E41" s="251" t="s">
        <v>19</v>
      </c>
      <c r="F41" s="251" t="s">
        <v>20</v>
      </c>
      <c r="G41" s="252"/>
      <c r="H41" s="252"/>
      <c r="I41" s="252"/>
      <c r="J41" s="11"/>
      <c r="K41" s="251" t="s">
        <v>276</v>
      </c>
    </row>
    <row r="42" spans="1:11" ht="45" customHeight="1" x14ac:dyDescent="0.3">
      <c r="A42" s="253" t="s">
        <v>321</v>
      </c>
      <c r="B42" s="253" t="s">
        <v>322</v>
      </c>
      <c r="C42" s="253" t="s">
        <v>323</v>
      </c>
      <c r="D42" s="251" t="s">
        <v>1379</v>
      </c>
      <c r="E42" s="251" t="s">
        <v>19</v>
      </c>
      <c r="F42" s="251" t="s">
        <v>20</v>
      </c>
      <c r="G42" s="252"/>
      <c r="H42" s="252"/>
      <c r="I42" s="252"/>
      <c r="J42" s="11"/>
      <c r="K42" s="251" t="s">
        <v>35</v>
      </c>
    </row>
    <row r="43" spans="1:11" ht="45" customHeight="1" x14ac:dyDescent="0.3">
      <c r="A43" s="253" t="s">
        <v>324</v>
      </c>
      <c r="B43" s="253" t="s">
        <v>325</v>
      </c>
      <c r="C43" s="253" t="s">
        <v>326</v>
      </c>
      <c r="D43" s="251" t="s">
        <v>1379</v>
      </c>
      <c r="E43" s="251" t="s">
        <v>19</v>
      </c>
      <c r="F43" s="251" t="s">
        <v>20</v>
      </c>
      <c r="G43" s="252"/>
      <c r="H43" s="252"/>
      <c r="I43" s="252"/>
      <c r="J43" s="11"/>
      <c r="K43" s="251" t="s">
        <v>35</v>
      </c>
    </row>
    <row r="44" spans="1:11" ht="45" customHeight="1" x14ac:dyDescent="0.3">
      <c r="A44" s="253" t="s">
        <v>327</v>
      </c>
      <c r="B44" s="253" t="s">
        <v>328</v>
      </c>
      <c r="C44" s="253" t="s">
        <v>329</v>
      </c>
      <c r="D44" s="251" t="s">
        <v>1379</v>
      </c>
      <c r="E44" s="251" t="s">
        <v>19</v>
      </c>
      <c r="F44" s="251" t="s">
        <v>20</v>
      </c>
      <c r="G44" s="252"/>
      <c r="H44" s="252"/>
      <c r="I44" s="252"/>
      <c r="J44" s="11"/>
      <c r="K44" s="251" t="s">
        <v>35</v>
      </c>
    </row>
    <row r="45" spans="1:11" ht="45" customHeight="1" x14ac:dyDescent="0.3">
      <c r="A45" s="253" t="s">
        <v>330</v>
      </c>
      <c r="B45" s="253" t="s">
        <v>331</v>
      </c>
      <c r="C45" s="253" t="s">
        <v>332</v>
      </c>
      <c r="D45" s="251" t="s">
        <v>1379</v>
      </c>
      <c r="E45" s="251" t="s">
        <v>19</v>
      </c>
      <c r="F45" s="251" t="s">
        <v>20</v>
      </c>
      <c r="G45" s="252"/>
      <c r="H45" s="252"/>
      <c r="I45" s="252"/>
      <c r="J45" s="11"/>
      <c r="K45" s="251" t="s">
        <v>333</v>
      </c>
    </row>
    <row r="46" spans="1:11" ht="45" customHeight="1" x14ac:dyDescent="0.3">
      <c r="A46" s="253" t="s">
        <v>334</v>
      </c>
      <c r="B46" s="253" t="s">
        <v>335</v>
      </c>
      <c r="C46" s="253" t="s">
        <v>336</v>
      </c>
      <c r="D46" s="251" t="s">
        <v>1380</v>
      </c>
      <c r="E46" s="251" t="s">
        <v>19</v>
      </c>
      <c r="F46" s="251" t="s">
        <v>28</v>
      </c>
      <c r="G46" s="252"/>
      <c r="H46" s="252"/>
      <c r="I46" s="252"/>
      <c r="J46" s="11"/>
      <c r="K46" s="251"/>
    </row>
    <row r="47" spans="1:11" ht="45" customHeight="1" x14ac:dyDescent="0.3">
      <c r="A47" s="253" t="s">
        <v>337</v>
      </c>
      <c r="B47" s="253" t="s">
        <v>338</v>
      </c>
      <c r="C47" s="253" t="s">
        <v>339</v>
      </c>
      <c r="D47" s="251" t="s">
        <v>1379</v>
      </c>
      <c r="E47" s="251" t="s">
        <v>19</v>
      </c>
      <c r="F47" s="251" t="s">
        <v>20</v>
      </c>
      <c r="G47" s="252"/>
      <c r="H47" s="252"/>
      <c r="I47" s="252"/>
      <c r="J47" s="11"/>
      <c r="K47" s="251" t="s">
        <v>35</v>
      </c>
    </row>
    <row r="48" spans="1:11" ht="45" customHeight="1" x14ac:dyDescent="0.3">
      <c r="A48" s="253" t="s">
        <v>378</v>
      </c>
      <c r="B48" s="253" t="s">
        <v>379</v>
      </c>
      <c r="C48" s="253" t="s">
        <v>380</v>
      </c>
      <c r="D48" s="251" t="s">
        <v>1379</v>
      </c>
      <c r="E48" s="251" t="s">
        <v>19</v>
      </c>
      <c r="F48" s="251" t="s">
        <v>20</v>
      </c>
      <c r="G48" s="252"/>
      <c r="H48" s="252"/>
      <c r="I48" s="252"/>
      <c r="J48" s="11"/>
      <c r="K48" s="251" t="s">
        <v>35</v>
      </c>
    </row>
    <row r="49" spans="1:11" ht="45" customHeight="1" x14ac:dyDescent="0.3">
      <c r="A49" s="253" t="s">
        <v>396</v>
      </c>
      <c r="B49" s="253" t="s">
        <v>397</v>
      </c>
      <c r="C49" s="253" t="s">
        <v>398</v>
      </c>
      <c r="D49" s="251" t="s">
        <v>1379</v>
      </c>
      <c r="E49" s="251" t="s">
        <v>19</v>
      </c>
      <c r="F49" s="251" t="s">
        <v>20</v>
      </c>
      <c r="G49" s="252"/>
      <c r="H49" s="252"/>
      <c r="I49" s="252"/>
      <c r="J49" s="11"/>
      <c r="K49" s="251" t="s">
        <v>112</v>
      </c>
    </row>
    <row r="50" spans="1:11" ht="45" customHeight="1" x14ac:dyDescent="0.3">
      <c r="A50" s="253" t="s">
        <v>399</v>
      </c>
      <c r="B50" s="253" t="s">
        <v>400</v>
      </c>
      <c r="C50" s="253" t="s">
        <v>401</v>
      </c>
      <c r="D50" s="251" t="s">
        <v>1379</v>
      </c>
      <c r="E50" s="251" t="s">
        <v>19</v>
      </c>
      <c r="F50" s="251" t="s">
        <v>20</v>
      </c>
      <c r="G50" s="252"/>
      <c r="H50" s="252"/>
      <c r="I50" s="252"/>
      <c r="J50" s="11"/>
      <c r="K50" s="251" t="s">
        <v>112</v>
      </c>
    </row>
    <row r="51" spans="1:11" ht="45" customHeight="1" x14ac:dyDescent="0.3">
      <c r="A51" s="253" t="s">
        <v>402</v>
      </c>
      <c r="B51" s="253" t="s">
        <v>403</v>
      </c>
      <c r="C51" s="253" t="s">
        <v>404</v>
      </c>
      <c r="D51" s="251" t="s">
        <v>1379</v>
      </c>
      <c r="E51" s="251" t="s">
        <v>19</v>
      </c>
      <c r="F51" s="251" t="s">
        <v>20</v>
      </c>
      <c r="G51" s="252"/>
      <c r="H51" s="252"/>
      <c r="I51" s="252"/>
      <c r="J51" s="11"/>
      <c r="K51" s="251" t="s">
        <v>112</v>
      </c>
    </row>
    <row r="52" spans="1:11" ht="45" customHeight="1" x14ac:dyDescent="0.3">
      <c r="A52" s="253" t="s">
        <v>1131</v>
      </c>
      <c r="B52" s="253" t="s">
        <v>1132</v>
      </c>
      <c r="C52" s="253" t="s">
        <v>1133</v>
      </c>
      <c r="D52" s="251" t="s">
        <v>1379</v>
      </c>
      <c r="E52" s="251" t="s">
        <v>19</v>
      </c>
      <c r="F52" s="251" t="s">
        <v>28</v>
      </c>
      <c r="G52" s="252"/>
      <c r="H52" s="252"/>
      <c r="I52" s="252"/>
      <c r="J52" s="11"/>
      <c r="K52" s="251"/>
    </row>
    <row r="53" spans="1:11" ht="45" customHeight="1" x14ac:dyDescent="0.3">
      <c r="A53" s="253" t="s">
        <v>408</v>
      </c>
      <c r="B53" s="253" t="s">
        <v>409</v>
      </c>
      <c r="C53" s="253" t="s">
        <v>410</v>
      </c>
      <c r="D53" s="251" t="s">
        <v>1379</v>
      </c>
      <c r="E53" s="251" t="s">
        <v>19</v>
      </c>
      <c r="F53" s="251" t="s">
        <v>20</v>
      </c>
      <c r="G53" s="252"/>
      <c r="H53" s="252"/>
      <c r="I53" s="252"/>
      <c r="J53" s="11"/>
      <c r="K53" s="251"/>
    </row>
    <row r="54" spans="1:11" ht="45" customHeight="1" x14ac:dyDescent="0.3">
      <c r="A54" s="253" t="s">
        <v>1137</v>
      </c>
      <c r="B54" s="253" t="s">
        <v>725</v>
      </c>
      <c r="C54" s="253" t="s">
        <v>726</v>
      </c>
      <c r="D54" s="251" t="s">
        <v>1379</v>
      </c>
      <c r="E54" s="251" t="s">
        <v>19</v>
      </c>
      <c r="F54" s="251" t="s">
        <v>20</v>
      </c>
      <c r="G54" s="252"/>
      <c r="H54" s="252"/>
      <c r="I54" s="252"/>
      <c r="J54" s="11"/>
      <c r="K54" s="251"/>
    </row>
    <row r="55" spans="1:11" ht="45" customHeight="1" x14ac:dyDescent="0.3">
      <c r="A55" s="253" t="s">
        <v>488</v>
      </c>
      <c r="B55" s="253" t="s">
        <v>489</v>
      </c>
      <c r="C55" s="253" t="s">
        <v>490</v>
      </c>
      <c r="D55" s="251" t="s">
        <v>1380</v>
      </c>
      <c r="E55" s="251" t="s">
        <v>42</v>
      </c>
      <c r="F55" s="251" t="s">
        <v>20</v>
      </c>
      <c r="G55" s="252"/>
      <c r="H55" s="252"/>
      <c r="I55" s="252"/>
      <c r="J55" s="11"/>
      <c r="K55" s="251"/>
    </row>
    <row r="56" spans="1:11" ht="45" customHeight="1" x14ac:dyDescent="0.3">
      <c r="A56" s="253" t="s">
        <v>541</v>
      </c>
      <c r="B56" s="253" t="s">
        <v>542</v>
      </c>
      <c r="C56" s="253" t="s">
        <v>543</v>
      </c>
      <c r="D56" s="251" t="s">
        <v>1379</v>
      </c>
      <c r="E56" s="251" t="s">
        <v>19</v>
      </c>
      <c r="F56" s="251" t="s">
        <v>20</v>
      </c>
      <c r="G56" s="252"/>
      <c r="H56" s="252"/>
      <c r="I56" s="252"/>
      <c r="J56" s="11"/>
      <c r="K56" s="251" t="s">
        <v>112</v>
      </c>
    </row>
    <row r="57" spans="1:11" ht="45" customHeight="1" x14ac:dyDescent="0.3">
      <c r="A57" s="253" t="s">
        <v>544</v>
      </c>
      <c r="B57" s="253" t="s">
        <v>545</v>
      </c>
      <c r="C57" s="253" t="s">
        <v>546</v>
      </c>
      <c r="D57" s="251" t="s">
        <v>1380</v>
      </c>
      <c r="E57" s="251" t="s">
        <v>42</v>
      </c>
      <c r="F57" s="251" t="s">
        <v>20</v>
      </c>
      <c r="G57" s="252"/>
      <c r="H57" s="252"/>
      <c r="I57" s="252"/>
      <c r="J57" s="11"/>
      <c r="K57" s="251"/>
    </row>
    <row r="58" spans="1:11" ht="45" customHeight="1" x14ac:dyDescent="0.3">
      <c r="A58" s="260" t="s">
        <v>1237</v>
      </c>
      <c r="B58" s="253" t="s">
        <v>599</v>
      </c>
      <c r="C58" s="253" t="s">
        <v>600</v>
      </c>
      <c r="D58" s="251" t="s">
        <v>1378</v>
      </c>
      <c r="E58" s="251" t="s">
        <v>42</v>
      </c>
      <c r="F58" s="251" t="s">
        <v>20</v>
      </c>
      <c r="G58" s="252"/>
      <c r="H58" s="252"/>
      <c r="I58" s="252"/>
      <c r="J58" s="11"/>
      <c r="K58" s="251" t="s">
        <v>1239</v>
      </c>
    </row>
    <row r="59" spans="1:11" s="256" customFormat="1" ht="45" customHeight="1" x14ac:dyDescent="0.3">
      <c r="A59" s="253"/>
      <c r="B59" s="253"/>
      <c r="C59" s="253"/>
      <c r="D59" s="253"/>
      <c r="E59" s="253"/>
      <c r="F59" s="251"/>
      <c r="G59" s="257"/>
      <c r="H59" s="257"/>
      <c r="I59" s="257"/>
      <c r="J59" s="253"/>
      <c r="K59" s="253"/>
    </row>
    <row r="60" spans="1:11" s="256" customFormat="1" ht="45" customHeight="1" x14ac:dyDescent="0.3">
      <c r="A60" s="253"/>
      <c r="B60" s="253"/>
      <c r="C60" s="253"/>
      <c r="D60" s="253"/>
      <c r="E60" s="253"/>
      <c r="F60" s="251"/>
      <c r="G60" s="257"/>
      <c r="H60" s="257"/>
      <c r="I60" s="257"/>
      <c r="J60" s="253"/>
      <c r="K60" s="253"/>
    </row>
    <row r="61" spans="1:11" s="256" customFormat="1" ht="45" customHeight="1" x14ac:dyDescent="0.3">
      <c r="A61" s="253"/>
      <c r="B61" s="253"/>
      <c r="C61" s="253"/>
      <c r="D61" s="253"/>
      <c r="E61" s="253"/>
      <c r="F61" s="253"/>
      <c r="G61" s="257"/>
      <c r="H61" s="257"/>
      <c r="I61" s="257"/>
      <c r="J61" s="253"/>
      <c r="K61" s="253"/>
    </row>
    <row r="62" spans="1:11" s="256" customFormat="1" ht="45" customHeight="1" x14ac:dyDescent="0.3">
      <c r="A62" s="253"/>
      <c r="B62" s="253"/>
      <c r="C62" s="253"/>
      <c r="D62" s="253"/>
      <c r="E62" s="253"/>
      <c r="F62" s="253"/>
      <c r="G62" s="257"/>
      <c r="H62" s="257"/>
      <c r="I62" s="257"/>
      <c r="J62" s="253"/>
      <c r="K62" s="253"/>
    </row>
    <row r="63" spans="1:11" s="256" customFormat="1" ht="45" customHeight="1" x14ac:dyDescent="0.3">
      <c r="A63" s="253"/>
      <c r="B63" s="253"/>
      <c r="C63" s="253"/>
      <c r="D63" s="253"/>
      <c r="E63" s="253"/>
      <c r="F63" s="253"/>
      <c r="G63" s="253"/>
      <c r="H63" s="253"/>
      <c r="I63" s="253"/>
      <c r="J63" s="253"/>
      <c r="K63" s="253"/>
    </row>
    <row r="64" spans="1:11" s="256" customFormat="1" ht="45" customHeight="1" x14ac:dyDescent="0.3">
      <c r="A64" s="253"/>
      <c r="B64" s="253"/>
      <c r="C64" s="253"/>
      <c r="D64" s="253"/>
      <c r="E64" s="253"/>
      <c r="F64" s="253"/>
      <c r="G64" s="253"/>
      <c r="H64" s="253"/>
      <c r="I64" s="253"/>
      <c r="J64" s="253"/>
      <c r="K64" s="253"/>
    </row>
    <row r="65" spans="1:11" s="256" customFormat="1" ht="45" customHeight="1" x14ac:dyDescent="0.3">
      <c r="A65" s="253"/>
      <c r="B65" s="253"/>
      <c r="C65" s="253"/>
      <c r="D65" s="253"/>
      <c r="E65" s="253"/>
      <c r="F65" s="253"/>
      <c r="G65" s="253"/>
      <c r="H65" s="253"/>
      <c r="I65" s="253"/>
      <c r="J65" s="253"/>
      <c r="K65" s="253"/>
    </row>
    <row r="66" spans="1:11" s="256" customFormat="1" ht="45" customHeight="1" x14ac:dyDescent="0.3">
      <c r="A66" s="253"/>
      <c r="B66" s="253"/>
      <c r="C66" s="253"/>
      <c r="D66" s="253"/>
      <c r="E66" s="253"/>
      <c r="F66" s="253"/>
      <c r="G66" s="253"/>
      <c r="H66" s="253"/>
      <c r="I66" s="253"/>
      <c r="J66" s="253"/>
      <c r="K66" s="253"/>
    </row>
  </sheetData>
  <conditionalFormatting sqref="A3:I66">
    <cfRule type="expression" dxfId="37" priority="1">
      <formula>$F3="m"</formula>
    </cfRule>
    <cfRule type="expression" dxfId="36" priority="2">
      <formula>$F3="d"</formula>
    </cfRule>
  </conditionalFormatting>
  <conditionalFormatting sqref="A3:K66">
    <cfRule type="expression" dxfId="35" priority="3">
      <formula>$F3="v"</formula>
    </cfRule>
    <cfRule type="expression" dxfId="34" priority="4">
      <formula>$F3="no"</formula>
    </cfRule>
  </conditionalFormatting>
  <pageMargins left="0.7" right="0.2" top="0.2" bottom="0.2" header="0.05" footer="0.3"/>
  <pageSetup orientation="landscape"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AA4C-180A-4DFA-B9B6-743FF9BECC30}">
  <dimension ref="A1:K21"/>
  <sheetViews>
    <sheetView zoomScale="93" workbookViewId="0">
      <selection activeCell="J10" sqref="J10"/>
    </sheetView>
  </sheetViews>
  <sheetFormatPr defaultRowHeight="15.6" x14ac:dyDescent="0.3"/>
  <cols>
    <col min="1" max="1" width="17.5546875" style="4" customWidth="1"/>
    <col min="2" max="3" width="16.6640625" style="7" customWidth="1"/>
    <col min="4" max="6" width="3.6640625" customWidth="1"/>
    <col min="7" max="9" width="8.33203125" customWidth="1"/>
    <col min="10" max="10" width="35.6640625" customWidth="1"/>
    <col min="11" max="11" width="5.44140625" customWidth="1"/>
  </cols>
  <sheetData>
    <row r="1" spans="1:11" ht="14.4" x14ac:dyDescent="0.3">
      <c r="A1">
        <f>COUNTA(A3:A100)</f>
        <v>8</v>
      </c>
      <c r="B1"/>
      <c r="C1"/>
      <c r="F1">
        <f>COUNTIF(F3:F100,"yes")</f>
        <v>1</v>
      </c>
    </row>
    <row r="2" spans="1:11" ht="31.2" x14ac:dyDescent="0.3">
      <c r="A2" s="4" t="s">
        <v>4</v>
      </c>
      <c r="B2" s="7" t="s">
        <v>5</v>
      </c>
      <c r="C2" s="7" t="s">
        <v>6</v>
      </c>
      <c r="D2" s="16" t="s">
        <v>7</v>
      </c>
      <c r="E2" s="16" t="s">
        <v>8</v>
      </c>
      <c r="F2" s="16" t="s">
        <v>576</v>
      </c>
      <c r="G2" s="4" t="s">
        <v>567</v>
      </c>
      <c r="H2" s="4" t="s">
        <v>568</v>
      </c>
      <c r="I2" s="4" t="s">
        <v>569</v>
      </c>
      <c r="J2" s="4" t="s">
        <v>566</v>
      </c>
      <c r="K2" s="4" t="s">
        <v>14</v>
      </c>
    </row>
    <row r="3" spans="1:11" ht="45" customHeight="1" x14ac:dyDescent="0.3">
      <c r="A3" s="253" t="s">
        <v>740</v>
      </c>
      <c r="B3" s="253" t="s">
        <v>87</v>
      </c>
      <c r="C3" s="253" t="s">
        <v>88</v>
      </c>
      <c r="D3" s="251" t="s">
        <v>1379</v>
      </c>
      <c r="E3" s="251" t="s">
        <v>19</v>
      </c>
      <c r="F3" s="251" t="s">
        <v>28</v>
      </c>
      <c r="G3" s="252"/>
      <c r="H3" s="252"/>
      <c r="I3" s="252"/>
      <c r="J3" s="11"/>
      <c r="K3" s="251" t="s">
        <v>89</v>
      </c>
    </row>
    <row r="4" spans="1:11" ht="45" customHeight="1" x14ac:dyDescent="0.3">
      <c r="A4" s="253" t="s">
        <v>231</v>
      </c>
      <c r="B4" s="253" t="s">
        <v>232</v>
      </c>
      <c r="C4" s="253" t="s">
        <v>233</v>
      </c>
      <c r="D4" s="251" t="s">
        <v>1379</v>
      </c>
      <c r="E4" s="251" t="s">
        <v>42</v>
      </c>
      <c r="F4" s="251" t="s">
        <v>20</v>
      </c>
      <c r="G4" s="252"/>
      <c r="H4" s="252"/>
      <c r="I4" s="252"/>
      <c r="J4" s="11"/>
      <c r="K4" s="251" t="s">
        <v>89</v>
      </c>
    </row>
    <row r="5" spans="1:11" ht="45" customHeight="1" x14ac:dyDescent="0.3">
      <c r="A5" s="253" t="s">
        <v>741</v>
      </c>
      <c r="B5" s="253" t="s">
        <v>236</v>
      </c>
      <c r="C5" s="253" t="s">
        <v>237</v>
      </c>
      <c r="D5" s="251" t="s">
        <v>1379</v>
      </c>
      <c r="E5" s="251" t="s">
        <v>42</v>
      </c>
      <c r="F5" s="251" t="s">
        <v>20</v>
      </c>
      <c r="G5" s="252"/>
      <c r="H5" s="252"/>
      <c r="I5" s="252"/>
      <c r="J5" s="11"/>
      <c r="K5" s="251" t="s">
        <v>89</v>
      </c>
    </row>
    <row r="6" spans="1:11" ht="45" customHeight="1" x14ac:dyDescent="0.3">
      <c r="A6" s="253" t="s">
        <v>234</v>
      </c>
      <c r="B6" s="253" t="s">
        <v>240</v>
      </c>
      <c r="C6" s="253" t="s">
        <v>241</v>
      </c>
      <c r="D6" s="251" t="s">
        <v>1379</v>
      </c>
      <c r="E6" s="251" t="s">
        <v>42</v>
      </c>
      <c r="F6" s="251" t="s">
        <v>20</v>
      </c>
      <c r="G6" s="252"/>
      <c r="H6" s="252"/>
      <c r="I6" s="252"/>
      <c r="J6" s="11"/>
      <c r="K6" s="251" t="s">
        <v>89</v>
      </c>
    </row>
    <row r="7" spans="1:11" ht="45" customHeight="1" x14ac:dyDescent="0.3">
      <c r="A7" s="253" t="s">
        <v>235</v>
      </c>
      <c r="B7" s="253" t="s">
        <v>238</v>
      </c>
      <c r="C7" s="253" t="s">
        <v>239</v>
      </c>
      <c r="D7" s="251" t="s">
        <v>1379</v>
      </c>
      <c r="E7" s="251" t="s">
        <v>42</v>
      </c>
      <c r="F7" s="251" t="s">
        <v>20</v>
      </c>
      <c r="G7" s="252"/>
      <c r="H7" s="252"/>
      <c r="I7" s="252"/>
      <c r="J7" s="11"/>
      <c r="K7" s="251" t="s">
        <v>89</v>
      </c>
    </row>
    <row r="8" spans="1:11" ht="45" customHeight="1" x14ac:dyDescent="0.3">
      <c r="A8" s="253" t="s">
        <v>432</v>
      </c>
      <c r="B8" s="253" t="s">
        <v>433</v>
      </c>
      <c r="C8" s="253" t="s">
        <v>434</v>
      </c>
      <c r="D8" s="251" t="s">
        <v>1379</v>
      </c>
      <c r="E8" s="251" t="s">
        <v>19</v>
      </c>
      <c r="F8" s="251" t="s">
        <v>20</v>
      </c>
      <c r="G8" s="252"/>
      <c r="H8" s="252"/>
      <c r="I8" s="252"/>
      <c r="J8" s="11"/>
      <c r="K8" s="251" t="s">
        <v>112</v>
      </c>
    </row>
    <row r="9" spans="1:11" ht="45" customHeight="1" x14ac:dyDescent="0.3">
      <c r="A9" s="253" t="s">
        <v>435</v>
      </c>
      <c r="B9" s="253" t="s">
        <v>436</v>
      </c>
      <c r="C9" s="253" t="s">
        <v>437</v>
      </c>
      <c r="D9" s="251" t="s">
        <v>1379</v>
      </c>
      <c r="E9" s="251" t="s">
        <v>19</v>
      </c>
      <c r="F9" s="251" t="s">
        <v>20</v>
      </c>
      <c r="G9" s="252"/>
      <c r="H9" s="252"/>
      <c r="I9" s="252"/>
      <c r="J9" s="11"/>
      <c r="K9" s="251" t="s">
        <v>112</v>
      </c>
    </row>
    <row r="10" spans="1:11" ht="45" customHeight="1" x14ac:dyDescent="0.3">
      <c r="A10" s="253" t="s">
        <v>438</v>
      </c>
      <c r="B10" s="253" t="s">
        <v>595</v>
      </c>
      <c r="C10" s="253" t="s">
        <v>596</v>
      </c>
      <c r="D10" s="251" t="s">
        <v>1379</v>
      </c>
      <c r="E10" s="251" t="s">
        <v>19</v>
      </c>
      <c r="F10" s="251" t="s">
        <v>20</v>
      </c>
      <c r="G10" s="252"/>
      <c r="H10" s="252"/>
      <c r="I10" s="252"/>
      <c r="J10" s="11"/>
      <c r="K10" s="251" t="s">
        <v>112</v>
      </c>
    </row>
    <row r="11" spans="1:11" ht="45" customHeight="1" x14ac:dyDescent="0.3">
      <c r="A11" s="11"/>
      <c r="B11" s="11"/>
      <c r="C11" s="11"/>
      <c r="D11" s="251"/>
      <c r="E11" s="251"/>
      <c r="F11" s="251"/>
      <c r="G11" s="252"/>
      <c r="H11" s="252"/>
      <c r="I11" s="252"/>
      <c r="J11" s="11"/>
      <c r="K11" s="251"/>
    </row>
    <row r="12" spans="1:11" ht="45" customHeight="1" x14ac:dyDescent="0.3">
      <c r="A12" s="11"/>
      <c r="B12" s="11"/>
      <c r="C12" s="11"/>
      <c r="D12" s="251"/>
      <c r="E12" s="251"/>
      <c r="F12" s="251"/>
      <c r="G12" s="252"/>
      <c r="H12" s="252"/>
      <c r="I12" s="252"/>
      <c r="J12" s="11"/>
      <c r="K12" s="251"/>
    </row>
    <row r="13" spans="1:11" ht="45" customHeight="1" x14ac:dyDescent="0.3">
      <c r="A13" s="11"/>
      <c r="B13" s="11"/>
      <c r="C13" s="11"/>
      <c r="D13" s="251"/>
      <c r="E13" s="251"/>
      <c r="F13" s="251"/>
      <c r="G13" s="252"/>
      <c r="H13" s="252"/>
      <c r="I13" s="252"/>
      <c r="J13" s="11"/>
      <c r="K13" s="251"/>
    </row>
    <row r="14" spans="1:11" ht="45" customHeight="1" x14ac:dyDescent="0.3">
      <c r="A14" s="11"/>
      <c r="B14" s="11"/>
      <c r="C14" s="11"/>
      <c r="D14" s="251"/>
      <c r="E14" s="251"/>
      <c r="F14" s="251"/>
      <c r="G14" s="252"/>
      <c r="H14" s="252"/>
      <c r="I14" s="252"/>
      <c r="J14" s="11"/>
      <c r="K14" s="251"/>
    </row>
    <row r="15" spans="1:11" ht="45" customHeight="1" x14ac:dyDescent="0.3">
      <c r="A15" s="11"/>
      <c r="B15" s="11"/>
      <c r="C15" s="11"/>
      <c r="D15" s="251"/>
      <c r="E15" s="251"/>
      <c r="F15" s="251"/>
      <c r="G15" s="252"/>
      <c r="H15" s="252"/>
      <c r="I15" s="252"/>
      <c r="J15" s="11"/>
      <c r="K15" s="251"/>
    </row>
    <row r="16" spans="1:11" ht="45" customHeight="1" x14ac:dyDescent="0.3">
      <c r="A16" s="11"/>
      <c r="B16" s="11"/>
      <c r="C16" s="11"/>
      <c r="D16" s="251"/>
      <c r="E16" s="251"/>
      <c r="F16" s="251"/>
      <c r="G16" s="252"/>
      <c r="H16" s="252"/>
      <c r="I16" s="252"/>
      <c r="J16" s="11"/>
      <c r="K16" s="251"/>
    </row>
    <row r="17" spans="1:11" ht="45" customHeight="1" x14ac:dyDescent="0.3">
      <c r="A17" s="11"/>
      <c r="B17" s="11"/>
      <c r="C17" s="11"/>
      <c r="D17" s="251"/>
      <c r="E17" s="251"/>
      <c r="F17" s="251"/>
      <c r="G17" s="252"/>
      <c r="H17" s="252"/>
      <c r="I17" s="252"/>
      <c r="J17" s="11"/>
      <c r="K17" s="251"/>
    </row>
    <row r="18" spans="1:11" ht="45" customHeight="1" x14ac:dyDescent="0.3">
      <c r="A18" s="11"/>
      <c r="B18" s="11"/>
      <c r="C18" s="11"/>
      <c r="D18" s="251"/>
      <c r="E18" s="251"/>
      <c r="F18" s="251"/>
      <c r="G18" s="252"/>
      <c r="H18" s="252"/>
      <c r="I18" s="252"/>
      <c r="J18" s="11"/>
      <c r="K18" s="251"/>
    </row>
    <row r="19" spans="1:11" ht="45" customHeight="1" x14ac:dyDescent="0.3">
      <c r="A19" s="11"/>
      <c r="B19" s="11"/>
      <c r="C19" s="11"/>
      <c r="D19" s="251"/>
      <c r="E19" s="251"/>
      <c r="F19" s="251"/>
      <c r="G19" s="252"/>
      <c r="H19" s="252"/>
      <c r="I19" s="252"/>
      <c r="J19" s="11"/>
      <c r="K19" s="251"/>
    </row>
    <row r="20" spans="1:11" ht="45" customHeight="1" x14ac:dyDescent="0.3">
      <c r="A20" s="11"/>
      <c r="B20" s="11"/>
      <c r="C20" s="11"/>
      <c r="D20" s="251"/>
      <c r="E20" s="251"/>
      <c r="F20" s="251"/>
      <c r="G20" s="252"/>
      <c r="H20" s="252"/>
      <c r="I20" s="252"/>
      <c r="J20" s="11"/>
      <c r="K20" s="251"/>
    </row>
    <row r="21" spans="1:11" ht="45" customHeight="1" x14ac:dyDescent="0.3">
      <c r="A21" s="11"/>
      <c r="B21" s="11"/>
      <c r="C21" s="11"/>
      <c r="D21" s="251"/>
      <c r="E21" s="251"/>
      <c r="F21" s="251"/>
      <c r="G21" s="252"/>
      <c r="H21" s="252"/>
      <c r="I21" s="252"/>
      <c r="J21" s="11"/>
      <c r="K21" s="251"/>
    </row>
  </sheetData>
  <conditionalFormatting sqref="A3:I21">
    <cfRule type="expression" dxfId="33" priority="1">
      <formula>$F3="v"</formula>
    </cfRule>
    <cfRule type="expression" dxfId="32" priority="2">
      <formula>$F3="d"</formula>
    </cfRule>
    <cfRule type="expression" dxfId="31" priority="3">
      <formula>$F3="m"</formula>
    </cfRule>
  </conditionalFormatting>
  <conditionalFormatting sqref="A3:K21">
    <cfRule type="expression" dxfId="30" priority="4">
      <formula>$F3="no"</formula>
    </cfRule>
  </conditionalFormatting>
  <pageMargins left="0.7" right="0.2" top="0.25" bottom="0.2" header="0.05" footer="0.3"/>
  <pageSetup orientation="landscape"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Sheet5</vt:lpstr>
      <vt:lpstr>RAW</vt:lpstr>
      <vt:lpstr>Sheet2</vt:lpstr>
      <vt:lpstr>Information</vt:lpstr>
      <vt:lpstr>ANT Info</vt:lpstr>
      <vt:lpstr>Calculator</vt:lpstr>
      <vt:lpstr>PATONs to Verify</vt:lpstr>
      <vt:lpstr>BH1 Booth Bay Harbor</vt:lpstr>
      <vt:lpstr>BH 2 Merrymeetings Bay</vt:lpstr>
      <vt:lpstr>BH 3 Sheepscot River</vt:lpstr>
      <vt:lpstr>BH 4 Friendship Long Isl.</vt:lpstr>
      <vt:lpstr>CB1 Casco Bay</vt:lpstr>
      <vt:lpstr>CB2 Orrs Isl 2 C.Small</vt:lpstr>
      <vt:lpstr>PH1 Portsmouth Harbor</vt:lpstr>
      <vt:lpstr>PH2 Prtsmth Hrbr CLASS 1</vt:lpstr>
      <vt:lpstr>SB Saco Bay</vt:lpstr>
      <vt:lpstr>'BH 2 Merrymeetings Bay'!Print_Area</vt:lpstr>
      <vt:lpstr>'BH 3 Sheepscot River'!Print_Area</vt:lpstr>
      <vt:lpstr>'BH 4 Friendship Long Isl.'!Print_Area</vt:lpstr>
      <vt:lpstr>'BH1 Booth Bay Harbor'!Print_Area</vt:lpstr>
      <vt:lpstr>'CB1 Casco Bay'!Print_Area</vt:lpstr>
      <vt:lpstr>'CB2 Orrs Isl 2 C.Small'!Print_Area</vt:lpstr>
      <vt:lpstr>Information!Print_Area</vt:lpstr>
      <vt:lpstr>'PH1 Portsmouth Harbor'!Print_Area</vt:lpstr>
      <vt:lpstr>'PH2 Prtsmth Hrbr CLASS 1'!Print_Area</vt:lpstr>
      <vt:lpstr>'SB Saco Bay'!Print_Area</vt:lpstr>
      <vt:lpstr>'BH 2 Merrymeetings Bay'!Print_Titles</vt:lpstr>
      <vt:lpstr>'BH 3 Sheepscot River'!Print_Titles</vt:lpstr>
      <vt:lpstr>'BH 4 Friendship Long Isl.'!Print_Titles</vt:lpstr>
      <vt:lpstr>'BH1 Booth Bay Harbor'!Print_Titles</vt:lpstr>
      <vt:lpstr>'CB1 Casco Bay'!Print_Titles</vt:lpstr>
      <vt:lpstr>'CB2 Orrs Isl 2 C.Small'!Print_Titles</vt:lpstr>
      <vt:lpstr>'PH1 Portsmouth Harbor'!Print_Titles</vt:lpstr>
      <vt:lpstr>'PH2 Prtsmth Hrbr CLASS 1'!Print_Titles</vt:lpstr>
      <vt:lpstr>'SB Saco Bay'!Print_Titles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Stephen Wagner</cp:lastModifiedBy>
  <cp:lastPrinted>2025-03-21T19:37:47Z</cp:lastPrinted>
  <dcterms:created xsi:type="dcterms:W3CDTF">2021-03-01T16:41:42Z</dcterms:created>
  <dcterms:modified xsi:type="dcterms:W3CDTF">2025-03-21T19:41:31Z</dcterms:modified>
</cp:coreProperties>
</file>