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PATROL RUN SHEET" sheetId="2" r:id="rId1"/>
    <sheet name="Follow-Up Summary List" sheetId="5" r:id="rId2"/>
    <sheet name="Bridges" sheetId="6" r:id="rId3"/>
  </sheets>
  <definedNames>
    <definedName name="_xlnm.Print_Area" localSheetId="0">'PATROL RUN SHEET'!$A$6:$P$363</definedName>
    <definedName name="_xlnm.Print_Titles" localSheetId="0">'PATROL RUN SHEET'!$5:$6</definedName>
  </definedNames>
  <calcPr calcId="145621"/>
</workbook>
</file>

<file path=xl/calcChain.xml><?xml version="1.0" encoding="utf-8"?>
<calcChain xmlns="http://schemas.openxmlformats.org/spreadsheetml/2006/main">
  <c r="N29" i="2" l="1"/>
  <c r="N36" i="2"/>
  <c r="A265" i="2"/>
  <c r="A47" i="2" l="1"/>
  <c r="A40" i="2"/>
  <c r="A33" i="2"/>
  <c r="N97" i="2"/>
  <c r="N90" i="2"/>
  <c r="A88" i="2"/>
  <c r="N84" i="2"/>
  <c r="A81" i="2"/>
  <c r="N77" i="2"/>
  <c r="A74" i="2"/>
  <c r="N70" i="2"/>
  <c r="N63" i="2"/>
  <c r="A67" i="2"/>
  <c r="A60" i="2"/>
  <c r="N344" i="2" l="1"/>
  <c r="A348" i="2"/>
  <c r="N275" i="2"/>
  <c r="N268" i="2"/>
  <c r="A170" i="2"/>
  <c r="N166" i="2"/>
  <c r="A129" i="2"/>
  <c r="A122" i="2"/>
  <c r="N111" i="2"/>
  <c r="A108" i="2"/>
  <c r="A101" i="2"/>
  <c r="A94" i="2"/>
  <c r="A224" i="2"/>
  <c r="L223" i="2"/>
  <c r="N220" i="2"/>
  <c r="K220" i="2"/>
  <c r="A327" i="2"/>
  <c r="N323" i="2"/>
  <c r="A320" i="2"/>
  <c r="N316" i="2"/>
  <c r="N261" i="2"/>
  <c r="A258" i="2"/>
  <c r="A251" i="2"/>
  <c r="N254" i="2"/>
  <c r="N247" i="2"/>
  <c r="N240" i="2"/>
  <c r="N233" i="2"/>
  <c r="A244" i="2"/>
  <c r="A237" i="2"/>
  <c r="L361" i="2"/>
  <c r="L354" i="2"/>
  <c r="L347" i="2"/>
  <c r="L340" i="2"/>
  <c r="L333" i="2"/>
  <c r="L326" i="2"/>
  <c r="L319" i="2"/>
  <c r="L312" i="2"/>
  <c r="L305" i="2"/>
  <c r="L299" i="2"/>
  <c r="L292" i="2"/>
  <c r="L285" i="2"/>
  <c r="L278" i="2"/>
  <c r="L271" i="2"/>
  <c r="L264" i="2"/>
  <c r="L257" i="2"/>
  <c r="L250" i="2"/>
  <c r="L243" i="2"/>
  <c r="L236" i="2"/>
  <c r="L229" i="2"/>
  <c r="L216" i="2"/>
  <c r="L210" i="2"/>
  <c r="L203" i="2"/>
  <c r="L196" i="2"/>
  <c r="L189" i="2"/>
  <c r="L182" i="2"/>
  <c r="L175" i="2"/>
  <c r="L169" i="2"/>
  <c r="L162" i="2"/>
  <c r="L148" i="2"/>
  <c r="L141" i="2"/>
  <c r="L134" i="2"/>
  <c r="L128" i="2"/>
  <c r="L121" i="2"/>
  <c r="L114" i="2"/>
  <c r="L107" i="2"/>
  <c r="L100" i="2"/>
  <c r="L93" i="2"/>
  <c r="L87" i="2"/>
  <c r="L80" i="2"/>
  <c r="L73" i="2"/>
  <c r="L66" i="2"/>
  <c r="L59" i="2"/>
  <c r="L52" i="2"/>
  <c r="L46" i="2"/>
  <c r="L39" i="2"/>
  <c r="L32" i="2"/>
  <c r="L25" i="2"/>
  <c r="L18" i="2"/>
  <c r="L11" i="2"/>
  <c r="A362" i="2"/>
  <c r="A355" i="2"/>
  <c r="A341" i="2"/>
  <c r="A334" i="2"/>
  <c r="A313" i="2"/>
  <c r="A306" i="2"/>
  <c r="A300" i="2"/>
  <c r="A293" i="2"/>
  <c r="A286" i="2"/>
  <c r="A230" i="2"/>
  <c r="A217" i="2"/>
  <c r="A211" i="2"/>
  <c r="A204" i="2"/>
  <c r="A197" i="2"/>
  <c r="A183" i="2"/>
  <c r="A190" i="2"/>
  <c r="A176" i="2"/>
  <c r="A163" i="2"/>
  <c r="A156" i="2"/>
  <c r="A149" i="2"/>
  <c r="A142" i="2"/>
  <c r="A135" i="2"/>
  <c r="A115" i="2"/>
  <c r="A53" i="2"/>
  <c r="A26" i="2"/>
  <c r="A19" i="2"/>
  <c r="A12" i="2"/>
  <c r="K236" i="2"/>
  <c r="K243" i="2"/>
  <c r="N358" i="2"/>
  <c r="N351" i="2"/>
  <c r="N337" i="2"/>
  <c r="N330" i="2"/>
  <c r="N309" i="2"/>
  <c r="N302" i="2"/>
  <c r="N296" i="2"/>
  <c r="N289" i="2"/>
  <c r="N282" i="2"/>
  <c r="N226" i="2"/>
  <c r="N213" i="2"/>
  <c r="N207" i="2"/>
  <c r="N200" i="2"/>
  <c r="N193" i="2"/>
  <c r="N186" i="2"/>
  <c r="N172" i="2"/>
  <c r="N159" i="2"/>
  <c r="N152" i="2"/>
  <c r="N145" i="2"/>
  <c r="N138" i="2"/>
  <c r="N131" i="2"/>
  <c r="N125" i="2"/>
  <c r="N118" i="2"/>
  <c r="N104" i="2"/>
  <c r="N56" i="2"/>
  <c r="N49" i="2"/>
  <c r="N43" i="2"/>
  <c r="N22" i="2"/>
  <c r="N15" i="2"/>
  <c r="N8" i="2"/>
  <c r="L2" i="2"/>
  <c r="Q363" i="2" s="1"/>
  <c r="K250" i="2"/>
  <c r="K247" i="2"/>
  <c r="K240" i="2"/>
  <c r="K128" i="2"/>
  <c r="K125" i="2"/>
  <c r="K121" i="2"/>
  <c r="K213" i="2"/>
  <c r="N179" i="2"/>
  <c r="K87" i="2"/>
  <c r="K8" i="2"/>
  <c r="K15" i="2"/>
  <c r="K22" i="2"/>
  <c r="K29" i="2"/>
  <c r="K36" i="2"/>
  <c r="K43" i="2"/>
  <c r="K49" i="2"/>
  <c r="K56" i="2"/>
  <c r="K63" i="2"/>
  <c r="K70" i="2"/>
  <c r="K77" i="2"/>
  <c r="K84" i="2"/>
  <c r="K90" i="2"/>
  <c r="K97" i="2"/>
  <c r="K104" i="2"/>
  <c r="K111" i="2"/>
  <c r="K118" i="2"/>
  <c r="K131" i="2"/>
  <c r="K138" i="2"/>
  <c r="K145" i="2"/>
  <c r="K152" i="2"/>
  <c r="K159" i="2"/>
  <c r="K166" i="2"/>
  <c r="K172" i="2"/>
  <c r="K179" i="2"/>
  <c r="K186" i="2"/>
  <c r="K193" i="2"/>
  <c r="K200" i="2"/>
  <c r="K207" i="2"/>
  <c r="K226" i="2"/>
  <c r="K233" i="2"/>
  <c r="K254" i="2"/>
  <c r="K261" i="2"/>
  <c r="K268" i="2"/>
  <c r="K275" i="2"/>
  <c r="K282" i="2"/>
  <c r="K289" i="2"/>
  <c r="K296" i="2"/>
  <c r="K302" i="2"/>
  <c r="K309" i="2"/>
  <c r="K316" i="2"/>
  <c r="K323" i="2"/>
  <c r="K330" i="2"/>
  <c r="K337" i="2"/>
  <c r="K344" i="2"/>
  <c r="K358" i="2"/>
  <c r="K351" i="2"/>
  <c r="K305" i="2"/>
  <c r="K292" i="2"/>
  <c r="K229" i="2"/>
  <c r="K182" i="2"/>
  <c r="K114" i="2"/>
  <c r="K107" i="2"/>
  <c r="K100" i="2"/>
  <c r="K93" i="2"/>
  <c r="I363" i="2"/>
  <c r="J1" i="2" s="1"/>
  <c r="K363" i="2"/>
  <c r="H1" i="2" s="1"/>
  <c r="M363" i="2"/>
  <c r="F1" i="2" s="1"/>
  <c r="X363" i="2"/>
  <c r="X1" i="2" s="1"/>
  <c r="I3" i="2" s="1"/>
  <c r="W363" i="2"/>
  <c r="W1" i="2" s="1"/>
  <c r="G3" i="2" s="1"/>
  <c r="V363" i="2"/>
  <c r="V1" i="2" s="1"/>
  <c r="E3" i="2" s="1"/>
  <c r="Q125" i="2"/>
  <c r="Q118" i="2"/>
  <c r="Q111" i="2"/>
  <c r="Q104" i="2"/>
  <c r="Q259" i="2"/>
  <c r="Q342" i="2"/>
  <c r="O363" i="2"/>
  <c r="K1" i="2" s="1"/>
  <c r="Q351" i="2"/>
  <c r="Q344" i="2"/>
  <c r="Q309" i="2"/>
  <c r="Q282" i="2"/>
  <c r="Q275" i="2"/>
  <c r="Q268" i="2"/>
  <c r="Q247" i="2"/>
  <c r="Q240" i="2"/>
  <c r="Q233" i="2"/>
  <c r="Q159" i="2"/>
  <c r="Q145" i="2"/>
  <c r="Q138" i="2"/>
  <c r="Q97" i="2"/>
  <c r="Q90" i="2"/>
  <c r="Q84" i="2"/>
  <c r="K18" i="2"/>
  <c r="Q337" i="2"/>
  <c r="Q296" i="2"/>
  <c r="Q289" i="2"/>
  <c r="Q261" i="2"/>
  <c r="Q254" i="2"/>
  <c r="Q302" i="2"/>
  <c r="A54" i="6"/>
  <c r="A21" i="6"/>
  <c r="Q330" i="2"/>
  <c r="Q323" i="2"/>
  <c r="Q316" i="2"/>
  <c r="A236" i="2"/>
  <c r="A243" i="2" s="1"/>
  <c r="A250" i="2" s="1"/>
  <c r="A257" i="2" s="1"/>
  <c r="A264" i="2" s="1"/>
  <c r="A271" i="2" s="1"/>
  <c r="A278" i="2" s="1"/>
  <c r="A285" i="2" s="1"/>
  <c r="A292" i="2" s="1"/>
  <c r="A299" i="2" s="1"/>
  <c r="A305" i="2" s="1"/>
  <c r="A312" i="2" s="1"/>
  <c r="A319" i="2" s="1"/>
  <c r="A326" i="2" s="1"/>
  <c r="A333" i="2" s="1"/>
  <c r="A340" i="2" s="1"/>
  <c r="A347" i="2" s="1"/>
  <c r="A354" i="2" s="1"/>
  <c r="Q207" i="2"/>
  <c r="Q200" i="2"/>
  <c r="Q193" i="2"/>
  <c r="G189" i="2"/>
  <c r="Q186" i="2"/>
  <c r="Q179" i="2"/>
  <c r="Q226" i="2"/>
  <c r="Q15" i="2"/>
  <c r="Q36" i="2"/>
  <c r="A18" i="2"/>
  <c r="A25" i="2" s="1"/>
  <c r="A32" i="2" s="1"/>
  <c r="A39" i="2" s="1"/>
  <c r="A46" i="2" s="1"/>
  <c r="A52" i="2" s="1"/>
  <c r="A59" i="2" s="1"/>
  <c r="A66" i="2" s="1"/>
  <c r="A73" i="2" s="1"/>
  <c r="A80" i="2" s="1"/>
  <c r="A87" i="2" s="1"/>
  <c r="A93" i="2" s="1"/>
  <c r="A100" i="2" s="1"/>
  <c r="Q172" i="2"/>
  <c r="Q166" i="2"/>
  <c r="Q152" i="2"/>
  <c r="Q131" i="2"/>
  <c r="Q77" i="2"/>
  <c r="Q70" i="2"/>
  <c r="Q63" i="2"/>
  <c r="Q56" i="2"/>
  <c r="Q49" i="2"/>
  <c r="Q43" i="2"/>
  <c r="Q29" i="2"/>
  <c r="Q22" i="2"/>
  <c r="G46" i="2"/>
  <c r="G39" i="2"/>
  <c r="G32" i="2"/>
  <c r="Q8" i="2"/>
  <c r="A155" i="2"/>
  <c r="A162" i="2" s="1"/>
  <c r="A169" i="2" s="1"/>
  <c r="A175" i="2" s="1"/>
  <c r="A182" i="2" s="1"/>
  <c r="A189" i="2" s="1"/>
  <c r="A196" i="2" s="1"/>
  <c r="A203" i="2" s="1"/>
  <c r="A210" i="2" s="1"/>
  <c r="G363" i="2" l="1"/>
  <c r="B1" i="2" s="1"/>
  <c r="J3" i="2"/>
  <c r="H3" i="2"/>
  <c r="F3" i="2"/>
</calcChain>
</file>

<file path=xl/sharedStrings.xml><?xml version="1.0" encoding="utf-8"?>
<sst xmlns="http://schemas.openxmlformats.org/spreadsheetml/2006/main" count="3954" uniqueCount="480">
  <si>
    <t xml:space="preserve"> </t>
  </si>
  <si>
    <t>Charted</t>
  </si>
  <si>
    <t>Date</t>
  </si>
  <si>
    <t>PATON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</si>
  <si>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</si>
  <si>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</si>
  <si>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</si>
  <si>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</si>
  <si>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</si>
  <si>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</si>
  <si>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</si>
  <si>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</si>
  <si>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PATON NAME</t>
  </si>
  <si>
    <t>TYPE</t>
  </si>
  <si>
    <t>LATITUDE</t>
  </si>
  <si>
    <t>LONGITUDE</t>
  </si>
  <si>
    <t xml:space="preserve">TIME     </t>
  </si>
  <si>
    <t>EPE  (ft)</t>
  </si>
  <si>
    <t xml:space="preserve">HOT     </t>
  </si>
  <si>
    <t>DATUM</t>
  </si>
  <si>
    <t>DATE</t>
  </si>
  <si>
    <t>3D</t>
  </si>
  <si>
    <t>DEPTH</t>
  </si>
  <si>
    <t>LIGHT</t>
  </si>
  <si>
    <t>DIST OFF</t>
  </si>
  <si>
    <t>NOT IN THE LIGHT LIST</t>
  </si>
  <si>
    <t>NOT CHARTED</t>
  </si>
  <si>
    <t>TRANS.  CORR.   (ft)</t>
  </si>
  <si>
    <t>CRITERIA</t>
  </si>
  <si>
    <t>Total</t>
  </si>
  <si>
    <t>Photos</t>
  </si>
  <si>
    <t>Verify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</si>
  <si>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</si>
  <si>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</si>
  <si>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</si>
  <si>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</si>
  <si>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</si>
  <si>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</si>
  <si>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</si>
  <si>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</si>
  <si>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</si>
  <si>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</si>
  <si>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</si>
  <si>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</si>
  <si>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 xml:space="preserve"> Massachusetts</t>
  </si>
  <si>
    <t>BRIDGE WORKSHEET</t>
  </si>
  <si>
    <t>TYPE                     BRIDGE NO.                  PHOTO STATUS                   SEQ. NO.</t>
  </si>
  <si>
    <t>Bridge Name</t>
  </si>
  <si>
    <t>LAT /  LONG    Type</t>
  </si>
  <si>
    <t>Time   / Date</t>
  </si>
  <si>
    <t>Number of Lights</t>
  </si>
  <si>
    <r>
      <rPr>
        <b/>
        <sz val="9"/>
        <color rgb="FF000000"/>
        <rFont val="Calibri"/>
        <family val="2"/>
      </rPr>
      <t xml:space="preserve">Comments / Substation  </t>
    </r>
    <r>
      <rPr>
        <sz val="9"/>
        <color rgb="FF000000"/>
        <rFont val="Calibri"/>
        <family val="2"/>
      </rPr>
      <t xml:space="preserve">                                            </t>
    </r>
    <r>
      <rPr>
        <b/>
        <sz val="9"/>
        <color rgb="FF0000CC"/>
        <rFont val="Calibri"/>
        <family val="2"/>
      </rPr>
      <t xml:space="preserve">BLUE Comments - Auxiliary responsibility.           </t>
    </r>
    <r>
      <rPr>
        <sz val="9"/>
        <color rgb="FF000000"/>
        <rFont val="Calibri"/>
        <family val="2"/>
      </rPr>
      <t xml:space="preserve">                                </t>
    </r>
    <r>
      <rPr>
        <b/>
        <sz val="9"/>
        <color rgb="FFFF0000"/>
        <rFont val="Calibri"/>
        <family val="2"/>
      </rPr>
      <t>RED Comments - Coast Guard responsibility</t>
    </r>
  </si>
  <si>
    <t>BRIDGE</t>
  </si>
  <si>
    <t>Waterway</t>
  </si>
  <si>
    <t>Center Channel</t>
  </si>
  <si>
    <t>X = OUT  / O - Positioned                                                Upstream</t>
  </si>
  <si>
    <t>Type</t>
  </si>
  <si>
    <t>VC            HC</t>
  </si>
  <si>
    <t>Margin of Channel</t>
  </si>
  <si>
    <t>Pier Lights</t>
  </si>
  <si>
    <t>Roadway</t>
  </si>
  <si>
    <t>OBS</t>
  </si>
  <si>
    <t>Axis Lights</t>
  </si>
  <si>
    <t>ON-SCENE COMMENTS AND</t>
  </si>
  <si>
    <t>Flow</t>
  </si>
  <si>
    <t>OBSERVATIONS</t>
  </si>
  <si>
    <t>Bridge Diagram (Overhead View)</t>
  </si>
  <si>
    <t>Downstream</t>
  </si>
  <si>
    <t>PAGE TWO</t>
  </si>
  <si>
    <t>Bridge Diagram</t>
  </si>
  <si>
    <t>Aid Established  </t>
  </si>
  <si>
    <t xml:space="preserve">Floating ,Unlighted </t>
  </si>
  <si>
    <t>3 </t>
  </si>
  <si>
    <t xml:space="preserve">Yes </t>
  </si>
  <si>
    <t xml:space="preserve">013-11-02 </t>
  </si>
  <si>
    <t xml:space="preserve">WH-CS-C </t>
  </si>
  <si>
    <t>Tim Mullen </t>
  </si>
  <si>
    <t>SEASONAL  </t>
  </si>
  <si>
    <t>05/15 - 10/15 </t>
  </si>
  <si>
    <t xml:space="preserve">No </t>
  </si>
  <si>
    <t xml:space="preserve">2012-06-03 Le Blanc , Ernest A.   </t>
  </si>
  <si>
    <t xml:space="preserve">2012-06-20 O'Neil, Barry   </t>
  </si>
  <si>
    <t xml:space="preserve">2014-08-05 Larkin, Frank   </t>
  </si>
  <si>
    <t>100118045878  </t>
  </si>
  <si>
    <t xml:space="preserve">Brewer Fiddler's Cove Marina No Wake Buoy   </t>
  </si>
  <si>
    <t xml:space="preserve">41 39 02.04 N </t>
  </si>
  <si>
    <t xml:space="preserve">70 38 08.040 W </t>
  </si>
  <si>
    <t>Frederick Sorrento </t>
  </si>
  <si>
    <t>04/15 - 10/15 </t>
  </si>
  <si>
    <t xml:space="preserve">2013-08-16 Farrar, Richard   </t>
  </si>
  <si>
    <t>100117420355  </t>
  </si>
  <si>
    <t xml:space="preserve">Coonamessett Farm Aquaculture Buoy NW   </t>
  </si>
  <si>
    <t xml:space="preserve">41 33 37.02 N </t>
  </si>
  <si>
    <t xml:space="preserve">70 39 32.280 W </t>
  </si>
  <si>
    <t>Matthew Weeks </t>
  </si>
  <si>
    <t>ANNUAL  </t>
  </si>
  <si>
    <t>100117420362  </t>
  </si>
  <si>
    <t xml:space="preserve">Coonamessett Farm Aquaculture Buoy SE   </t>
  </si>
  <si>
    <t xml:space="preserve">41 33 33.30 N </t>
  </si>
  <si>
    <t xml:space="preserve">70 39 28.080 W </t>
  </si>
  <si>
    <t>100117420360  </t>
  </si>
  <si>
    <t xml:space="preserve">Coonamessett Farm Aquaculture Buoy SW   </t>
  </si>
  <si>
    <t xml:space="preserve">41 33 32.76 N </t>
  </si>
  <si>
    <t xml:space="preserve">70 39 33.900 W </t>
  </si>
  <si>
    <t>16475.00  </t>
  </si>
  <si>
    <t>200100220039  </t>
  </si>
  <si>
    <t xml:space="preserve">Fiddlers Cove Marina Buoy 4FC   </t>
  </si>
  <si>
    <t>2 </t>
  </si>
  <si>
    <t>Fred Sorrrento </t>
  </si>
  <si>
    <t>16480.00  </t>
  </si>
  <si>
    <t>200100220040  </t>
  </si>
  <si>
    <t xml:space="preserve">Fiddlers Cove Marina Buoy 5FC   </t>
  </si>
  <si>
    <t xml:space="preserve">41 39 01.86 N </t>
  </si>
  <si>
    <t xml:space="preserve">70 38 07.020 W </t>
  </si>
  <si>
    <t>Fred Sorrento </t>
  </si>
  <si>
    <t>16375.00  </t>
  </si>
  <si>
    <t>200100218041  </t>
  </si>
  <si>
    <t xml:space="preserve">Great Sippewisset Rock Daybeacon   </t>
  </si>
  <si>
    <t xml:space="preserve">41 35 17.50 N </t>
  </si>
  <si>
    <t xml:space="preserve">70 39 13.500 W </t>
  </si>
  <si>
    <t xml:space="preserve">Fixed,Unlighted </t>
  </si>
  <si>
    <t>John Drake Ross </t>
  </si>
  <si>
    <t xml:space="preserve">2013-07-04 O'Neil, Barry   </t>
  </si>
  <si>
    <t>05/01 - 11/01 </t>
  </si>
  <si>
    <t>05/01 - 10/15 </t>
  </si>
  <si>
    <t>200100787509  </t>
  </si>
  <si>
    <t xml:space="preserve">Megansett Beach Swim Buoys (2)   </t>
  </si>
  <si>
    <t xml:space="preserve">41 39 20.00 N </t>
  </si>
  <si>
    <t xml:space="preserve">70 37 26.740 W </t>
  </si>
  <si>
    <t>Falmouth Beach Committee  </t>
  </si>
  <si>
    <t>06/01 - 10/01 </t>
  </si>
  <si>
    <t>16515.00  </t>
  </si>
  <si>
    <t>200100217613  </t>
  </si>
  <si>
    <t xml:space="preserve">Megansett Harbor Buoy 11   </t>
  </si>
  <si>
    <t xml:space="preserve">41 39 29.50 N </t>
  </si>
  <si>
    <t xml:space="preserve">70 37 27.000 W </t>
  </si>
  <si>
    <t>FALMOUTH HARBORMASTER </t>
  </si>
  <si>
    <t>16502.00  </t>
  </si>
  <si>
    <t>200100669169  </t>
  </si>
  <si>
    <t xml:space="preserve">Megansett Harbor Channel Buoy 8A   </t>
  </si>
  <si>
    <t xml:space="preserve">41 39 28.80 N </t>
  </si>
  <si>
    <t xml:space="preserve">70 37 40.260 W </t>
  </si>
  <si>
    <t>100117348158  </t>
  </si>
  <si>
    <t xml:space="preserve">Megansett Harbor No Wake Buoy   </t>
  </si>
  <si>
    <t>Falmouth Harbormaster </t>
  </si>
  <si>
    <t>200100787506  </t>
  </si>
  <si>
    <t xml:space="preserve">Old Silver Beach Swim Buoys (10)   </t>
  </si>
  <si>
    <t xml:space="preserve">41 37 56.00 N </t>
  </si>
  <si>
    <t xml:space="preserve">70 38 41.800 W </t>
  </si>
  <si>
    <t xml:space="preserve">2014-08-09 Larkin, Frank   </t>
  </si>
  <si>
    <t xml:space="preserve">2013-07-01 Le Blanc , Ernest A.   </t>
  </si>
  <si>
    <t>16360.00  </t>
  </si>
  <si>
    <t>200100217598  </t>
  </si>
  <si>
    <t xml:space="preserve">Quisset Harbor Buoy 8   </t>
  </si>
  <si>
    <t xml:space="preserve">41 32 32.00 N </t>
  </si>
  <si>
    <t xml:space="preserve">70 39 21.000 W </t>
  </si>
  <si>
    <t>04/01 - 10/15 </t>
  </si>
  <si>
    <t>16365.00  </t>
  </si>
  <si>
    <t>200100217599  </t>
  </si>
  <si>
    <t xml:space="preserve">Quisset Harbor Buoy 9   </t>
  </si>
  <si>
    <t xml:space="preserve">41 32 33.90 N </t>
  </si>
  <si>
    <t xml:space="preserve">70 39 19.860 W </t>
  </si>
  <si>
    <t>100116981106  </t>
  </si>
  <si>
    <t xml:space="preserve">Quissett Oyster Company Buoy A   </t>
  </si>
  <si>
    <t xml:space="preserve">41 32 01.00 N </t>
  </si>
  <si>
    <t xml:space="preserve">70 40 14.000 W </t>
  </si>
  <si>
    <t>Peter Chase </t>
  </si>
  <si>
    <t>100116981110  </t>
  </si>
  <si>
    <t xml:space="preserve">Quissett Oyster Company Buoy B   </t>
  </si>
  <si>
    <t xml:space="preserve">41 32 05.00 N </t>
  </si>
  <si>
    <t xml:space="preserve">70 40 18.000 W </t>
  </si>
  <si>
    <t>100117003900  </t>
  </si>
  <si>
    <t xml:space="preserve">Quissett Oyster Company Buoy C   </t>
  </si>
  <si>
    <t xml:space="preserve">41 32 03.00 N </t>
  </si>
  <si>
    <t xml:space="preserve">70 40 19.000 W </t>
  </si>
  <si>
    <t>100117003905  </t>
  </si>
  <si>
    <t xml:space="preserve">Quissett Oyster CompanyBuoy D   </t>
  </si>
  <si>
    <t xml:space="preserve">70 40 13.000 W </t>
  </si>
  <si>
    <t>100117003876  </t>
  </si>
  <si>
    <t xml:space="preserve">Seascape Beach Association Swim Buoy A   </t>
  </si>
  <si>
    <t xml:space="preserve">41 38 55.08 N </t>
  </si>
  <si>
    <t xml:space="preserve">70 38 12.900 W </t>
  </si>
  <si>
    <t>Henry W. Leeds </t>
  </si>
  <si>
    <t xml:space="preserve">2011-09-04 Le Blanc , Ernest A.   </t>
  </si>
  <si>
    <t>100117003889  </t>
  </si>
  <si>
    <t xml:space="preserve">Seascape Beach Association Swim Buoy B   </t>
  </si>
  <si>
    <t xml:space="preserve">41 38 52.26 N </t>
  </si>
  <si>
    <t xml:space="preserve">70 38 34.640 W </t>
  </si>
  <si>
    <t>Henry Leeds </t>
  </si>
  <si>
    <t>100117427442  </t>
  </si>
  <si>
    <t xml:space="preserve">Sippewisett Oyster Company Aquaculture Buoy A   </t>
  </si>
  <si>
    <t xml:space="preserve">41 35 12.20 N </t>
  </si>
  <si>
    <t xml:space="preserve">70 38 44.900 W </t>
  </si>
  <si>
    <t>Daniel Fougere </t>
  </si>
  <si>
    <t>100117427458  </t>
  </si>
  <si>
    <t xml:space="preserve">Sippewisett Oyster Company Aquaculture Buoy B   </t>
  </si>
  <si>
    <t xml:space="preserve">41 35 11.10 N </t>
  </si>
  <si>
    <t xml:space="preserve">70 38 47.500 W </t>
  </si>
  <si>
    <t>100117427463  </t>
  </si>
  <si>
    <t xml:space="preserve">Sippewisett Oyster Company Aquaculture Buoy C   </t>
  </si>
  <si>
    <t xml:space="preserve">41 35 06.60 N </t>
  </si>
  <si>
    <t xml:space="preserve">70 38 45.500 W </t>
  </si>
  <si>
    <t>100117427473  </t>
  </si>
  <si>
    <t xml:space="preserve">Sippewisett Oyster Company Aquaculture Buoy D   </t>
  </si>
  <si>
    <t xml:space="preserve">41 35 07.60 N </t>
  </si>
  <si>
    <t xml:space="preserve">70 38 43.000 W </t>
  </si>
  <si>
    <t>16517.00  </t>
  </si>
  <si>
    <t>200100219276  </t>
  </si>
  <si>
    <t xml:space="preserve">Squeteague Harbor Buoy 2   </t>
  </si>
  <si>
    <t xml:space="preserve">41 39 33.30 N </t>
  </si>
  <si>
    <t xml:space="preserve">70 37 16.920 W </t>
  </si>
  <si>
    <t>16518.00  </t>
  </si>
  <si>
    <t>200100219277  </t>
  </si>
  <si>
    <t xml:space="preserve">Squeteague Harbor Buoy 3   </t>
  </si>
  <si>
    <t xml:space="preserve">41 39 38.82 N </t>
  </si>
  <si>
    <t xml:space="preserve">70 37 13.020 W </t>
  </si>
  <si>
    <t>200100219279  </t>
  </si>
  <si>
    <t xml:space="preserve">Squeteague Harbor Speed Buoy   </t>
  </si>
  <si>
    <t xml:space="preserve">41 39 30.66 N </t>
  </si>
  <si>
    <t xml:space="preserve">70 37 07.740 W </t>
  </si>
  <si>
    <t>100117790233  </t>
  </si>
  <si>
    <t xml:space="preserve">Ward Aquafarms Aquaculture Buoy A   </t>
  </si>
  <si>
    <t xml:space="preserve">41 39 16.20 N </t>
  </si>
  <si>
    <t xml:space="preserve">70 37 51.000 W </t>
  </si>
  <si>
    <t>Daniel Ward </t>
  </si>
  <si>
    <t>100117790244  </t>
  </si>
  <si>
    <t xml:space="preserve">Ward Aquafarms Aquaculture Buoy B   </t>
  </si>
  <si>
    <t xml:space="preserve">41 39 14.61 N </t>
  </si>
  <si>
    <t xml:space="preserve">70 37 46.530 W </t>
  </si>
  <si>
    <t>100117790250  </t>
  </si>
  <si>
    <t xml:space="preserve">Ward Aquafarms Aquaculture Buoy C   </t>
  </si>
  <si>
    <t xml:space="preserve">41 39 10.98 N </t>
  </si>
  <si>
    <t xml:space="preserve">70 37 48.900 W </t>
  </si>
  <si>
    <t>100117790257  </t>
  </si>
  <si>
    <t xml:space="preserve">Ward Aquafarms Aquaculture Buoy D   </t>
  </si>
  <si>
    <t xml:space="preserve">41 39 11.76 N </t>
  </si>
  <si>
    <t xml:space="preserve">70 37 45.420 W </t>
  </si>
  <si>
    <t>16420.00  </t>
  </si>
  <si>
    <t>200100217617  </t>
  </si>
  <si>
    <t xml:space="preserve">West Falmouth Harbor Buoy 13   </t>
  </si>
  <si>
    <t xml:space="preserve">41 36 25.00 N </t>
  </si>
  <si>
    <t xml:space="preserve">70 38 59.000 W </t>
  </si>
  <si>
    <t>16425.00  </t>
  </si>
  <si>
    <t>200100217618  </t>
  </si>
  <si>
    <t xml:space="preserve">West Falmouth Harbor Buoy 14   </t>
  </si>
  <si>
    <t xml:space="preserve">70 39 00.000 W </t>
  </si>
  <si>
    <t>16400.00  </t>
  </si>
  <si>
    <t>200100217601  </t>
  </si>
  <si>
    <t xml:space="preserve">West Falmouth Harbor Buoy 7   </t>
  </si>
  <si>
    <t xml:space="preserve">41 36 23.00 N </t>
  </si>
  <si>
    <t xml:space="preserve">70 39 02.000 W </t>
  </si>
  <si>
    <t>16410.00  </t>
  </si>
  <si>
    <t>200100217615  </t>
  </si>
  <si>
    <t xml:space="preserve">West Falmouth Harbor Buoy 9   </t>
  </si>
  <si>
    <t xml:space="preserve">41 36 21.00 N </t>
  </si>
  <si>
    <t xml:space="preserve">70 38 40.000 W </t>
  </si>
  <si>
    <t>200100217620  </t>
  </si>
  <si>
    <t xml:space="preserve">West Falmouth Harbor Danger Buoy   </t>
  </si>
  <si>
    <t xml:space="preserve">41 36 16.00 N </t>
  </si>
  <si>
    <t xml:space="preserve">70 38 36.000 W </t>
  </si>
  <si>
    <t xml:space="preserve">2014-08-10 Larkin, Frank   </t>
  </si>
  <si>
    <t>100118173555  </t>
  </si>
  <si>
    <t xml:space="preserve">West Falmouth Harbor No Wake Sign   </t>
  </si>
  <si>
    <t xml:space="preserve">41 36 22.50 N </t>
  </si>
  <si>
    <t xml:space="preserve">70 39 06.702 W </t>
  </si>
  <si>
    <t>200100787493  </t>
  </si>
  <si>
    <t xml:space="preserve">Wood Neck Beach Swim Buoys (3)   </t>
  </si>
  <si>
    <t xml:space="preserve">41 34 21.39 N </t>
  </si>
  <si>
    <t xml:space="preserve">70 38 28.930 W </t>
  </si>
  <si>
    <t>05/15 - 10/31 </t>
  </si>
  <si>
    <t>100117448921  </t>
  </si>
  <si>
    <t xml:space="preserve">Wood Neck Oyster Farm Aquaculture Buoy A   </t>
  </si>
  <si>
    <t xml:space="preserve">41 34 47.00 N </t>
  </si>
  <si>
    <t xml:space="preserve">70 38 52.000 W </t>
  </si>
  <si>
    <t>Stephen Kirk </t>
  </si>
  <si>
    <t>100117449593  </t>
  </si>
  <si>
    <t xml:space="preserve">Wood Neck Oyster Farm Aquaculture Buoy B   </t>
  </si>
  <si>
    <t xml:space="preserve">70 38 45.000 W </t>
  </si>
  <si>
    <t>100117449599  </t>
  </si>
  <si>
    <t xml:space="preserve">Wood Neck Oyster Farm Aquaculture Buoy C   </t>
  </si>
  <si>
    <t xml:space="preserve">41 34 42.00 N </t>
  </si>
  <si>
    <t>100117449602  </t>
  </si>
  <si>
    <t xml:space="preserve">Wood Neck Oyster Farm Aquaculture Buoy D   </t>
  </si>
  <si>
    <t>SEQ</t>
  </si>
  <si>
    <t>500 feet</t>
  </si>
  <si>
    <t>Not Lighted</t>
  </si>
  <si>
    <t xml:space="preserve">Coonamessett Farm Aquaculture Buoy NE   </t>
  </si>
  <si>
    <t xml:space="preserve">41 39 30.60 N </t>
  </si>
  <si>
    <t xml:space="preserve">70 37 32.400 W </t>
  </si>
  <si>
    <t>RED NUN</t>
  </si>
  <si>
    <t>YELLOW</t>
  </si>
  <si>
    <t>Has Photo</t>
  </si>
  <si>
    <t>41-33-38.280</t>
  </si>
  <si>
    <t>070-39-27.240</t>
  </si>
  <si>
    <t xml:space="preserve">Coonamessett Farm Aquaculture Buoy SE  </t>
  </si>
  <si>
    <t xml:space="preserve">Coonamessett Farm Aquaculture Buoy SW </t>
  </si>
  <si>
    <t>Quisset Harbor Buoy 9</t>
  </si>
  <si>
    <t>TOTAL</t>
  </si>
  <si>
    <t>LL</t>
  </si>
  <si>
    <t>VERIFY</t>
  </si>
  <si>
    <t>Recheck</t>
  </si>
  <si>
    <t>ACTION</t>
  </si>
  <si>
    <t>LAST</t>
  </si>
  <si>
    <t>DURATION</t>
  </si>
  <si>
    <t>Seasonal</t>
  </si>
  <si>
    <t>5/1-10/15</t>
  </si>
  <si>
    <t>Red Nun</t>
  </si>
  <si>
    <t>FALMOUTH HM</t>
  </si>
  <si>
    <t>White w ORA Bands</t>
  </si>
  <si>
    <t>GREEN CAN</t>
  </si>
  <si>
    <t>BOURNE HM</t>
  </si>
  <si>
    <t>Ward Aquafarms Aquaculture Buoy E</t>
  </si>
  <si>
    <t>ANNUAL</t>
  </si>
  <si>
    <t>Ward Aquafarms Aquaculture Buoy F</t>
  </si>
  <si>
    <t>41-39-19.000</t>
  </si>
  <si>
    <t>70 37 52.520</t>
  </si>
  <si>
    <t>Ward Aquafarms Aquaculture Buoy G</t>
  </si>
  <si>
    <t>41-39-12.880</t>
  </si>
  <si>
    <t>70 38-04.530</t>
  </si>
  <si>
    <t>4/15-10/15</t>
  </si>
  <si>
    <t>5/15-10/15</t>
  </si>
  <si>
    <t>5/1-11/1</t>
  </si>
  <si>
    <t>No Wake Sign added to dock at the entrance to harbor.</t>
  </si>
  <si>
    <t>White w ORA Bands.</t>
  </si>
  <si>
    <t>COMMENTS</t>
  </si>
  <si>
    <t>UNAUT</t>
  </si>
  <si>
    <t>2015, report, WP.</t>
  </si>
  <si>
    <t>CHECK</t>
  </si>
  <si>
    <t xml:space="preserve">41 32 34.38 N </t>
  </si>
  <si>
    <t xml:space="preserve">70 39 16.500 W </t>
  </si>
  <si>
    <t>Perini Oyster Farm Aquaculture Buoy SW</t>
  </si>
  <si>
    <t>Perini Oyster Farm Aquaculture Buoy SE</t>
  </si>
  <si>
    <t>Perini Oyster Farm Aquaculture Buoy NW</t>
  </si>
  <si>
    <t>Perini Oyster Farm Aquaculture Buoy NE</t>
  </si>
  <si>
    <t>41-39-07.680</t>
  </si>
  <si>
    <t>070-38-01.150</t>
  </si>
  <si>
    <t>41-39-07.430</t>
  </si>
  <si>
    <t>070-37-56.890</t>
  </si>
  <si>
    <t>41-39-11.160</t>
  </si>
  <si>
    <t>070-38-01.010</t>
  </si>
  <si>
    <t>41-39-10.020</t>
  </si>
  <si>
    <t>070-37-56.390</t>
  </si>
  <si>
    <t>2016 REPORT, WP.</t>
  </si>
  <si>
    <t>41-39-30.180</t>
  </si>
  <si>
    <t>070-37-36.600</t>
  </si>
  <si>
    <t>41-39-28.920</t>
  </si>
  <si>
    <t>070-37-30.844</t>
  </si>
  <si>
    <t>41-36-21.300</t>
  </si>
  <si>
    <t>070-39-01.380</t>
  </si>
  <si>
    <t>41-36-14.700</t>
  </si>
  <si>
    <t>41-36-15.480</t>
  </si>
  <si>
    <t>2016 REPORT, 160.7 FT OFF WP</t>
  </si>
  <si>
    <t>41-36-21.600</t>
  </si>
  <si>
    <t>DANIEL WARD</t>
  </si>
  <si>
    <t>TY PERINI</t>
  </si>
  <si>
    <t>F. SORRENTO</t>
  </si>
  <si>
    <t>HENRY LEEDS</t>
  </si>
  <si>
    <t>Falmouth Beach</t>
  </si>
  <si>
    <t>D. FOUGERE</t>
  </si>
  <si>
    <t>S. KIRK</t>
  </si>
  <si>
    <t>M, WEEKS</t>
  </si>
  <si>
    <t>PETER CHASE</t>
  </si>
  <si>
    <t>CS-C RUN</t>
  </si>
  <si>
    <t>2015 report, 972 FEET OFF STA                                                                  2016 HM CHECK, 987.5 FEET OFF STA, POSN UPD</t>
  </si>
  <si>
    <t>70 38 53.100</t>
  </si>
  <si>
    <t>41 36 21.720</t>
  </si>
  <si>
    <t>070-39-36.120</t>
  </si>
  <si>
    <t>070-38-35.520</t>
  </si>
  <si>
    <t>WP No.</t>
  </si>
  <si>
    <t>POSN OFF</t>
  </si>
  <si>
    <t>LAST STATUS</t>
  </si>
  <si>
    <t>VER</t>
  </si>
  <si>
    <t>CHK</t>
  </si>
  <si>
    <t>PHO</t>
  </si>
  <si>
    <t xml:space="preserve">FALMOUTH </t>
  </si>
  <si>
    <t xml:space="preserve">41 39 30.180 </t>
  </si>
  <si>
    <t>CHT</t>
  </si>
  <si>
    <t>PMT</t>
  </si>
  <si>
    <t xml:space="preserve">Quissett Oyster Company Buoy D   </t>
  </si>
  <si>
    <t xml:space="preserve">41 39 28.920 </t>
  </si>
  <si>
    <t xml:space="preserve">70 37 30.844W </t>
  </si>
  <si>
    <t xml:space="preserve">070 37 36.600 </t>
  </si>
  <si>
    <t xml:space="preserve">41 39 30.600 </t>
  </si>
  <si>
    <t>070 37 32.400</t>
  </si>
  <si>
    <t>070 37 13.020</t>
  </si>
  <si>
    <t xml:space="preserve">070 37 13.020 </t>
  </si>
  <si>
    <t xml:space="preserve">070 37 45.420 </t>
  </si>
  <si>
    <t xml:space="preserve">41 37 30.000 </t>
  </si>
  <si>
    <t xml:space="preserve">70 38 41.800 </t>
  </si>
  <si>
    <t>070-38-04.200</t>
  </si>
  <si>
    <t xml:space="preserve">41 36 21.720 </t>
  </si>
  <si>
    <t xml:space="preserve">  </t>
  </si>
  <si>
    <t xml:space="preserve">41 32 32.880 </t>
  </si>
  <si>
    <t xml:space="preserve">70 39 19.020 W </t>
  </si>
  <si>
    <t>Chappoquoit Beach Swim Buoy</t>
  </si>
  <si>
    <t>41-35-57.000</t>
  </si>
  <si>
    <t>070-39-00.000</t>
  </si>
  <si>
    <t>White w. ORA Bands</t>
  </si>
  <si>
    <t>2017 Report, WP</t>
  </si>
  <si>
    <t>2017 RPT, WP - OBSERVED 4 BUOYS</t>
  </si>
  <si>
    <t xml:space="preserve">2017 RPT, WP </t>
  </si>
  <si>
    <t>2017, report, WP.</t>
  </si>
  <si>
    <t xml:space="preserve">2017 report, WP                                                                                            </t>
  </si>
  <si>
    <t>Falmouth Harbormaster  508-457-2550</t>
  </si>
  <si>
    <t>PHASE F1</t>
  </si>
  <si>
    <t>Tim Mullen    508-759-0657</t>
  </si>
  <si>
    <t>Falmouth Beach Committee   508-548-8623</t>
  </si>
  <si>
    <t>Daniel Ward  603-505-0865</t>
  </si>
  <si>
    <t>Ty Perini     508-280-9973</t>
  </si>
  <si>
    <t>Frederick Sorrento      505-564-6327</t>
  </si>
  <si>
    <t>Henry Leeds   508-563-1024</t>
  </si>
  <si>
    <t>Daniel Dougere     774-521-6105</t>
  </si>
  <si>
    <t>Stephen  Kirk      508-274-0775</t>
  </si>
  <si>
    <t>PAGE 6 - AV NOTES</t>
  </si>
  <si>
    <t>Matthew Weeks            508-837-3838</t>
  </si>
  <si>
    <t>Peter Chase   508-221-1897</t>
  </si>
  <si>
    <t>PAGE 8 - AV NOTES</t>
  </si>
  <si>
    <t>PAGE 9</t>
  </si>
  <si>
    <t>U. S. COAST GUARD AUX</t>
  </si>
  <si>
    <t xml:space="preserve">D11-CS-C RUN - WEST FALMOUTH - MEGANSETT RUN        </t>
  </si>
  <si>
    <t xml:space="preserve">White w ORA Bands - NO BOATS </t>
  </si>
  <si>
    <t>FIELD ACTIVITY</t>
  </si>
  <si>
    <t xml:space="preserve">VERIFY          and       REPORT            </t>
  </si>
  <si>
    <t>Just sanity check this aid</t>
  </si>
  <si>
    <t>RECHECK           AND                  ADVISE</t>
  </si>
  <si>
    <r>
      <t xml:space="preserve">2014 report, 71.2 feet OFF STA - </t>
    </r>
    <r>
      <rPr>
        <b/>
        <sz val="10"/>
        <color rgb="FFFF0000"/>
        <rFont val="Calibri"/>
        <family val="2"/>
        <scheme val="minor"/>
      </rPr>
      <t>NOT CORRECTED</t>
    </r>
  </si>
  <si>
    <r>
      <t>2014 report, No numbers.</t>
    </r>
    <r>
      <rPr>
        <b/>
        <sz val="10"/>
        <color rgb="FFFF0000"/>
        <rFont val="Calibri"/>
        <family val="2"/>
        <scheme val="minor"/>
      </rPr>
      <t xml:space="preserve"> Have the numbers been replaced?</t>
    </r>
  </si>
  <si>
    <r>
      <t>2017 REPT - MISSING -</t>
    </r>
    <r>
      <rPr>
        <b/>
        <sz val="10"/>
        <color rgb="FFFF0000"/>
        <rFont val="Calibri"/>
        <family val="2"/>
        <scheme val="minor"/>
      </rPr>
      <t xml:space="preserve"> Check if still missing and advise.</t>
    </r>
  </si>
  <si>
    <r>
      <rPr>
        <b/>
        <sz val="11"/>
        <color rgb="FF0000CC"/>
        <rFont val="Calibri"/>
        <family val="2"/>
        <scheme val="minor"/>
      </rPr>
      <t xml:space="preserve">CHECK FROM LAND  </t>
    </r>
    <r>
      <rPr>
        <b/>
        <sz val="10"/>
        <rFont val="Calibri"/>
        <family val="2"/>
        <scheme val="minor"/>
      </rPr>
      <t xml:space="preserve">                                          2015 report, WP</t>
    </r>
  </si>
  <si>
    <r>
      <rPr>
        <b/>
        <sz val="12"/>
        <color rgb="FF0000CC"/>
        <rFont val="Calibri"/>
        <family val="2"/>
        <scheme val="minor"/>
      </rPr>
      <t xml:space="preserve">CHECK FROM LAND  </t>
    </r>
    <r>
      <rPr>
        <b/>
        <sz val="10"/>
        <rFont val="Calibri"/>
        <family val="2"/>
        <scheme val="minor"/>
      </rPr>
      <t xml:space="preserve">                                        2017 REPORT, WP.</t>
    </r>
  </si>
  <si>
    <r>
      <t xml:space="preserve">2017 RPT, </t>
    </r>
    <r>
      <rPr>
        <b/>
        <sz val="10"/>
        <color rgb="FFFF0000"/>
        <rFont val="Calibri"/>
        <family val="2"/>
        <scheme val="minor"/>
      </rPr>
      <t>MISSING - Confirm if still missing and advise.</t>
    </r>
  </si>
  <si>
    <t>41-32-32.880</t>
  </si>
  <si>
    <t>070-39-19.020</t>
  </si>
  <si>
    <r>
      <rPr>
        <b/>
        <sz val="9"/>
        <color rgb="FFFF0000"/>
        <rFont val="Calibri"/>
        <family val="2"/>
        <scheme val="minor"/>
      </rPr>
      <t xml:space="preserve">SHOALING AND ROCKS OUT SIDE OF THIS CHANNEL MARKER. </t>
    </r>
    <r>
      <rPr>
        <b/>
        <sz val="9"/>
        <rFont val="Calibri"/>
        <family val="2"/>
        <scheme val="minor"/>
      </rPr>
      <t xml:space="preserve">                                           2018 REPORT - LWP</t>
    </r>
  </si>
  <si>
    <t>2018 REPORT, LWP</t>
  </si>
  <si>
    <r>
      <rPr>
        <b/>
        <sz val="10"/>
        <color rgb="FFFF0000"/>
        <rFont val="Calibri"/>
        <family val="2"/>
        <scheme val="minor"/>
      </rPr>
      <t xml:space="preserve">SHOALS SHARPLY AT EDGE OF CHANNEL. </t>
    </r>
    <r>
      <rPr>
        <b/>
        <sz val="10"/>
        <rFont val="Calibri"/>
        <family val="2"/>
        <scheme val="minor"/>
      </rPr>
      <t xml:space="preserve">   2018 REPORT, LWP</t>
    </r>
  </si>
  <si>
    <t>41-32-34.380</t>
  </si>
  <si>
    <t>070-39-16.500</t>
  </si>
  <si>
    <t xml:space="preserve">070-39-28.030 </t>
  </si>
  <si>
    <t>43-33-33.300</t>
  </si>
  <si>
    <t>41-35-12.200</t>
  </si>
  <si>
    <t>070-38-44.900</t>
  </si>
  <si>
    <t>41-35-11.100</t>
  </si>
  <si>
    <t>070-38-47.500</t>
  </si>
  <si>
    <t>41-35-06.600</t>
  </si>
  <si>
    <t>070-35-45.500</t>
  </si>
  <si>
    <t>41-35-07.600</t>
  </si>
  <si>
    <t>070-38-43.000</t>
  </si>
  <si>
    <t>Great Sippewisett Rock DBN</t>
  </si>
  <si>
    <t>41-35-17.500</t>
  </si>
  <si>
    <t>070-39-13.500</t>
  </si>
  <si>
    <t>[</t>
  </si>
  <si>
    <t>SANITY CHECK</t>
  </si>
  <si>
    <t>41-38-55.08</t>
  </si>
  <si>
    <r>
      <rPr>
        <b/>
        <sz val="11"/>
        <color rgb="FF0000CC"/>
        <rFont val="Calibri"/>
        <family val="2"/>
        <scheme val="minor"/>
      </rPr>
      <t xml:space="preserve">CHECK FROM LAND  </t>
    </r>
    <r>
      <rPr>
        <b/>
        <sz val="10"/>
        <rFont val="Calibri"/>
        <family val="2"/>
        <scheme val="minor"/>
      </rPr>
      <t xml:space="preserve">                                          2018 REPORT, LWP</t>
    </r>
  </si>
  <si>
    <t>70-38-12.900</t>
  </si>
  <si>
    <t>ON STA</t>
  </si>
  <si>
    <t>41-38-52.260</t>
  </si>
  <si>
    <t>70-38-34.640</t>
  </si>
  <si>
    <t>41-39-30.600</t>
  </si>
  <si>
    <t>070-37-32.400</t>
  </si>
  <si>
    <t>41-39-16.200</t>
  </si>
  <si>
    <t>070-37-51.000</t>
  </si>
  <si>
    <t>2018 Report, LWP.</t>
  </si>
  <si>
    <t>41-39-14.61</t>
  </si>
  <si>
    <t>070-37-46.530</t>
  </si>
  <si>
    <t>VERIFIED IN 2018</t>
  </si>
  <si>
    <t>41-39-10.980</t>
  </si>
  <si>
    <t>070-37-48.900</t>
  </si>
  <si>
    <t>41-39-11.76</t>
  </si>
  <si>
    <t>070-37-45.420</t>
  </si>
  <si>
    <t>RECHECK AND ADVISE</t>
  </si>
  <si>
    <t xml:space="preserve">VERIFIED        IN 2018            </t>
  </si>
  <si>
    <r>
      <rPr>
        <b/>
        <sz val="11"/>
        <color rgb="FF0000CC"/>
        <rFont val="Calibri"/>
        <family val="2"/>
        <scheme val="minor"/>
      </rPr>
      <t xml:space="preserve">CHECK FROM LAND  </t>
    </r>
    <r>
      <rPr>
        <b/>
        <sz val="10"/>
        <rFont val="Calibri"/>
        <family val="2"/>
        <scheme val="minor"/>
      </rPr>
      <t xml:space="preserve">                                          2018 report, WP</t>
    </r>
  </si>
  <si>
    <t>2016 REPORT, 2015.5 FEET OFF STA - POSN UPD L- WP</t>
  </si>
  <si>
    <t>2016 REPORT, 2,080.5 FEET OFF STA - POSN UPD LWP</t>
  </si>
  <si>
    <r>
      <t xml:space="preserve">2018 report, </t>
    </r>
    <r>
      <rPr>
        <b/>
        <sz val="10"/>
        <rFont val="Calibri"/>
        <family val="2"/>
        <scheme val="minor"/>
      </rPr>
      <t>MISSING.  Also reported as missing in 2014.</t>
    </r>
    <r>
      <rPr>
        <b/>
        <sz val="10"/>
        <color rgb="FFFF0000"/>
        <rFont val="Calibri"/>
        <family val="2"/>
        <scheme val="minor"/>
      </rPr>
      <t xml:space="preserve">  SHOULD THIS AID BE DELETED?</t>
    </r>
  </si>
  <si>
    <r>
      <t>2017 RPT, MISSING</t>
    </r>
    <r>
      <rPr>
        <b/>
        <sz val="10"/>
        <color rgb="FFFF0000"/>
        <rFont val="Calibri"/>
        <family val="2"/>
        <scheme val="minor"/>
      </rPr>
      <t xml:space="preserve"> - </t>
    </r>
    <r>
      <rPr>
        <b/>
        <sz val="14"/>
        <color rgb="FFFF0000"/>
        <rFont val="Calibri"/>
        <family val="2"/>
        <scheme val="minor"/>
      </rPr>
      <t>Confirm if still missing and advise.</t>
    </r>
  </si>
  <si>
    <t>RECHECK</t>
  </si>
  <si>
    <r>
      <t xml:space="preserve">2018 REPORT, MISSING SINCE 2016. </t>
    </r>
    <r>
      <rPr>
        <b/>
        <sz val="12"/>
        <color rgb="FFFF0000"/>
        <rFont val="Calibri"/>
        <family val="2"/>
        <scheme val="minor"/>
      </rPr>
      <t>SHOULD THIS AID BE DELETED?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</si>
</sst>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[$-409]mmmm\ d\,\ yyyy;@"/>
    <numFmt numFmtId="166" formatCode="[$-409]d\-mmm;@"/>
    <numFmt numFmtId="167" formatCode="00"/>
    <numFmt numFmtId="168" formatCode="0.0%"/>
    <numFmt numFmtId="169" formatCode="[$-409]d\-mmm\-yy;@"/>
  </numFmts>
  <fonts count="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9"/>
      <name val="Arial"/>
      <family val="2"/>
    </font>
    <font>
      <b/>
      <sz val="6"/>
      <name val="Arial Black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CC"/>
      <name val="Calibri"/>
      <family val="2"/>
    </font>
    <font>
      <b/>
      <sz val="9"/>
      <color rgb="FFFF0000"/>
      <name val="Calibri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sz val="10"/>
      <color rgb="FFFF0000"/>
      <name val="Calibri"/>
      <family val="2"/>
    </font>
    <font>
      <sz val="7.5"/>
      <color theme="1"/>
      <name val="Calibri"/>
      <family val="2"/>
      <scheme val="minor"/>
    </font>
    <font>
      <sz val="7.5"/>
      <name val="Calibri"/>
      <family val="2"/>
      <scheme val="minor"/>
    </font>
    <font>
      <b/>
      <sz val="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name val="Calibri"/>
      <family val="2"/>
    </font>
    <font>
      <b/>
      <sz val="10"/>
      <color rgb="FF0000CC"/>
      <name val="Calibri"/>
      <family val="2"/>
      <scheme val="minor"/>
    </font>
    <font>
      <b/>
      <sz val="5"/>
      <color rgb="FF0000CC"/>
      <name val="Arial Black"/>
      <family val="2"/>
    </font>
    <font>
      <b/>
      <sz val="5"/>
      <name val="Arial Black"/>
      <family val="2"/>
    </font>
    <font>
      <b/>
      <sz val="5"/>
      <color rgb="FFFF0000"/>
      <name val="Arial Black"/>
      <family val="2"/>
    </font>
    <font>
      <sz val="5"/>
      <color rgb="FF0000CC"/>
      <name val="Calibri"/>
      <family val="2"/>
      <scheme val="minor"/>
    </font>
    <font>
      <sz val="5"/>
      <name val="Calibri"/>
      <family val="2"/>
      <scheme val="minor"/>
    </font>
    <font>
      <sz val="5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5"/>
      <color rgb="FFFF0000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4"/>
      <name val="Calibri"/>
      <family val="2"/>
      <scheme val="minor"/>
    </font>
    <font>
      <sz val="24"/>
      <name val="Calibri"/>
      <family val="2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6"/>
      <name val="Calibri"/>
      <family val="2"/>
      <scheme val="minor"/>
    </font>
    <font>
      <b/>
      <i/>
      <sz val="12"/>
      <color theme="9" tint="0.59999389629810485"/>
      <name val="Arial Narrow"/>
      <family val="2"/>
    </font>
    <font>
      <b/>
      <i/>
      <sz val="12"/>
      <color theme="9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00CC"/>
      <name val="Calibri"/>
      <family val="2"/>
    </font>
    <font>
      <b/>
      <sz val="14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65"/>
        <bgColor indexed="64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5117038483843"/>
      </patternFill>
    </fill>
    <fill>
      <patternFill patternType="solid">
        <fgColor rgb="FF00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Dashed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Dashed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mediumDashed">
        <color auto="1"/>
      </right>
      <top style="thin">
        <color auto="1"/>
      </top>
      <bottom/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medium">
        <color auto="1"/>
      </left>
      <right style="thick">
        <color rgb="FF0000CC"/>
      </right>
      <top style="medium">
        <color auto="1"/>
      </top>
      <bottom/>
      <diagonal/>
    </border>
    <border>
      <left style="medium">
        <color auto="1"/>
      </left>
      <right style="thick">
        <color rgb="FF0000CC"/>
      </right>
      <top/>
      <bottom style="thick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ck">
        <color rgb="FF0000CC"/>
      </left>
      <right style="thick">
        <color rgb="FF0000CC"/>
      </right>
      <top style="thick">
        <color rgb="FF0000CC"/>
      </top>
      <bottom style="thin">
        <color indexed="64"/>
      </bottom>
      <diagonal/>
    </border>
    <border diagonalUp="1"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medium">
        <color auto="1"/>
      </diagonal>
    </border>
  </borders>
  <cellStyleXfs count="1">
    <xf numFmtId="0" fontId="0" fillId="0" borderId="0"/>
  </cellStyleXfs>
  <cellXfs count="817">
    <xf numFmtId="0" fontId="0" fillId="0" borderId="0" xfId="0"/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0" borderId="0" xfId="0" applyFont="1"/>
    <xf numFmtId="0" fontId="0" fillId="3" borderId="0" xfId="0" applyFill="1"/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1" xfId="0" applyFont="1" applyBorder="1" applyAlignment="1"/>
    <xf numFmtId="0" fontId="11" fillId="0" borderId="0" xfId="0" applyFont="1"/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5" fillId="9" borderId="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164" fontId="30" fillId="9" borderId="3" xfId="0" applyNumberFormat="1" applyFont="1" applyFill="1" applyBorder="1" applyAlignment="1">
      <alignment horizontal="center" vertical="center" wrapText="1"/>
    </xf>
    <xf numFmtId="0" fontId="17" fillId="3" borderId="4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8" borderId="37" xfId="0" applyFont="1" applyFill="1" applyBorder="1" applyAlignment="1" applyProtection="1">
      <alignment horizontal="center" vertical="center"/>
      <protection locked="0"/>
    </xf>
    <xf numFmtId="0" fontId="23" fillId="11" borderId="32" xfId="0" applyFont="1" applyFill="1" applyBorder="1" applyAlignment="1" applyProtection="1">
      <alignment vertical="center"/>
    </xf>
    <xf numFmtId="0" fontId="16" fillId="11" borderId="32" xfId="0" applyFont="1" applyFill="1" applyBorder="1" applyAlignment="1" applyProtection="1">
      <alignment vertical="center" wrapText="1"/>
    </xf>
    <xf numFmtId="0" fontId="16" fillId="11" borderId="32" xfId="0" applyFont="1" applyFill="1" applyBorder="1" applyAlignment="1" applyProtection="1">
      <alignment vertical="center"/>
    </xf>
    <xf numFmtId="0" fontId="22" fillId="11" borderId="32" xfId="0" applyFont="1" applyFill="1" applyBorder="1" applyAlignment="1" applyProtection="1">
      <alignment vertical="center"/>
    </xf>
    <xf numFmtId="0" fontId="14" fillId="11" borderId="32" xfId="0" applyFont="1" applyFill="1" applyBorder="1" applyAlignment="1" applyProtection="1">
      <alignment vertical="center"/>
    </xf>
    <xf numFmtId="0" fontId="0" fillId="11" borderId="0" xfId="0" applyFill="1" applyAlignment="1">
      <alignment vertical="center"/>
    </xf>
    <xf numFmtId="164" fontId="16" fillId="12" borderId="71" xfId="0" applyNumberFormat="1" applyFont="1" applyFill="1" applyBorder="1" applyAlignment="1" applyProtection="1">
      <alignment horizontal="center" vertical="center"/>
      <protection locked="0"/>
    </xf>
    <xf numFmtId="1" fontId="14" fillId="9" borderId="32" xfId="0" applyNumberFormat="1" applyFont="1" applyFill="1" applyBorder="1" applyAlignment="1" applyProtection="1">
      <alignment horizontal="center" vertical="center"/>
      <protection locked="0"/>
    </xf>
    <xf numFmtId="1" fontId="14" fillId="9" borderId="7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14" fillId="13" borderId="36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9" fillId="6" borderId="0" xfId="0" applyFont="1" applyFill="1"/>
    <xf numFmtId="0" fontId="11" fillId="6" borderId="0" xfId="0" applyFont="1" applyFill="1"/>
    <xf numFmtId="0" fontId="11" fillId="6" borderId="0" xfId="0" applyFont="1" applyFill="1" applyAlignment="1">
      <alignment horizontal="center"/>
    </xf>
    <xf numFmtId="0" fontId="10" fillId="6" borderId="0" xfId="0" applyFont="1" applyFill="1" applyAlignment="1"/>
    <xf numFmtId="0" fontId="16" fillId="6" borderId="0" xfId="0" applyFont="1" applyFill="1" applyAlignment="1">
      <alignment wrapText="1"/>
    </xf>
    <xf numFmtId="0" fontId="16" fillId="6" borderId="0" xfId="0" applyFont="1" applyFill="1" applyAlignment="1"/>
    <xf numFmtId="0" fontId="14" fillId="6" borderId="1" xfId="0" applyFont="1" applyFill="1" applyBorder="1" applyAlignment="1"/>
    <xf numFmtId="0" fontId="0" fillId="3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vertical="center"/>
    </xf>
    <xf numFmtId="0" fontId="11" fillId="9" borderId="0" xfId="0" applyFont="1" applyFill="1" applyBorder="1" applyAlignment="1">
      <alignment vertical="center"/>
    </xf>
    <xf numFmtId="0" fontId="14" fillId="9" borderId="86" xfId="0" applyFont="1" applyFill="1" applyBorder="1" applyAlignment="1" applyProtection="1">
      <alignment horizontal="center" vertical="center"/>
      <protection locked="0"/>
    </xf>
    <xf numFmtId="164" fontId="30" fillId="9" borderId="66" xfId="0" applyNumberFormat="1" applyFont="1" applyFill="1" applyBorder="1" applyAlignment="1">
      <alignment horizontal="center" vertical="center" wrapText="1"/>
    </xf>
    <xf numFmtId="1" fontId="26" fillId="9" borderId="84" xfId="0" applyNumberFormat="1" applyFont="1" applyFill="1" applyBorder="1" applyAlignment="1">
      <alignment horizontal="center" vertical="center" wrapText="1"/>
    </xf>
    <xf numFmtId="167" fontId="26" fillId="9" borderId="29" xfId="0" applyNumberFormat="1" applyFont="1" applyFill="1" applyBorder="1" applyAlignment="1">
      <alignment horizontal="center" vertical="center" wrapText="1"/>
    </xf>
    <xf numFmtId="0" fontId="27" fillId="9" borderId="38" xfId="0" applyFont="1" applyFill="1" applyBorder="1" applyAlignment="1">
      <alignment horizontal="center" vertical="center" wrapText="1"/>
    </xf>
    <xf numFmtId="0" fontId="31" fillId="9" borderId="87" xfId="0" applyFont="1" applyFill="1" applyBorder="1" applyAlignment="1">
      <alignment horizontal="center" vertical="center" wrapText="1"/>
    </xf>
    <xf numFmtId="0" fontId="43" fillId="9" borderId="57" xfId="0" applyFont="1" applyFill="1" applyBorder="1" applyAlignment="1">
      <alignment horizontal="center" vertical="center" wrapText="1"/>
    </xf>
    <xf numFmtId="0" fontId="44" fillId="9" borderId="57" xfId="0" applyFont="1" applyFill="1" applyBorder="1" applyAlignment="1">
      <alignment horizontal="center" vertical="center" wrapText="1"/>
    </xf>
    <xf numFmtId="0" fontId="43" fillId="9" borderId="88" xfId="0" applyFont="1" applyFill="1" applyBorder="1" applyAlignment="1">
      <alignment horizontal="center" vertical="center" wrapText="1"/>
    </xf>
    <xf numFmtId="0" fontId="18" fillId="9" borderId="88" xfId="0" applyFont="1" applyFill="1" applyBorder="1" applyAlignment="1">
      <alignment horizontal="center" vertical="center" wrapText="1"/>
    </xf>
    <xf numFmtId="164" fontId="25" fillId="9" borderId="21" xfId="0" applyNumberFormat="1" applyFont="1" applyFill="1" applyBorder="1" applyAlignment="1">
      <alignment horizontal="center" vertical="center" wrapText="1"/>
    </xf>
    <xf numFmtId="0" fontId="16" fillId="9" borderId="90" xfId="0" applyFont="1" applyFill="1" applyBorder="1" applyAlignment="1">
      <alignment horizontal="center" vertical="center"/>
    </xf>
    <xf numFmtId="0" fontId="5" fillId="9" borderId="91" xfId="0" applyFont="1" applyFill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/>
    </xf>
    <xf numFmtId="0" fontId="16" fillId="10" borderId="94" xfId="0" applyFont="1" applyFill="1" applyBorder="1" applyAlignment="1">
      <alignment horizontal="center" vertical="center"/>
    </xf>
    <xf numFmtId="49" fontId="41" fillId="14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3" borderId="73" xfId="0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0" fillId="9" borderId="94" xfId="0" applyFont="1" applyFill="1" applyBorder="1" applyAlignment="1">
      <alignment horizontal="center" vertical="center"/>
    </xf>
    <xf numFmtId="0" fontId="46" fillId="15" borderId="8" xfId="0" applyFont="1" applyFill="1" applyBorder="1" applyAlignment="1">
      <alignment horizontal="left" vertical="center" wrapText="1"/>
    </xf>
    <xf numFmtId="0" fontId="11" fillId="16" borderId="28" xfId="0" applyFont="1" applyFill="1" applyBorder="1" applyAlignment="1">
      <alignment vertical="center"/>
    </xf>
    <xf numFmtId="0" fontId="11" fillId="16" borderId="95" xfId="0" applyFont="1" applyFill="1" applyBorder="1" applyAlignment="1">
      <alignment vertical="center"/>
    </xf>
    <xf numFmtId="0" fontId="12" fillId="9" borderId="94" xfId="0" applyFont="1" applyFill="1" applyBorder="1" applyAlignment="1">
      <alignment horizontal="center" vertical="center"/>
    </xf>
    <xf numFmtId="0" fontId="47" fillId="3" borderId="8" xfId="0" applyFont="1" applyFill="1" applyBorder="1" applyAlignment="1">
      <alignment horizontal="center" vertical="center" wrapText="1"/>
    </xf>
    <xf numFmtId="0" fontId="48" fillId="0" borderId="8" xfId="0" applyFont="1" applyBorder="1" applyAlignment="1">
      <alignment horizontal="left" vertical="center" wrapText="1"/>
    </xf>
    <xf numFmtId="0" fontId="11" fillId="16" borderId="42" xfId="0" applyFont="1" applyFill="1" applyBorder="1" applyAlignment="1">
      <alignment vertical="center"/>
    </xf>
    <xf numFmtId="0" fontId="11" fillId="16" borderId="98" xfId="0" applyFont="1" applyFill="1" applyBorder="1" applyAlignment="1">
      <alignment vertical="center"/>
    </xf>
    <xf numFmtId="0" fontId="0" fillId="3" borderId="73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9" fillId="3" borderId="41" xfId="0" applyFont="1" applyFill="1" applyBorder="1" applyAlignment="1">
      <alignment vertical="center"/>
    </xf>
    <xf numFmtId="0" fontId="11" fillId="3" borderId="42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16" fillId="3" borderId="15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16" fillId="3" borderId="63" xfId="0" applyFont="1" applyFill="1" applyBorder="1" applyAlignment="1" applyProtection="1">
      <alignment horizontal="left" vertical="center"/>
    </xf>
    <xf numFmtId="0" fontId="0" fillId="3" borderId="12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9" fillId="3" borderId="12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11" fillId="3" borderId="72" xfId="0" applyFont="1" applyFill="1" applyBorder="1" applyAlignment="1">
      <alignment vertical="center"/>
    </xf>
    <xf numFmtId="0" fontId="11" fillId="3" borderId="69" xfId="0" applyFont="1" applyFill="1" applyBorder="1" applyAlignment="1">
      <alignment vertical="center"/>
    </xf>
    <xf numFmtId="0" fontId="11" fillId="3" borderId="70" xfId="0" applyFont="1" applyFill="1" applyBorder="1" applyAlignment="1">
      <alignment vertical="center"/>
    </xf>
    <xf numFmtId="0" fontId="11" fillId="16" borderId="34" xfId="0" applyFont="1" applyFill="1" applyBorder="1" applyAlignment="1">
      <alignment vertical="center"/>
    </xf>
    <xf numFmtId="0" fontId="11" fillId="16" borderId="101" xfId="0" applyFont="1" applyFill="1" applyBorder="1" applyAlignment="1">
      <alignment vertical="center"/>
    </xf>
    <xf numFmtId="0" fontId="11" fillId="16" borderId="30" xfId="0" applyFont="1" applyFill="1" applyBorder="1" applyAlignment="1">
      <alignment vertical="center"/>
    </xf>
    <xf numFmtId="0" fontId="11" fillId="16" borderId="104" xfId="0" applyFon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11" fillId="3" borderId="62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0" fillId="3" borderId="22" xfId="0" applyFill="1" applyBorder="1" applyAlignment="1">
      <alignment horizontal="right" vertical="center"/>
    </xf>
    <xf numFmtId="0" fontId="1" fillId="0" borderId="6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11" fillId="16" borderId="14" xfId="0" applyFont="1" applyFill="1" applyBorder="1" applyAlignment="1">
      <alignment vertical="center"/>
    </xf>
    <xf numFmtId="0" fontId="11" fillId="16" borderId="63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9" fillId="3" borderId="40" xfId="0" applyFont="1" applyFill="1" applyBorder="1" applyAlignment="1">
      <alignment vertical="center"/>
    </xf>
    <xf numFmtId="0" fontId="12" fillId="9" borderId="100" xfId="0" applyFont="1" applyFill="1" applyBorder="1" applyAlignment="1">
      <alignment horizontal="center" vertical="center"/>
    </xf>
    <xf numFmtId="0" fontId="47" fillId="3" borderId="43" xfId="0" applyFont="1" applyFill="1" applyBorder="1" applyAlignment="1">
      <alignment horizontal="center" vertical="center" wrapText="1"/>
    </xf>
    <xf numFmtId="0" fontId="48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0" fillId="17" borderId="8" xfId="0" applyFill="1" applyBorder="1"/>
    <xf numFmtId="0" fontId="18" fillId="7" borderId="8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9" fillId="3" borderId="8" xfId="0" applyFont="1" applyFill="1" applyBorder="1" applyAlignment="1">
      <alignment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1" fillId="12" borderId="43" xfId="0" applyFont="1" applyFill="1" applyBorder="1" applyAlignment="1">
      <alignment horizontal="center" vertical="center" wrapText="1"/>
    </xf>
    <xf numFmtId="1" fontId="18" fillId="12" borderId="43" xfId="0" applyNumberFormat="1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vertical="center" wrapText="1"/>
    </xf>
    <xf numFmtId="0" fontId="24" fillId="9" borderId="81" xfId="0" applyFont="1" applyFill="1" applyBorder="1" applyAlignment="1">
      <alignment horizontal="center" vertical="center" wrapText="1"/>
    </xf>
    <xf numFmtId="0" fontId="10" fillId="9" borderId="8" xfId="0" applyFont="1" applyFill="1" applyBorder="1"/>
    <xf numFmtId="0" fontId="50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/>
    </xf>
    <xf numFmtId="0" fontId="19" fillId="9" borderId="81" xfId="0" applyFont="1" applyFill="1" applyBorder="1" applyAlignment="1">
      <alignment horizontal="center" vertical="center"/>
    </xf>
    <xf numFmtId="0" fontId="20" fillId="9" borderId="8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vertical="center" wrapText="1"/>
    </xf>
    <xf numFmtId="0" fontId="10" fillId="3" borderId="8" xfId="0" applyFont="1" applyFill="1" applyBorder="1"/>
    <xf numFmtId="0" fontId="16" fillId="9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8" fillId="9" borderId="81" xfId="0" applyFont="1" applyFill="1" applyBorder="1" applyAlignment="1">
      <alignment horizontal="center" vertical="center" wrapText="1"/>
    </xf>
    <xf numFmtId="0" fontId="49" fillId="9" borderId="81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49" fillId="9" borderId="81" xfId="0" applyFont="1" applyFill="1" applyBorder="1" applyAlignment="1">
      <alignment horizontal="center" vertical="center" wrapText="1"/>
    </xf>
    <xf numFmtId="0" fontId="20" fillId="9" borderId="8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/>
    <xf numFmtId="0" fontId="0" fillId="0" borderId="58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0" fillId="0" borderId="11" xfId="0" applyBorder="1"/>
    <xf numFmtId="164" fontId="14" fillId="3" borderId="75" xfId="0" applyNumberFormat="1" applyFont="1" applyFill="1" applyBorder="1" applyAlignment="1" applyProtection="1">
      <alignment horizontal="center" vertical="center"/>
      <protection locked="0"/>
    </xf>
    <xf numFmtId="1" fontId="14" fillId="5" borderId="7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1" fontId="26" fillId="3" borderId="116" xfId="0" applyNumberFormat="1" applyFont="1" applyFill="1" applyBorder="1" applyAlignment="1">
      <alignment horizontal="center" vertical="center" wrapText="1"/>
    </xf>
    <xf numFmtId="1" fontId="26" fillId="3" borderId="117" xfId="0" applyNumberFormat="1" applyFont="1" applyFill="1" applyBorder="1" applyAlignment="1">
      <alignment horizontal="center" vertical="center" wrapText="1"/>
    </xf>
    <xf numFmtId="0" fontId="27" fillId="9" borderId="118" xfId="0" applyFont="1" applyFill="1" applyBorder="1" applyAlignment="1">
      <alignment horizontal="center" vertical="center" wrapText="1"/>
    </xf>
    <xf numFmtId="1" fontId="16" fillId="5" borderId="71" xfId="0" applyNumberFormat="1" applyFont="1" applyFill="1" applyBorder="1" applyAlignment="1" applyProtection="1">
      <alignment horizontal="center" vertical="center"/>
      <protection locked="0"/>
    </xf>
    <xf numFmtId="0" fontId="20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71" xfId="0" applyFont="1" applyFill="1" applyBorder="1" applyAlignment="1" applyProtection="1">
      <alignment horizontal="center" vertical="center"/>
      <protection locked="0"/>
    </xf>
    <xf numFmtId="0" fontId="14" fillId="12" borderId="36" xfId="0" applyFont="1" applyFill="1" applyBorder="1" applyAlignment="1" applyProtection="1">
      <alignment horizontal="center" vertical="center" wrapText="1"/>
      <protection locked="0"/>
    </xf>
    <xf numFmtId="0" fontId="14" fillId="4" borderId="74" xfId="0" applyFont="1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14" fillId="8" borderId="119" xfId="0" applyFont="1" applyFill="1" applyBorder="1" applyAlignment="1" applyProtection="1">
      <alignment horizontal="center" vertical="center"/>
      <protection locked="0"/>
    </xf>
    <xf numFmtId="0" fontId="14" fillId="13" borderId="12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22" fillId="11" borderId="31" xfId="0" applyFont="1" applyFill="1" applyBorder="1" applyAlignment="1" applyProtection="1">
      <alignment vertical="center"/>
    </xf>
    <xf numFmtId="0" fontId="16" fillId="11" borderId="33" xfId="0" applyFont="1" applyFill="1" applyBorder="1" applyAlignment="1" applyProtection="1">
      <alignment vertical="center"/>
    </xf>
    <xf numFmtId="0" fontId="7" fillId="6" borderId="15" xfId="0" applyFont="1" applyFill="1" applyBorder="1" applyAlignment="1">
      <alignment vertical="center"/>
    </xf>
    <xf numFmtId="164" fontId="22" fillId="13" borderId="71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6" fillId="6" borderId="0" xfId="0" applyNumberFormat="1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1" fillId="8" borderId="119" xfId="0" applyFont="1" applyFill="1" applyBorder="1" applyAlignment="1" applyProtection="1">
      <alignment horizontal="center" vertical="center"/>
      <protection locked="0"/>
    </xf>
    <xf numFmtId="0" fontId="51" fillId="12" borderId="36" xfId="0" applyFont="1" applyFill="1" applyBorder="1" applyAlignment="1" applyProtection="1">
      <alignment horizontal="center" vertical="center" wrapText="1"/>
      <protection locked="0"/>
    </xf>
    <xf numFmtId="0" fontId="51" fillId="13" borderId="120" xfId="0" applyFont="1" applyFill="1" applyBorder="1" applyAlignment="1" applyProtection="1">
      <alignment horizontal="center" vertical="center"/>
      <protection locked="0"/>
    </xf>
    <xf numFmtId="0" fontId="66" fillId="11" borderId="31" xfId="0" applyFont="1" applyFill="1" applyBorder="1" applyAlignment="1" applyProtection="1">
      <alignment vertical="center"/>
    </xf>
    <xf numFmtId="0" fontId="51" fillId="11" borderId="32" xfId="0" applyFont="1" applyFill="1" applyBorder="1" applyAlignment="1" applyProtection="1">
      <alignment vertical="center" wrapText="1"/>
    </xf>
    <xf numFmtId="0" fontId="51" fillId="11" borderId="33" xfId="0" applyFont="1" applyFill="1" applyBorder="1" applyAlignment="1" applyProtection="1">
      <alignment vertical="center"/>
    </xf>
    <xf numFmtId="0" fontId="64" fillId="11" borderId="15" xfId="0" applyFont="1" applyFill="1" applyBorder="1" applyAlignment="1">
      <alignment vertical="center"/>
    </xf>
    <xf numFmtId="0" fontId="64" fillId="11" borderId="0" xfId="0" applyFont="1" applyFill="1" applyBorder="1" applyAlignment="1">
      <alignment vertical="center"/>
    </xf>
    <xf numFmtId="0" fontId="64" fillId="11" borderId="10" xfId="0" applyFont="1" applyFill="1" applyBorder="1" applyAlignment="1">
      <alignment vertical="center"/>
    </xf>
    <xf numFmtId="0" fontId="14" fillId="0" borderId="129" xfId="0" applyFont="1" applyBorder="1" applyAlignment="1" applyProtection="1">
      <alignment horizontal="center" vertical="center"/>
      <protection locked="0"/>
    </xf>
    <xf numFmtId="0" fontId="14" fillId="12" borderId="123" xfId="0" applyFont="1" applyFill="1" applyBorder="1" applyAlignment="1" applyProtection="1">
      <alignment horizontal="center" vertical="center" wrapText="1"/>
      <protection locked="0"/>
    </xf>
    <xf numFmtId="0" fontId="14" fillId="13" borderId="123" xfId="0" applyFont="1" applyFill="1" applyBorder="1" applyAlignment="1" applyProtection="1">
      <alignment horizontal="center" vertical="center"/>
      <protection locked="0"/>
    </xf>
    <xf numFmtId="0" fontId="14" fillId="8" borderId="130" xfId="0" applyFont="1" applyFill="1" applyBorder="1" applyAlignment="1" applyProtection="1">
      <alignment horizontal="center" vertical="center"/>
      <protection locked="0"/>
    </xf>
    <xf numFmtId="0" fontId="14" fillId="4" borderId="131" xfId="0" applyFont="1" applyFill="1" applyBorder="1" applyAlignment="1" applyProtection="1">
      <alignment horizontal="center" vertical="center"/>
      <protection locked="0"/>
    </xf>
    <xf numFmtId="0" fontId="51" fillId="13" borderId="132" xfId="0" applyFont="1" applyFill="1" applyBorder="1" applyAlignment="1" applyProtection="1">
      <alignment horizontal="center" vertical="center"/>
      <protection locked="0"/>
    </xf>
    <xf numFmtId="0" fontId="40" fillId="20" borderId="56" xfId="0" applyFont="1" applyFill="1" applyBorder="1" applyAlignment="1">
      <alignment horizontal="center" vertical="center" wrapText="1"/>
    </xf>
    <xf numFmtId="0" fontId="40" fillId="20" borderId="134" xfId="0" applyFont="1" applyFill="1" applyBorder="1" applyAlignment="1">
      <alignment horizontal="center" vertical="center" wrapText="1"/>
    </xf>
    <xf numFmtId="0" fontId="40" fillId="20" borderId="135" xfId="0" applyFont="1" applyFill="1" applyBorder="1" applyAlignment="1">
      <alignment horizontal="center" vertical="center"/>
    </xf>
    <xf numFmtId="0" fontId="40" fillId="20" borderId="124" xfId="0" applyFont="1" applyFill="1" applyBorder="1" applyAlignment="1">
      <alignment horizontal="center" vertical="center" wrapText="1"/>
    </xf>
    <xf numFmtId="0" fontId="40" fillId="20" borderId="136" xfId="0" applyFont="1" applyFill="1" applyBorder="1" applyAlignment="1">
      <alignment horizontal="center" vertical="center" wrapText="1"/>
    </xf>
    <xf numFmtId="0" fontId="57" fillId="3" borderId="47" xfId="0" applyFont="1" applyFill="1" applyBorder="1" applyAlignment="1" applyProtection="1">
      <alignment horizontal="center" vertical="center"/>
      <protection locked="0"/>
    </xf>
    <xf numFmtId="0" fontId="23" fillId="3" borderId="142" xfId="0" applyFont="1" applyFill="1" applyBorder="1" applyAlignment="1" applyProtection="1">
      <alignment horizontal="center" vertical="center"/>
      <protection locked="0"/>
    </xf>
    <xf numFmtId="0" fontId="57" fillId="3" borderId="143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164" fontId="33" fillId="20" borderId="113" xfId="0" applyNumberFormat="1" applyFont="1" applyFill="1" applyBorder="1" applyAlignment="1" applyProtection="1">
      <alignment horizontal="center" vertical="center" wrapText="1"/>
    </xf>
    <xf numFmtId="0" fontId="57" fillId="3" borderId="8" xfId="0" applyFont="1" applyFill="1" applyBorder="1" applyAlignment="1">
      <alignment wrapText="1"/>
    </xf>
    <xf numFmtId="0" fontId="19" fillId="8" borderId="119" xfId="0" applyFont="1" applyFill="1" applyBorder="1" applyAlignment="1" applyProtection="1">
      <alignment horizontal="center" vertical="center"/>
      <protection locked="0"/>
    </xf>
    <xf numFmtId="0" fontId="14" fillId="3" borderId="39" xfId="0" applyFont="1" applyFill="1" applyBorder="1" applyAlignment="1" applyProtection="1">
      <alignment horizontal="center" vertical="center"/>
    </xf>
    <xf numFmtId="0" fontId="19" fillId="3" borderId="140" xfId="0" applyFont="1" applyFill="1" applyBorder="1"/>
    <xf numFmtId="0" fontId="19" fillId="3" borderId="48" xfId="0" applyFont="1" applyFill="1" applyBorder="1"/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81" xfId="0" applyFont="1" applyFill="1" applyBorder="1" applyAlignment="1">
      <alignment horizontal="center" vertical="center" wrapText="1"/>
    </xf>
    <xf numFmtId="0" fontId="23" fillId="3" borderId="140" xfId="0" applyFont="1" applyFill="1" applyBorder="1"/>
    <xf numFmtId="0" fontId="23" fillId="3" borderId="48" xfId="0" applyFont="1" applyFill="1" applyBorder="1"/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81" xfId="0" applyFont="1" applyFill="1" applyBorder="1" applyAlignment="1">
      <alignment horizontal="center" vertical="center" wrapText="1"/>
    </xf>
    <xf numFmtId="49" fontId="40" fillId="21" borderId="141" xfId="0" applyNumberFormat="1" applyFont="1" applyFill="1" applyBorder="1" applyAlignment="1" applyProtection="1">
      <alignment horizontal="center" vertical="center"/>
    </xf>
    <xf numFmtId="49" fontId="40" fillId="21" borderId="47" xfId="0" applyNumberFormat="1" applyFont="1" applyFill="1" applyBorder="1" applyAlignment="1" applyProtection="1">
      <alignment horizontal="center" vertical="center"/>
    </xf>
    <xf numFmtId="0" fontId="40" fillId="3" borderId="47" xfId="0" applyFont="1" applyFill="1" applyBorder="1" applyAlignment="1" applyProtection="1">
      <alignment horizontal="center" vertical="center"/>
    </xf>
    <xf numFmtId="164" fontId="40" fillId="3" borderId="47" xfId="0" applyNumberFormat="1" applyFont="1" applyFill="1" applyBorder="1" applyAlignment="1" applyProtection="1">
      <alignment horizontal="center" vertical="center"/>
    </xf>
    <xf numFmtId="0" fontId="12" fillId="3" borderId="39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23" fillId="3" borderId="78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/>
    </xf>
    <xf numFmtId="166" fontId="17" fillId="3" borderId="32" xfId="0" applyNumberFormat="1" applyFont="1" applyFill="1" applyBorder="1" applyAlignment="1" applyProtection="1">
      <alignment horizontal="center" vertical="center"/>
    </xf>
    <xf numFmtId="164" fontId="17" fillId="3" borderId="32" xfId="0" applyNumberFormat="1" applyFont="1" applyFill="1" applyBorder="1" applyAlignment="1" applyProtection="1">
      <alignment horizontal="center" vertical="center"/>
    </xf>
    <xf numFmtId="1" fontId="19" fillId="3" borderId="32" xfId="0" applyNumberFormat="1" applyFont="1" applyFill="1" applyBorder="1" applyAlignment="1" applyProtection="1">
      <alignment horizontal="center" vertical="center" wrapText="1"/>
    </xf>
    <xf numFmtId="0" fontId="40" fillId="3" borderId="32" xfId="0" applyNumberFormat="1" applyFont="1" applyFill="1" applyBorder="1" applyAlignment="1" applyProtection="1">
      <alignment horizontal="center" vertical="center" wrapText="1"/>
    </xf>
    <xf numFmtId="0" fontId="14" fillId="3" borderId="32" xfId="0" applyFont="1" applyFill="1" applyBorder="1" applyAlignment="1" applyProtection="1">
      <alignment horizontal="center" vertical="center" wrapText="1"/>
    </xf>
    <xf numFmtId="1" fontId="14" fillId="3" borderId="33" xfId="0" applyNumberFormat="1" applyFont="1" applyFill="1" applyBorder="1" applyAlignment="1" applyProtection="1">
      <alignment horizontal="center" vertical="center"/>
    </xf>
    <xf numFmtId="0" fontId="40" fillId="3" borderId="133" xfId="0" applyFont="1" applyFill="1" applyBorder="1" applyAlignment="1">
      <alignment horizontal="center" vertical="center" wrapText="1"/>
    </xf>
    <xf numFmtId="0" fontId="40" fillId="3" borderId="56" xfId="0" applyFont="1" applyFill="1" applyBorder="1" applyAlignment="1">
      <alignment horizontal="center" vertical="center" wrapText="1"/>
    </xf>
    <xf numFmtId="164" fontId="40" fillId="3" borderId="56" xfId="0" applyNumberFormat="1" applyFont="1" applyFill="1" applyBorder="1" applyAlignment="1" applyProtection="1">
      <alignment horizontal="center" vertical="center"/>
    </xf>
    <xf numFmtId="164" fontId="40" fillId="3" borderId="56" xfId="0" applyNumberFormat="1" applyFont="1" applyFill="1" applyBorder="1" applyAlignment="1">
      <alignment horizontal="center" vertical="center" wrapText="1"/>
    </xf>
    <xf numFmtId="0" fontId="40" fillId="3" borderId="56" xfId="0" applyFont="1" applyFill="1" applyBorder="1" applyAlignment="1">
      <alignment horizontal="center" vertical="center"/>
    </xf>
    <xf numFmtId="164" fontId="40" fillId="3" borderId="56" xfId="0" applyNumberFormat="1" applyFont="1" applyFill="1" applyBorder="1" applyAlignment="1" applyProtection="1">
      <alignment horizontal="center" vertical="center" wrapText="1"/>
    </xf>
    <xf numFmtId="0" fontId="41" fillId="3" borderId="8" xfId="0" applyFont="1" applyFill="1" applyBorder="1" applyAlignment="1">
      <alignment wrapText="1"/>
    </xf>
    <xf numFmtId="0" fontId="23" fillId="3" borderId="34" xfId="0" applyFont="1" applyFill="1" applyBorder="1" applyAlignment="1" applyProtection="1">
      <alignment horizontal="center" vertical="center" wrapText="1"/>
      <protection locked="0"/>
    </xf>
    <xf numFmtId="164" fontId="6" fillId="22" borderId="39" xfId="0" applyNumberFormat="1" applyFont="1" applyFill="1" applyBorder="1" applyAlignment="1" applyProtection="1">
      <alignment horizontal="center" vertical="center"/>
    </xf>
    <xf numFmtId="0" fontId="40" fillId="3" borderId="42" xfId="0" applyFont="1" applyFill="1" applyBorder="1" applyAlignment="1" applyProtection="1">
      <alignment horizontal="center" vertical="center" wrapText="1"/>
      <protection locked="0"/>
    </xf>
    <xf numFmtId="0" fontId="17" fillId="3" borderId="31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>
      <alignment wrapText="1"/>
    </xf>
    <xf numFmtId="0" fontId="23" fillId="3" borderId="75" xfId="0" applyFont="1" applyFill="1" applyBorder="1" applyAlignment="1" applyProtection="1">
      <alignment horizontal="center" vertical="center"/>
      <protection locked="0"/>
    </xf>
    <xf numFmtId="0" fontId="49" fillId="3" borderId="81" xfId="0" applyFont="1" applyFill="1" applyBorder="1" applyAlignment="1">
      <alignment horizontal="center" vertical="center" wrapText="1"/>
    </xf>
    <xf numFmtId="0" fontId="25" fillId="3" borderId="90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1" fontId="9" fillId="3" borderId="81" xfId="0" applyNumberFormat="1" applyFont="1" applyFill="1" applyBorder="1" applyAlignment="1">
      <alignment horizontal="center" vertical="center" wrapText="1"/>
    </xf>
    <xf numFmtId="0" fontId="41" fillId="3" borderId="55" xfId="0" applyFont="1" applyFill="1" applyBorder="1" applyAlignment="1">
      <alignment wrapText="1"/>
    </xf>
    <xf numFmtId="0" fontId="53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wrapText="1"/>
    </xf>
    <xf numFmtId="0" fontId="15" fillId="3" borderId="9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wrapText="1"/>
    </xf>
    <xf numFmtId="0" fontId="65" fillId="3" borderId="90" xfId="0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 wrapText="1"/>
    </xf>
    <xf numFmtId="0" fontId="41" fillId="3" borderId="8" xfId="0" applyFont="1" applyFill="1" applyBorder="1" applyAlignment="1">
      <alignment horizontal="center"/>
    </xf>
    <xf numFmtId="0" fontId="49" fillId="3" borderId="81" xfId="0" applyFont="1" applyFill="1" applyBorder="1" applyAlignment="1">
      <alignment horizontal="center" vertical="top" wrapText="1"/>
    </xf>
    <xf numFmtId="0" fontId="20" fillId="3" borderId="47" xfId="0" applyFont="1" applyFill="1" applyBorder="1" applyAlignment="1" applyProtection="1">
      <alignment horizontal="center" vertical="center"/>
    </xf>
    <xf numFmtId="164" fontId="20" fillId="3" borderId="47" xfId="0" applyNumberFormat="1" applyFont="1" applyFill="1" applyBorder="1" applyAlignment="1" applyProtection="1">
      <alignment horizontal="center" vertical="center"/>
    </xf>
    <xf numFmtId="164" fontId="35" fillId="3" borderId="64" xfId="0" applyNumberFormat="1" applyFont="1" applyFill="1" applyBorder="1" applyAlignment="1" applyProtection="1">
      <alignment horizontal="center" vertical="center"/>
    </xf>
    <xf numFmtId="0" fontId="35" fillId="3" borderId="48" xfId="0" applyFont="1" applyFill="1" applyBorder="1" applyAlignment="1" applyProtection="1">
      <alignment horizontal="center" vertical="center"/>
    </xf>
    <xf numFmtId="1" fontId="14" fillId="3" borderId="32" xfId="0" applyNumberFormat="1" applyFont="1" applyFill="1" applyBorder="1" applyAlignment="1" applyProtection="1">
      <alignment horizontal="center" vertical="center"/>
      <protection locked="0"/>
    </xf>
    <xf numFmtId="0" fontId="16" fillId="23" borderId="47" xfId="0" applyFont="1" applyFill="1" applyBorder="1" applyAlignment="1">
      <alignment horizontal="center" vertical="center" wrapText="1"/>
    </xf>
    <xf numFmtId="49" fontId="16" fillId="24" borderId="47" xfId="0" applyNumberFormat="1" applyFont="1" applyFill="1" applyBorder="1" applyAlignment="1" applyProtection="1">
      <alignment horizontal="center" vertical="center"/>
    </xf>
    <xf numFmtId="0" fontId="5" fillId="23" borderId="12" xfId="0" applyFont="1" applyFill="1" applyBorder="1" applyAlignment="1" applyProtection="1">
      <alignment horizontal="center" vertical="center" wrapText="1"/>
    </xf>
    <xf numFmtId="0" fontId="40" fillId="23" borderId="56" xfId="0" applyFont="1" applyFill="1" applyBorder="1" applyAlignment="1">
      <alignment horizontal="center" vertical="center" wrapText="1"/>
    </xf>
    <xf numFmtId="0" fontId="5" fillId="23" borderId="32" xfId="0" applyFont="1" applyFill="1" applyBorder="1" applyAlignment="1" applyProtection="1">
      <alignment horizontal="center" vertical="center" wrapText="1"/>
    </xf>
    <xf numFmtId="0" fontId="73" fillId="0" borderId="76" xfId="0" applyFont="1" applyBorder="1" applyAlignment="1">
      <alignment horizontal="center" vertical="center"/>
    </xf>
    <xf numFmtId="0" fontId="10" fillId="7" borderId="76" xfId="0" applyFont="1" applyFill="1" applyBorder="1"/>
    <xf numFmtId="0" fontId="73" fillId="0" borderId="78" xfId="0" applyFont="1" applyBorder="1" applyAlignment="1">
      <alignment horizontal="center" vertical="center"/>
    </xf>
    <xf numFmtId="0" fontId="10" fillId="7" borderId="78" xfId="0" applyFont="1" applyFill="1" applyBorder="1"/>
    <xf numFmtId="0" fontId="20" fillId="20" borderId="20" xfId="0" applyFont="1" applyFill="1" applyBorder="1" applyAlignment="1" applyProtection="1">
      <alignment horizontal="center" vertical="center" wrapText="1"/>
    </xf>
    <xf numFmtId="0" fontId="20" fillId="3" borderId="81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 applyProtection="1">
      <alignment horizontal="center" vertical="center"/>
      <protection locked="0"/>
    </xf>
    <xf numFmtId="0" fontId="14" fillId="3" borderId="63" xfId="0" applyFont="1" applyFill="1" applyBorder="1" applyAlignment="1" applyProtection="1">
      <alignment horizontal="center" vertical="center"/>
    </xf>
    <xf numFmtId="0" fontId="14" fillId="3" borderId="32" xfId="0" applyFont="1" applyFill="1" applyBorder="1" applyAlignment="1" applyProtection="1">
      <alignment horizontal="center" vertical="center"/>
    </xf>
    <xf numFmtId="166" fontId="14" fillId="3" borderId="32" xfId="0" applyNumberFormat="1" applyFont="1" applyFill="1" applyBorder="1" applyAlignment="1" applyProtection="1">
      <alignment horizontal="center" vertical="center"/>
    </xf>
    <xf numFmtId="164" fontId="14" fillId="3" borderId="32" xfId="0" applyNumberFormat="1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>
      <alignment wrapText="1"/>
    </xf>
    <xf numFmtId="164" fontId="14" fillId="22" borderId="39" xfId="0" applyNumberFormat="1" applyFont="1" applyFill="1" applyBorder="1" applyAlignment="1" applyProtection="1">
      <alignment horizontal="center" vertical="center"/>
    </xf>
    <xf numFmtId="0" fontId="14" fillId="3" borderId="31" xfId="0" applyFont="1" applyFill="1" applyBorder="1" applyAlignment="1" applyProtection="1">
      <alignment horizontal="center" vertical="center"/>
    </xf>
    <xf numFmtId="0" fontId="19" fillId="3" borderId="81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wrapText="1"/>
    </xf>
    <xf numFmtId="0" fontId="75" fillId="3" borderId="90" xfId="0" applyFont="1" applyFill="1" applyBorder="1" applyAlignment="1">
      <alignment horizontal="center" vertical="center" wrapText="1"/>
    </xf>
    <xf numFmtId="0" fontId="50" fillId="3" borderId="81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 applyProtection="1">
      <alignment horizontal="center" vertical="center"/>
      <protection locked="0"/>
    </xf>
    <xf numFmtId="0" fontId="35" fillId="3" borderId="81" xfId="0" applyFont="1" applyFill="1" applyBorder="1" applyAlignment="1">
      <alignment horizontal="center" vertical="center" wrapText="1"/>
    </xf>
    <xf numFmtId="1" fontId="35" fillId="3" borderId="81" xfId="0" applyNumberFormat="1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wrapText="1"/>
    </xf>
    <xf numFmtId="0" fontId="23" fillId="3" borderId="55" xfId="0" applyFont="1" applyFill="1" applyBorder="1" applyAlignment="1">
      <alignment wrapText="1"/>
    </xf>
    <xf numFmtId="0" fontId="20" fillId="3" borderId="147" xfId="0" applyFont="1" applyFill="1" applyBorder="1" applyAlignment="1" applyProtection="1">
      <alignment horizontal="center" vertical="top"/>
    </xf>
    <xf numFmtId="0" fontId="20" fillId="3" borderId="152" xfId="0" applyFont="1" applyFill="1" applyBorder="1" applyAlignment="1" applyProtection="1">
      <alignment horizontal="center" vertical="top"/>
    </xf>
    <xf numFmtId="164" fontId="40" fillId="23" borderId="56" xfId="0" applyNumberFormat="1" applyFont="1" applyFill="1" applyBorder="1" applyAlignment="1" applyProtection="1">
      <alignment horizontal="center" vertical="center"/>
    </xf>
    <xf numFmtId="164" fontId="40" fillId="23" borderId="56" xfId="0" applyNumberFormat="1" applyFont="1" applyFill="1" applyBorder="1" applyAlignment="1">
      <alignment horizontal="center" vertical="center" wrapText="1"/>
    </xf>
    <xf numFmtId="0" fontId="40" fillId="23" borderId="56" xfId="0" applyFont="1" applyFill="1" applyBorder="1" applyAlignment="1">
      <alignment horizontal="center" vertical="center"/>
    </xf>
    <xf numFmtId="164" fontId="40" fillId="23" borderId="56" xfId="0" applyNumberFormat="1" applyFont="1" applyFill="1" applyBorder="1" applyAlignment="1" applyProtection="1">
      <alignment horizontal="center" vertical="center" wrapText="1"/>
    </xf>
    <xf numFmtId="164" fontId="40" fillId="23" borderId="4" xfId="0" applyNumberFormat="1" applyFont="1" applyFill="1" applyBorder="1" applyAlignment="1" applyProtection="1">
      <alignment horizontal="center" vertical="center" wrapText="1"/>
    </xf>
    <xf numFmtId="0" fontId="40" fillId="23" borderId="135" xfId="0" applyFont="1" applyFill="1" applyBorder="1" applyAlignment="1">
      <alignment horizontal="center" vertical="center"/>
    </xf>
    <xf numFmtId="0" fontId="40" fillId="23" borderId="124" xfId="0" applyFont="1" applyFill="1" applyBorder="1" applyAlignment="1">
      <alignment horizontal="center" vertical="center" wrapText="1"/>
    </xf>
    <xf numFmtId="0" fontId="40" fillId="23" borderId="136" xfId="0" applyFont="1" applyFill="1" applyBorder="1" applyAlignment="1">
      <alignment horizontal="center" vertical="center" wrapText="1"/>
    </xf>
    <xf numFmtId="0" fontId="40" fillId="23" borderId="134" xfId="0" applyFont="1" applyFill="1" applyBorder="1" applyAlignment="1">
      <alignment horizontal="center" vertical="center" wrapText="1"/>
    </xf>
    <xf numFmtId="49" fontId="40" fillId="24" borderId="141" xfId="0" applyNumberFormat="1" applyFont="1" applyFill="1" applyBorder="1" applyAlignment="1" applyProtection="1">
      <alignment horizontal="center" vertical="center"/>
    </xf>
    <xf numFmtId="49" fontId="40" fillId="24" borderId="47" xfId="0" applyNumberFormat="1" applyFont="1" applyFill="1" applyBorder="1" applyAlignment="1" applyProtection="1">
      <alignment horizontal="center" vertical="center"/>
    </xf>
    <xf numFmtId="0" fontId="40" fillId="23" borderId="47" xfId="0" applyFont="1" applyFill="1" applyBorder="1" applyAlignment="1" applyProtection="1">
      <alignment horizontal="center" vertical="center"/>
    </xf>
    <xf numFmtId="164" fontId="40" fillId="23" borderId="47" xfId="0" applyNumberFormat="1" applyFont="1" applyFill="1" applyBorder="1" applyAlignment="1" applyProtection="1">
      <alignment horizontal="center" vertical="center"/>
    </xf>
    <xf numFmtId="0" fontId="57" fillId="3" borderId="55" xfId="0" applyFont="1" applyFill="1" applyBorder="1" applyAlignment="1">
      <alignment wrapText="1"/>
    </xf>
    <xf numFmtId="1" fontId="49" fillId="3" borderId="81" xfId="0" applyNumberFormat="1" applyFont="1" applyFill="1" applyBorder="1" applyAlignment="1">
      <alignment horizontal="center" vertical="center" wrapText="1"/>
    </xf>
    <xf numFmtId="0" fontId="57" fillId="3" borderId="141" xfId="0" applyFont="1" applyFill="1" applyBorder="1" applyAlignment="1" applyProtection="1">
      <alignment horizontal="center" vertical="center"/>
      <protection locked="0"/>
    </xf>
    <xf numFmtId="0" fontId="57" fillId="3" borderId="123" xfId="0" applyFont="1" applyFill="1" applyBorder="1" applyAlignment="1" applyProtection="1">
      <alignment horizontal="center" vertical="center"/>
      <protection locked="0"/>
    </xf>
    <xf numFmtId="49" fontId="35" fillId="24" borderId="141" xfId="0" applyNumberFormat="1" applyFont="1" applyFill="1" applyBorder="1" applyAlignment="1" applyProtection="1">
      <alignment horizontal="center" vertical="center"/>
    </xf>
    <xf numFmtId="49" fontId="35" fillId="24" borderId="47" xfId="0" applyNumberFormat="1" applyFont="1" applyFill="1" applyBorder="1" applyAlignment="1" applyProtection="1">
      <alignment horizontal="center" vertical="center"/>
    </xf>
    <xf numFmtId="1" fontId="40" fillId="3" borderId="125" xfId="0" applyNumberFormat="1" applyFont="1" applyFill="1" applyBorder="1" applyAlignment="1" applyProtection="1">
      <alignment horizontal="center" vertical="center" wrapText="1"/>
    </xf>
    <xf numFmtId="1" fontId="40" fillId="3" borderId="126" xfId="0" applyNumberFormat="1" applyFont="1" applyFill="1" applyBorder="1" applyAlignment="1" applyProtection="1">
      <alignment horizontal="center" vertical="center" wrapText="1"/>
    </xf>
    <xf numFmtId="1" fontId="40" fillId="3" borderId="114" xfId="0" applyNumberFormat="1" applyFont="1" applyFill="1" applyBorder="1" applyAlignment="1" applyProtection="1">
      <alignment horizontal="left" vertical="top" wrapText="1"/>
    </xf>
    <xf numFmtId="1" fontId="40" fillId="3" borderId="115" xfId="0" applyNumberFormat="1" applyFont="1" applyFill="1" applyBorder="1" applyAlignment="1" applyProtection="1">
      <alignment horizontal="left" vertical="top" wrapText="1"/>
    </xf>
    <xf numFmtId="0" fontId="40" fillId="23" borderId="23" xfId="0" applyFont="1" applyFill="1" applyBorder="1" applyAlignment="1" applyProtection="1">
      <alignment horizontal="center" vertical="center" wrapText="1"/>
      <protection locked="0"/>
    </xf>
    <xf numFmtId="0" fontId="36" fillId="23" borderId="17" xfId="0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164" fontId="20" fillId="3" borderId="28" xfId="0" applyNumberFormat="1" applyFont="1" applyFill="1" applyBorder="1" applyAlignment="1" applyProtection="1">
      <alignment horizontal="left" vertical="top" wrapText="1"/>
    </xf>
    <xf numFmtId="0" fontId="18" fillId="3" borderId="5" xfId="0" applyFont="1" applyFill="1" applyBorder="1" applyAlignment="1">
      <alignment horizontal="left" vertical="top" wrapText="1"/>
    </xf>
    <xf numFmtId="0" fontId="18" fillId="3" borderId="58" xfId="0" applyFont="1" applyFill="1" applyBorder="1" applyAlignment="1">
      <alignment horizontal="left" vertical="top" wrapText="1"/>
    </xf>
    <xf numFmtId="0" fontId="18" fillId="3" borderId="73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8" fillId="3" borderId="10" xfId="0" applyFont="1" applyFill="1" applyBorder="1" applyAlignment="1">
      <alignment horizontal="left" vertical="top" wrapText="1"/>
    </xf>
    <xf numFmtId="0" fontId="18" fillId="3" borderId="42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top" wrapText="1"/>
    </xf>
    <xf numFmtId="0" fontId="40" fillId="23" borderId="54" xfId="0" applyFont="1" applyFill="1" applyBorder="1" applyAlignment="1" applyProtection="1">
      <alignment horizontal="center" vertical="center" wrapText="1"/>
      <protection locked="0"/>
    </xf>
    <xf numFmtId="0" fontId="36" fillId="23" borderId="35" xfId="0" applyFont="1" applyFill="1" applyBorder="1" applyAlignment="1" applyProtection="1">
      <alignment horizontal="center" vertical="center" wrapText="1"/>
      <protection locked="0"/>
    </xf>
    <xf numFmtId="166" fontId="17" fillId="3" borderId="49" xfId="0" applyNumberFormat="1" applyFont="1" applyFill="1" applyBorder="1" applyAlignment="1" applyProtection="1">
      <alignment horizontal="center" vertical="center"/>
      <protection locked="0"/>
    </xf>
    <xf numFmtId="166" fontId="17" fillId="3" borderId="6" xfId="0" applyNumberFormat="1" applyFont="1" applyFill="1" applyBorder="1" applyAlignment="1" applyProtection="1">
      <alignment horizontal="center" vertical="center"/>
      <protection locked="0"/>
    </xf>
    <xf numFmtId="0" fontId="17" fillId="3" borderId="49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164" fontId="40" fillId="3" borderId="127" xfId="0" applyNumberFormat="1" applyFont="1" applyFill="1" applyBorder="1" applyAlignment="1" applyProtection="1">
      <alignment horizontal="center" vertical="center"/>
      <protection locked="0"/>
    </xf>
    <xf numFmtId="164" fontId="40" fillId="3" borderId="6" xfId="0" applyNumberFormat="1" applyFont="1" applyFill="1" applyBorder="1" applyAlignment="1" applyProtection="1">
      <alignment horizontal="center" vertical="center"/>
      <protection locked="0"/>
    </xf>
    <xf numFmtId="0" fontId="40" fillId="3" borderId="110" xfId="0" applyNumberFormat="1" applyFont="1" applyFill="1" applyBorder="1" applyAlignment="1" applyProtection="1">
      <alignment horizontal="center" vertical="center" wrapText="1"/>
    </xf>
    <xf numFmtId="0" fontId="40" fillId="3" borderId="2" xfId="0" applyNumberFormat="1" applyFont="1" applyFill="1" applyBorder="1" applyAlignment="1" applyProtection="1">
      <alignment horizontal="center" vertical="center" wrapText="1"/>
    </xf>
    <xf numFmtId="1" fontId="40" fillId="3" borderId="25" xfId="0" applyNumberFormat="1" applyFont="1" applyFill="1" applyBorder="1" applyAlignment="1" applyProtection="1">
      <alignment horizontal="center" vertical="center" wrapText="1"/>
    </xf>
    <xf numFmtId="1" fontId="40" fillId="3" borderId="50" xfId="0" applyNumberFormat="1" applyFont="1" applyFill="1" applyBorder="1" applyAlignment="1" applyProtection="1">
      <alignment horizontal="center" vertical="center" wrapText="1"/>
    </xf>
    <xf numFmtId="0" fontId="19" fillId="3" borderId="137" xfId="0" applyNumberFormat="1" applyFont="1" applyFill="1" applyBorder="1" applyAlignment="1" applyProtection="1">
      <alignment horizontal="center" vertical="center" wrapText="1"/>
    </xf>
    <xf numFmtId="0" fontId="19" fillId="3" borderId="138" xfId="0" applyNumberFormat="1" applyFont="1" applyFill="1" applyBorder="1" applyAlignment="1" applyProtection="1">
      <alignment horizontal="center" vertical="center" wrapText="1"/>
    </xf>
    <xf numFmtId="164" fontId="17" fillId="3" borderId="49" xfId="0" applyNumberFormat="1" applyFont="1" applyFill="1" applyBorder="1" applyAlignment="1" applyProtection="1">
      <alignment horizontal="center" vertical="center"/>
      <protection locked="0"/>
    </xf>
    <xf numFmtId="164" fontId="17" fillId="3" borderId="57" xfId="0" applyNumberFormat="1" applyFont="1" applyFill="1" applyBorder="1" applyAlignment="1" applyProtection="1">
      <alignment horizontal="center" vertical="center"/>
      <protection locked="0"/>
    </xf>
    <xf numFmtId="164" fontId="19" fillId="3" borderId="28" xfId="0" applyNumberFormat="1" applyFont="1" applyFill="1" applyBorder="1" applyAlignment="1" applyProtection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0" fontId="19" fillId="3" borderId="58" xfId="0" applyFont="1" applyFill="1" applyBorder="1" applyAlignment="1">
      <alignment horizontal="left" vertical="top" wrapText="1"/>
    </xf>
    <xf numFmtId="0" fontId="19" fillId="3" borderId="73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42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8" fillId="23" borderId="14" xfId="0" applyFont="1" applyFill="1" applyBorder="1" applyAlignment="1">
      <alignment horizontal="center" vertical="center" wrapText="1"/>
    </xf>
    <xf numFmtId="0" fontId="18" fillId="23" borderId="5" xfId="0" applyFont="1" applyFill="1" applyBorder="1" applyAlignment="1">
      <alignment horizontal="center" vertical="center" wrapText="1"/>
    </xf>
    <xf numFmtId="0" fontId="18" fillId="23" borderId="58" xfId="0" applyFont="1" applyFill="1" applyBorder="1" applyAlignment="1">
      <alignment horizontal="center" vertical="center" wrapText="1"/>
    </xf>
    <xf numFmtId="0" fontId="18" fillId="23" borderId="6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36" fillId="3" borderId="144" xfId="0" applyFont="1" applyFill="1" applyBorder="1" applyAlignment="1">
      <alignment horizontal="center" vertical="center" wrapText="1"/>
    </xf>
    <xf numFmtId="0" fontId="36" fillId="3" borderId="85" xfId="0" applyFont="1" applyFill="1" applyBorder="1" applyAlignment="1">
      <alignment horizontal="center" vertical="center" wrapText="1"/>
    </xf>
    <xf numFmtId="0" fontId="36" fillId="3" borderId="145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63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1" fillId="3" borderId="148" xfId="0" applyFont="1" applyFill="1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169" fontId="36" fillId="3" borderId="148" xfId="0" applyNumberFormat="1" applyFont="1" applyFill="1" applyBorder="1" applyAlignment="1">
      <alignment horizontal="center" vertical="center" wrapText="1"/>
    </xf>
    <xf numFmtId="169" fontId="9" fillId="0" borderId="149" xfId="0" applyNumberFormat="1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1" fillId="3" borderId="14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top" wrapText="1"/>
    </xf>
    <xf numFmtId="0" fontId="20" fillId="3" borderId="58" xfId="0" applyFont="1" applyFill="1" applyBorder="1" applyAlignment="1">
      <alignment horizontal="left" vertical="top" wrapText="1"/>
    </xf>
    <xf numFmtId="0" fontId="20" fillId="3" borderId="73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42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left" vertical="top" wrapText="1"/>
    </xf>
    <xf numFmtId="0" fontId="17" fillId="3" borderId="57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16" fillId="27" borderId="14" xfId="0" applyFont="1" applyFill="1" applyBorder="1" applyAlignment="1">
      <alignment horizontal="center" vertical="center" wrapText="1"/>
    </xf>
    <xf numFmtId="0" fontId="16" fillId="27" borderId="5" xfId="0" applyFont="1" applyFill="1" applyBorder="1" applyAlignment="1">
      <alignment horizontal="center" vertical="center" wrapText="1"/>
    </xf>
    <xf numFmtId="0" fontId="16" fillId="27" borderId="58" xfId="0" applyFont="1" applyFill="1" applyBorder="1" applyAlignment="1">
      <alignment horizontal="center" vertical="center" wrapText="1"/>
    </xf>
    <xf numFmtId="0" fontId="16" fillId="27" borderId="15" xfId="0" applyFont="1" applyFill="1" applyBorder="1" applyAlignment="1">
      <alignment horizontal="center" vertical="center" wrapText="1"/>
    </xf>
    <xf numFmtId="0" fontId="16" fillId="27" borderId="0" xfId="0" applyFont="1" applyFill="1" applyBorder="1" applyAlignment="1">
      <alignment horizontal="center" vertical="center" wrapText="1"/>
    </xf>
    <xf numFmtId="0" fontId="16" fillId="27" borderId="10" xfId="0" applyFont="1" applyFill="1" applyBorder="1" applyAlignment="1">
      <alignment horizontal="center" vertical="center" wrapText="1"/>
    </xf>
    <xf numFmtId="0" fontId="16" fillId="27" borderId="63" xfId="0" applyFont="1" applyFill="1" applyBorder="1" applyAlignment="1">
      <alignment horizontal="center" vertical="center" wrapText="1"/>
    </xf>
    <xf numFmtId="0" fontId="16" fillId="27" borderId="12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9" fillId="3" borderId="148" xfId="0" applyFont="1" applyFill="1" applyBorder="1" applyAlignment="1">
      <alignment horizontal="center" vertical="center" wrapText="1"/>
    </xf>
    <xf numFmtId="0" fontId="10" fillId="0" borderId="149" xfId="0" applyFont="1" applyBorder="1" applyAlignment="1">
      <alignment horizontal="center" vertical="center" wrapText="1"/>
    </xf>
    <xf numFmtId="1" fontId="40" fillId="3" borderId="114" xfId="0" applyNumberFormat="1" applyFont="1" applyFill="1" applyBorder="1" applyAlignment="1" applyProtection="1">
      <alignment horizontal="left" vertical="top"/>
    </xf>
    <xf numFmtId="1" fontId="40" fillId="3" borderId="115" xfId="0" applyNumberFormat="1" applyFont="1" applyFill="1" applyBorder="1" applyAlignment="1" applyProtection="1">
      <alignment horizontal="left" vertical="top"/>
    </xf>
    <xf numFmtId="0" fontId="16" fillId="3" borderId="148" xfId="0" applyFont="1" applyFill="1" applyBorder="1" applyAlignment="1">
      <alignment horizontal="center" vertical="center" wrapText="1"/>
    </xf>
    <xf numFmtId="14" fontId="40" fillId="3" borderId="148" xfId="0" applyNumberFormat="1" applyFont="1" applyFill="1" applyBorder="1" applyAlignment="1">
      <alignment horizontal="center" vertical="center" wrapText="1"/>
    </xf>
    <xf numFmtId="0" fontId="35" fillId="3" borderId="149" xfId="0" applyFont="1" applyFill="1" applyBorder="1" applyAlignment="1">
      <alignment horizontal="center" vertical="center" wrapText="1"/>
    </xf>
    <xf numFmtId="0" fontId="53" fillId="3" borderId="32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vertical="center" wrapText="1"/>
    </xf>
    <xf numFmtId="0" fontId="14" fillId="11" borderId="12" xfId="0" applyFont="1" applyFill="1" applyBorder="1" applyAlignment="1">
      <alignment vertical="center" wrapText="1"/>
    </xf>
    <xf numFmtId="164" fontId="19" fillId="3" borderId="5" xfId="0" applyNumberFormat="1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49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67" fillId="3" borderId="49" xfId="0" applyNumberFormat="1" applyFont="1" applyFill="1" applyBorder="1" applyAlignment="1" applyProtection="1">
      <alignment horizontal="left" vertical="top"/>
      <protection locked="0"/>
    </xf>
    <xf numFmtId="164" fontId="67" fillId="3" borderId="36" xfId="0" applyNumberFormat="1" applyFont="1" applyFill="1" applyBorder="1" applyAlignment="1" applyProtection="1">
      <alignment horizontal="left" vertical="top"/>
      <protection locked="0"/>
    </xf>
    <xf numFmtId="164" fontId="19" fillId="3" borderId="24" xfId="0" applyNumberFormat="1" applyFont="1" applyFill="1" applyBorder="1" applyAlignment="1" applyProtection="1">
      <alignment horizontal="center" vertical="center"/>
    </xf>
    <xf numFmtId="164" fontId="19" fillId="3" borderId="21" xfId="0" applyNumberFormat="1" applyFont="1" applyFill="1" applyBorder="1" applyAlignment="1" applyProtection="1">
      <alignment horizontal="center" vertical="center"/>
    </xf>
    <xf numFmtId="0" fontId="21" fillId="3" borderId="34" xfId="0" applyFont="1" applyFill="1" applyBorder="1" applyAlignment="1">
      <alignment horizontal="center" vertical="center" wrapText="1"/>
    </xf>
    <xf numFmtId="0" fontId="21" fillId="3" borderId="67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left" vertical="top" wrapText="1"/>
    </xf>
    <xf numFmtId="0" fontId="41" fillId="3" borderId="58" xfId="0" applyFont="1" applyFill="1" applyBorder="1" applyAlignment="1">
      <alignment horizontal="left" vertical="top" wrapText="1"/>
    </xf>
    <xf numFmtId="0" fontId="41" fillId="3" borderId="73" xfId="0" applyFont="1" applyFill="1" applyBorder="1" applyAlignment="1">
      <alignment horizontal="left" vertical="top" wrapText="1"/>
    </xf>
    <xf numFmtId="0" fontId="41" fillId="3" borderId="0" xfId="0" applyFont="1" applyFill="1" applyAlignment="1">
      <alignment horizontal="left" vertical="top" wrapText="1"/>
    </xf>
    <xf numFmtId="0" fontId="41" fillId="3" borderId="10" xfId="0" applyFont="1" applyFill="1" applyBorder="1" applyAlignment="1">
      <alignment horizontal="left" vertical="top" wrapText="1"/>
    </xf>
    <xf numFmtId="0" fontId="41" fillId="3" borderId="42" xfId="0" applyFont="1" applyFill="1" applyBorder="1" applyAlignment="1">
      <alignment horizontal="left" vertical="top" wrapText="1"/>
    </xf>
    <xf numFmtId="0" fontId="41" fillId="3" borderId="12" xfId="0" applyFont="1" applyFill="1" applyBorder="1" applyAlignment="1">
      <alignment horizontal="left" vertical="top" wrapText="1"/>
    </xf>
    <xf numFmtId="0" fontId="41" fillId="3" borderId="11" xfId="0" applyFont="1" applyFill="1" applyBorder="1" applyAlignment="1">
      <alignment horizontal="left" vertical="top" wrapText="1"/>
    </xf>
    <xf numFmtId="1" fontId="79" fillId="26" borderId="25" xfId="0" applyNumberFormat="1" applyFont="1" applyFill="1" applyBorder="1" applyAlignment="1" applyProtection="1">
      <alignment horizontal="center" vertical="center" wrapText="1"/>
    </xf>
    <xf numFmtId="1" fontId="79" fillId="26" borderId="50" xfId="0" applyNumberFormat="1" applyFont="1" applyFill="1" applyBorder="1" applyAlignment="1" applyProtection="1">
      <alignment horizontal="center" vertical="center" wrapText="1"/>
    </xf>
    <xf numFmtId="164" fontId="40" fillId="3" borderId="153" xfId="0" applyNumberFormat="1" applyFont="1" applyFill="1" applyBorder="1" applyAlignment="1" applyProtection="1">
      <alignment horizontal="left" vertical="top"/>
      <protection locked="0"/>
    </xf>
    <xf numFmtId="164" fontId="40" fillId="3" borderId="154" xfId="0" applyNumberFormat="1" applyFont="1" applyFill="1" applyBorder="1" applyAlignment="1" applyProtection="1">
      <alignment horizontal="left" vertical="top"/>
      <protection locked="0"/>
    </xf>
    <xf numFmtId="169" fontId="19" fillId="3" borderId="148" xfId="0" applyNumberFormat="1" applyFont="1" applyFill="1" applyBorder="1" applyAlignment="1">
      <alignment horizontal="center" vertical="center" wrapText="1"/>
    </xf>
    <xf numFmtId="169" fontId="23" fillId="0" borderId="149" xfId="0" applyNumberFormat="1" applyFont="1" applyBorder="1" applyAlignment="1">
      <alignment horizontal="center" vertical="center" wrapText="1"/>
    </xf>
    <xf numFmtId="0" fontId="35" fillId="23" borderId="54" xfId="0" applyFont="1" applyFill="1" applyBorder="1" applyAlignment="1" applyProtection="1">
      <alignment horizontal="center" vertical="center" wrapText="1"/>
      <protection locked="0"/>
    </xf>
    <xf numFmtId="0" fontId="35" fillId="23" borderId="35" xfId="0" applyFont="1" applyFill="1" applyBorder="1" applyAlignment="1" applyProtection="1">
      <alignment horizontal="center" vertical="center" wrapText="1"/>
      <protection locked="0"/>
    </xf>
    <xf numFmtId="166" fontId="14" fillId="3" borderId="86" xfId="0" applyNumberFormat="1" applyFont="1" applyFill="1" applyBorder="1" applyAlignment="1" applyProtection="1">
      <alignment horizontal="center" vertical="center"/>
      <protection locked="0"/>
    </xf>
    <xf numFmtId="166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110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169" fontId="41" fillId="3" borderId="148" xfId="0" applyNumberFormat="1" applyFont="1" applyFill="1" applyBorder="1" applyAlignment="1">
      <alignment horizontal="center" vertical="center" wrapText="1"/>
    </xf>
    <xf numFmtId="169" fontId="0" fillId="3" borderId="149" xfId="0" applyNumberFormat="1" applyFill="1" applyBorder="1" applyAlignment="1">
      <alignment horizontal="center" vertical="center" wrapText="1"/>
    </xf>
    <xf numFmtId="169" fontId="9" fillId="3" borderId="149" xfId="0" applyNumberFormat="1" applyFont="1" applyFill="1" applyBorder="1" applyAlignment="1">
      <alignment horizontal="center" vertical="center" wrapText="1"/>
    </xf>
    <xf numFmtId="0" fontId="0" fillId="3" borderId="149" xfId="0" applyFill="1" applyBorder="1" applyAlignment="1">
      <alignment horizontal="center" vertical="center" wrapText="1"/>
    </xf>
    <xf numFmtId="0" fontId="40" fillId="23" borderId="35" xfId="0" applyFont="1" applyFill="1" applyBorder="1" applyAlignment="1" applyProtection="1">
      <alignment horizontal="center" vertical="center" wrapText="1"/>
      <protection locked="0"/>
    </xf>
    <xf numFmtId="1" fontId="67" fillId="3" borderId="125" xfId="0" applyNumberFormat="1" applyFont="1" applyFill="1" applyBorder="1" applyAlignment="1" applyProtection="1">
      <alignment horizontal="center" vertical="center" wrapText="1"/>
    </xf>
    <xf numFmtId="1" fontId="67" fillId="3" borderId="126" xfId="0" applyNumberFormat="1" applyFont="1" applyFill="1" applyBorder="1" applyAlignment="1" applyProtection="1">
      <alignment horizontal="center" vertical="center" wrapText="1"/>
    </xf>
    <xf numFmtId="0" fontId="21" fillId="3" borderId="31" xfId="0" applyFont="1" applyFill="1" applyBorder="1" applyAlignment="1" applyProtection="1">
      <alignment horizontal="left" vertical="top" wrapText="1"/>
      <protection locked="0"/>
    </xf>
    <xf numFmtId="0" fontId="21" fillId="3" borderId="32" xfId="0" applyFont="1" applyFill="1" applyBorder="1" applyAlignment="1">
      <alignment horizontal="left" vertical="top" wrapText="1"/>
    </xf>
    <xf numFmtId="0" fontId="21" fillId="3" borderId="146" xfId="0" applyFont="1" applyFill="1" applyBorder="1" applyAlignment="1">
      <alignment horizontal="left" vertical="top" wrapText="1"/>
    </xf>
    <xf numFmtId="1" fontId="6" fillId="5" borderId="76" xfId="0" applyNumberFormat="1" applyFont="1" applyFill="1" applyBorder="1" applyAlignment="1">
      <alignment horizontal="center" vertical="center" wrapText="1"/>
    </xf>
    <xf numFmtId="0" fontId="54" fillId="5" borderId="78" xfId="0" applyFont="1" applyFill="1" applyBorder="1" applyAlignment="1">
      <alignment horizontal="center" vertical="center" wrapText="1"/>
    </xf>
    <xf numFmtId="164" fontId="19" fillId="3" borderId="69" xfId="0" applyNumberFormat="1" applyFont="1" applyFill="1" applyBorder="1" applyAlignment="1" applyProtection="1">
      <alignment horizontal="center" vertical="center"/>
    </xf>
    <xf numFmtId="1" fontId="20" fillId="3" borderId="110" xfId="0" applyNumberFormat="1" applyFont="1" applyFill="1" applyBorder="1" applyAlignment="1" applyProtection="1">
      <alignment horizontal="center" vertical="center" wrapText="1"/>
    </xf>
    <xf numFmtId="1" fontId="20" fillId="3" borderId="2" xfId="0" applyNumberFormat="1" applyFont="1" applyFill="1" applyBorder="1" applyAlignment="1" applyProtection="1">
      <alignment horizontal="center" vertical="center" wrapText="1"/>
    </xf>
    <xf numFmtId="164" fontId="40" fillId="3" borderId="150" xfId="0" applyNumberFormat="1" applyFont="1" applyFill="1" applyBorder="1" applyAlignment="1" applyProtection="1">
      <alignment horizontal="left" vertical="top"/>
      <protection locked="0"/>
    </xf>
    <xf numFmtId="164" fontId="40" fillId="3" borderId="151" xfId="0" applyNumberFormat="1" applyFont="1" applyFill="1" applyBorder="1" applyAlignment="1" applyProtection="1">
      <alignment horizontal="left" vertical="top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1" fontId="21" fillId="0" borderId="76" xfId="0" applyNumberFormat="1" applyFont="1" applyBorder="1" applyAlignment="1">
      <alignment horizontal="center" vertical="center" wrapText="1"/>
    </xf>
    <xf numFmtId="0" fontId="70" fillId="0" borderId="78" xfId="0" applyFont="1" applyBorder="1" applyAlignment="1">
      <alignment horizontal="center" vertical="center" wrapText="1"/>
    </xf>
    <xf numFmtId="0" fontId="16" fillId="5" borderId="90" xfId="0" applyFont="1" applyFill="1" applyBorder="1" applyAlignment="1">
      <alignment horizontal="center" vertical="center" wrapText="1"/>
    </xf>
    <xf numFmtId="0" fontId="10" fillId="5" borderId="94" xfId="0" applyFont="1" applyFill="1" applyBorder="1" applyAlignment="1">
      <alignment horizontal="center" vertical="center" wrapText="1"/>
    </xf>
    <xf numFmtId="1" fontId="14" fillId="5" borderId="109" xfId="0" applyNumberFormat="1" applyFont="1" applyFill="1" applyBorder="1" applyAlignment="1">
      <alignment horizontal="center" vertical="center" wrapText="1"/>
    </xf>
    <xf numFmtId="0" fontId="72" fillId="5" borderId="121" xfId="0" applyFont="1" applyFill="1" applyBorder="1" applyAlignment="1">
      <alignment horizontal="center" vertical="center" wrapText="1"/>
    </xf>
    <xf numFmtId="0" fontId="16" fillId="12" borderId="90" xfId="0" applyFont="1" applyFill="1" applyBorder="1" applyAlignment="1">
      <alignment horizontal="center" vertical="center" wrapText="1"/>
    </xf>
    <xf numFmtId="0" fontId="10" fillId="12" borderId="94" xfId="0" applyFont="1" applyFill="1" applyBorder="1" applyAlignment="1">
      <alignment horizontal="center" vertical="center" wrapText="1"/>
    </xf>
    <xf numFmtId="1" fontId="14" fillId="12" borderId="109" xfId="0" applyNumberFormat="1" applyFont="1" applyFill="1" applyBorder="1" applyAlignment="1">
      <alignment horizontal="center" vertical="center" wrapText="1"/>
    </xf>
    <xf numFmtId="0" fontId="72" fillId="12" borderId="121" xfId="0" applyFont="1" applyFill="1" applyBorder="1" applyAlignment="1">
      <alignment horizontal="center" vertical="center" wrapText="1"/>
    </xf>
    <xf numFmtId="0" fontId="16" fillId="19" borderId="90" xfId="0" applyFont="1" applyFill="1" applyBorder="1" applyAlignment="1">
      <alignment horizontal="center" vertical="center" wrapText="1"/>
    </xf>
    <xf numFmtId="0" fontId="10" fillId="19" borderId="94" xfId="0" applyFont="1" applyFill="1" applyBorder="1" applyAlignment="1">
      <alignment horizontal="center" vertical="center" wrapText="1"/>
    </xf>
    <xf numFmtId="1" fontId="14" fillId="19" borderId="109" xfId="0" applyNumberFormat="1" applyFont="1" applyFill="1" applyBorder="1" applyAlignment="1">
      <alignment horizontal="center" vertical="center" wrapText="1"/>
    </xf>
    <xf numFmtId="0" fontId="72" fillId="19" borderId="121" xfId="0" applyFont="1" applyFill="1" applyBorder="1" applyAlignment="1">
      <alignment horizontal="center" vertical="center" wrapText="1"/>
    </xf>
    <xf numFmtId="1" fontId="14" fillId="18" borderId="76" xfId="0" applyNumberFormat="1" applyFont="1" applyFill="1" applyBorder="1" applyAlignment="1">
      <alignment horizontal="center" vertical="center" wrapText="1"/>
    </xf>
    <xf numFmtId="0" fontId="72" fillId="18" borderId="78" xfId="0" applyFont="1" applyFill="1" applyBorder="1" applyAlignment="1">
      <alignment horizontal="center" vertical="center" wrapText="1"/>
    </xf>
    <xf numFmtId="0" fontId="21" fillId="3" borderId="60" xfId="0" applyFont="1" applyFill="1" applyBorder="1" applyAlignment="1">
      <alignment horizontal="left" vertical="top" wrapText="1"/>
    </xf>
    <xf numFmtId="0" fontId="70" fillId="3" borderId="52" xfId="0" applyFont="1" applyFill="1" applyBorder="1" applyAlignment="1">
      <alignment horizontal="left" vertical="top" wrapText="1"/>
    </xf>
    <xf numFmtId="0" fontId="70" fillId="3" borderId="18" xfId="0" applyFont="1" applyFill="1" applyBorder="1" applyAlignment="1">
      <alignment horizontal="left" vertical="top" wrapText="1"/>
    </xf>
    <xf numFmtId="1" fontId="40" fillId="3" borderId="128" xfId="0" applyNumberFormat="1" applyFont="1" applyFill="1" applyBorder="1" applyAlignment="1" applyProtection="1">
      <alignment horizontal="left" vertical="top"/>
    </xf>
    <xf numFmtId="1" fontId="20" fillId="3" borderId="25" xfId="0" applyNumberFormat="1" applyFont="1" applyFill="1" applyBorder="1" applyAlignment="1" applyProtection="1">
      <alignment horizontal="center" vertical="center" wrapText="1"/>
    </xf>
    <xf numFmtId="1" fontId="20" fillId="3" borderId="50" xfId="0" applyNumberFormat="1" applyFont="1" applyFill="1" applyBorder="1" applyAlignment="1" applyProtection="1">
      <alignment horizontal="center" vertical="center" wrapText="1"/>
    </xf>
    <xf numFmtId="0" fontId="35" fillId="3" borderId="110" xfId="0" applyNumberFormat="1" applyFont="1" applyFill="1" applyBorder="1" applyAlignment="1" applyProtection="1">
      <alignment horizontal="center" vertical="center" wrapText="1"/>
    </xf>
    <xf numFmtId="0" fontId="35" fillId="3" borderId="2" xfId="0" applyNumberFormat="1" applyFont="1" applyFill="1" applyBorder="1" applyAlignment="1" applyProtection="1">
      <alignment horizontal="center" vertical="center" wrapText="1"/>
    </xf>
    <xf numFmtId="49" fontId="5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56" fillId="3" borderId="8" xfId="0" applyFont="1" applyFill="1" applyBorder="1" applyAlignment="1" applyProtection="1">
      <alignment horizontal="center" vertical="center" wrapText="1"/>
      <protection locked="0"/>
    </xf>
    <xf numFmtId="0" fontId="56" fillId="3" borderId="13" xfId="0" applyFont="1" applyFill="1" applyBorder="1" applyAlignment="1" applyProtection="1">
      <alignment horizontal="center" vertical="center" wrapText="1"/>
      <protection locked="0"/>
    </xf>
    <xf numFmtId="1" fontId="8" fillId="12" borderId="76" xfId="0" applyNumberFormat="1" applyFont="1" applyFill="1" applyBorder="1" applyAlignment="1">
      <alignment horizontal="center" vertical="center" wrapText="1"/>
    </xf>
    <xf numFmtId="0" fontId="52" fillId="12" borderId="78" xfId="0" applyFont="1" applyFill="1" applyBorder="1" applyAlignment="1">
      <alignment horizontal="center" vertical="center" wrapText="1"/>
    </xf>
    <xf numFmtId="1" fontId="8" fillId="13" borderId="76" xfId="0" applyNumberFormat="1" applyFont="1" applyFill="1" applyBorder="1" applyAlignment="1">
      <alignment horizontal="center" vertical="center" wrapText="1"/>
    </xf>
    <xf numFmtId="0" fontId="52" fillId="13" borderId="78" xfId="0" applyFont="1" applyFill="1" applyBorder="1" applyAlignment="1">
      <alignment horizontal="center" vertical="center" wrapText="1"/>
    </xf>
    <xf numFmtId="0" fontId="58" fillId="5" borderId="77" xfId="0" applyFont="1" applyFill="1" applyBorder="1" applyAlignment="1">
      <alignment horizontal="center" vertical="center" wrapText="1"/>
    </xf>
    <xf numFmtId="0" fontId="61" fillId="5" borderId="79" xfId="0" applyFont="1" applyFill="1" applyBorder="1" applyAlignment="1">
      <alignment vertical="center" wrapText="1"/>
    </xf>
    <xf numFmtId="0" fontId="59" fillId="12" borderId="4" xfId="0" applyFont="1" applyFill="1" applyBorder="1" applyAlignment="1">
      <alignment horizontal="center" vertical="center" wrapText="1"/>
    </xf>
    <xf numFmtId="0" fontId="62" fillId="12" borderId="2" xfId="0" applyFont="1" applyFill="1" applyBorder="1" applyAlignment="1">
      <alignment vertical="center" wrapText="1"/>
    </xf>
    <xf numFmtId="0" fontId="60" fillId="13" borderId="46" xfId="0" applyFont="1" applyFill="1" applyBorder="1" applyAlignment="1">
      <alignment horizontal="center" vertical="center" wrapText="1"/>
    </xf>
    <xf numFmtId="0" fontId="63" fillId="13" borderId="80" xfId="0" applyFont="1" applyFill="1" applyBorder="1" applyAlignment="1">
      <alignment vertical="center" wrapText="1"/>
    </xf>
    <xf numFmtId="164" fontId="35" fillId="3" borderId="28" xfId="0" applyNumberFormat="1" applyFont="1" applyFill="1" applyBorder="1" applyAlignment="1" applyProtection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58" xfId="0" applyFont="1" applyFill="1" applyBorder="1" applyAlignment="1">
      <alignment horizontal="left" vertical="top" wrapText="1"/>
    </xf>
    <xf numFmtId="0" fontId="9" fillId="3" borderId="7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42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21" fillId="3" borderId="31" xfId="0" applyFont="1" applyFill="1" applyBorder="1" applyAlignment="1" applyProtection="1">
      <alignment horizontal="left" vertical="top" wrapText="1"/>
    </xf>
    <xf numFmtId="0" fontId="21" fillId="3" borderId="33" xfId="0" applyFont="1" applyFill="1" applyBorder="1" applyAlignment="1">
      <alignment horizontal="left" vertical="top" wrapText="1"/>
    </xf>
    <xf numFmtId="0" fontId="35" fillId="3" borderId="3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9" fillId="3" borderId="32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139" xfId="0" applyFont="1" applyFill="1" applyBorder="1" applyAlignment="1">
      <alignment horizontal="center" vertical="center" wrapText="1"/>
    </xf>
    <xf numFmtId="0" fontId="14" fillId="3" borderId="127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76" fillId="25" borderId="14" xfId="0" applyFont="1" applyFill="1" applyBorder="1" applyAlignment="1">
      <alignment horizontal="center" vertical="center" wrapText="1"/>
    </xf>
    <xf numFmtId="0" fontId="77" fillId="25" borderId="5" xfId="0" applyFont="1" applyFill="1" applyBorder="1" applyAlignment="1">
      <alignment horizontal="center" wrapText="1"/>
    </xf>
    <xf numFmtId="0" fontId="77" fillId="25" borderId="58" xfId="0" applyFont="1" applyFill="1" applyBorder="1" applyAlignment="1">
      <alignment horizontal="center" wrapText="1"/>
    </xf>
    <xf numFmtId="0" fontId="76" fillId="25" borderId="63" xfId="0" applyFont="1" applyFill="1" applyBorder="1" applyAlignment="1">
      <alignment horizontal="center" vertical="center" wrapText="1"/>
    </xf>
    <xf numFmtId="0" fontId="77" fillId="25" borderId="12" xfId="0" applyFont="1" applyFill="1" applyBorder="1" applyAlignment="1">
      <alignment horizontal="center" wrapText="1"/>
    </xf>
    <xf numFmtId="0" fontId="77" fillId="25" borderId="11" xfId="0" applyFont="1" applyFill="1" applyBorder="1" applyAlignment="1">
      <alignment horizontal="center" wrapText="1"/>
    </xf>
    <xf numFmtId="0" fontId="35" fillId="23" borderId="23" xfId="0" applyFont="1" applyFill="1" applyBorder="1" applyAlignment="1" applyProtection="1">
      <alignment horizontal="center" vertical="center" wrapText="1"/>
      <protection locked="0"/>
    </xf>
    <xf numFmtId="0" fontId="35" fillId="23" borderId="17" xfId="0" applyFont="1" applyFill="1" applyBorder="1" applyAlignment="1" applyProtection="1">
      <alignment horizontal="center" vertical="center" wrapText="1"/>
      <protection locked="0"/>
    </xf>
    <xf numFmtId="164" fontId="16" fillId="3" borderId="24" xfId="0" applyNumberFormat="1" applyFont="1" applyFill="1" applyBorder="1" applyAlignment="1" applyProtection="1">
      <alignment horizontal="center" vertical="center"/>
    </xf>
    <xf numFmtId="164" fontId="16" fillId="3" borderId="21" xfId="0" applyNumberFormat="1" applyFont="1" applyFill="1" applyBorder="1" applyAlignment="1" applyProtection="1">
      <alignment horizontal="center" vertical="center"/>
    </xf>
    <xf numFmtId="0" fontId="14" fillId="3" borderId="73" xfId="0" applyFont="1" applyFill="1" applyBorder="1" applyAlignment="1">
      <alignment horizontal="center" vertical="center" wrapText="1"/>
    </xf>
    <xf numFmtId="0" fontId="20" fillId="3" borderId="110" xfId="0" applyNumberFormat="1" applyFont="1" applyFill="1" applyBorder="1" applyAlignment="1" applyProtection="1">
      <alignment horizontal="center" vertical="center" wrapText="1"/>
    </xf>
    <xf numFmtId="0" fontId="20" fillId="3" borderId="2" xfId="0" applyNumberFormat="1" applyFont="1" applyFill="1" applyBorder="1" applyAlignment="1" applyProtection="1">
      <alignment horizontal="center" vertical="center" wrapText="1"/>
    </xf>
    <xf numFmtId="0" fontId="28" fillId="9" borderId="51" xfId="0" applyFont="1" applyFill="1" applyBorder="1" applyAlignment="1">
      <alignment horizontal="center" vertical="center" wrapText="1"/>
    </xf>
    <xf numFmtId="0" fontId="74" fillId="9" borderId="44" xfId="0" applyFont="1" applyFill="1" applyBorder="1" applyAlignment="1">
      <alignment horizontal="center" vertical="center" wrapText="1"/>
    </xf>
    <xf numFmtId="49" fontId="13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61" xfId="0" applyFont="1" applyFill="1" applyBorder="1" applyAlignment="1" applyProtection="1">
      <alignment horizontal="center" vertical="center" wrapText="1"/>
      <protection locked="0"/>
    </xf>
    <xf numFmtId="164" fontId="14" fillId="3" borderId="127" xfId="0" applyNumberFormat="1" applyFont="1" applyFill="1" applyBorder="1" applyAlignment="1" applyProtection="1">
      <alignment horizontal="center" vertical="center"/>
      <protection locked="0"/>
    </xf>
    <xf numFmtId="164" fontId="14" fillId="3" borderId="57" xfId="0" applyNumberFormat="1" applyFont="1" applyFill="1" applyBorder="1" applyAlignment="1" applyProtection="1">
      <alignment horizontal="center" vertical="center"/>
      <protection locked="0"/>
    </xf>
    <xf numFmtId="1" fontId="35" fillId="3" borderId="25" xfId="0" applyNumberFormat="1" applyFont="1" applyFill="1" applyBorder="1" applyAlignment="1" applyProtection="1">
      <alignment horizontal="center" vertical="center" wrapText="1"/>
    </xf>
    <xf numFmtId="1" fontId="35" fillId="3" borderId="50" xfId="0" applyNumberFormat="1" applyFont="1" applyFill="1" applyBorder="1" applyAlignment="1" applyProtection="1">
      <alignment horizontal="center" vertical="center" wrapText="1"/>
    </xf>
    <xf numFmtId="0" fontId="41" fillId="3" borderId="34" xfId="0" applyFont="1" applyFill="1" applyBorder="1" applyAlignment="1">
      <alignment horizontal="center" vertical="center" wrapText="1"/>
    </xf>
    <xf numFmtId="0" fontId="41" fillId="3" borderId="67" xfId="0" applyFont="1" applyFill="1" applyBorder="1" applyAlignment="1">
      <alignment horizontal="center" vertical="center" wrapText="1"/>
    </xf>
    <xf numFmtId="166" fontId="17" fillId="3" borderId="86" xfId="0" applyNumberFormat="1" applyFont="1" applyFill="1" applyBorder="1" applyAlignment="1" applyProtection="1">
      <alignment horizontal="center" vertical="center"/>
      <protection locked="0"/>
    </xf>
    <xf numFmtId="0" fontId="9" fillId="23" borderId="35" xfId="0" applyFont="1" applyFill="1" applyBorder="1" applyAlignment="1" applyProtection="1">
      <alignment horizontal="center" vertical="center" wrapText="1"/>
      <protection locked="0"/>
    </xf>
    <xf numFmtId="164" fontId="14" fillId="3" borderId="24" xfId="0" applyNumberFormat="1" applyFont="1" applyFill="1" applyBorder="1" applyAlignment="1" applyProtection="1">
      <alignment horizontal="center" vertical="center"/>
    </xf>
    <xf numFmtId="164" fontId="14" fillId="3" borderId="21" xfId="0" applyNumberFormat="1" applyFont="1" applyFill="1" applyBorder="1" applyAlignment="1" applyProtection="1">
      <alignment horizontal="center" vertical="center"/>
    </xf>
    <xf numFmtId="164" fontId="14" fillId="3" borderId="49" xfId="0" applyNumberFormat="1" applyFont="1" applyFill="1" applyBorder="1" applyAlignment="1" applyProtection="1">
      <alignment horizontal="center" vertical="center"/>
      <protection locked="0"/>
    </xf>
    <xf numFmtId="0" fontId="14" fillId="3" borderId="49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49" fontId="8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80" fillId="3" borderId="8" xfId="0" applyFont="1" applyFill="1" applyBorder="1" applyAlignment="1" applyProtection="1">
      <alignment horizontal="center" vertical="center" wrapText="1"/>
      <protection locked="0"/>
    </xf>
    <xf numFmtId="0" fontId="80" fillId="3" borderId="13" xfId="0" applyFont="1" applyFill="1" applyBorder="1" applyAlignment="1" applyProtection="1">
      <alignment horizontal="center" vertical="center" wrapText="1"/>
      <protection locked="0"/>
    </xf>
    <xf numFmtId="164" fontId="40" fillId="3" borderId="49" xfId="0" applyNumberFormat="1" applyFont="1" applyFill="1" applyBorder="1" applyAlignment="1" applyProtection="1">
      <alignment horizontal="left" vertical="top"/>
      <protection locked="0"/>
    </xf>
    <xf numFmtId="164" fontId="40" fillId="3" borderId="36" xfId="0" applyNumberFormat="1" applyFont="1" applyFill="1" applyBorder="1" applyAlignment="1" applyProtection="1">
      <alignment horizontal="left" vertical="top"/>
      <protection locked="0"/>
    </xf>
    <xf numFmtId="166" fontId="14" fillId="3" borderId="49" xfId="0" applyNumberFormat="1" applyFont="1" applyFill="1" applyBorder="1" applyAlignment="1" applyProtection="1">
      <alignment horizontal="center" vertical="center"/>
      <protection locked="0"/>
    </xf>
    <xf numFmtId="1" fontId="53" fillId="3" borderId="114" xfId="0" applyNumberFormat="1" applyFont="1" applyFill="1" applyBorder="1" applyAlignment="1" applyProtection="1">
      <alignment horizontal="left" vertical="top" wrapText="1"/>
    </xf>
    <xf numFmtId="1" fontId="53" fillId="3" borderId="115" xfId="0" applyNumberFormat="1" applyFont="1" applyFill="1" applyBorder="1" applyAlignment="1" applyProtection="1">
      <alignment horizontal="left" vertical="top" wrapText="1"/>
    </xf>
    <xf numFmtId="14" fontId="16" fillId="23" borderId="14" xfId="0" applyNumberFormat="1" applyFont="1" applyFill="1" applyBorder="1" applyAlignment="1">
      <alignment horizontal="center" vertical="center" wrapText="1"/>
    </xf>
    <xf numFmtId="0" fontId="16" fillId="23" borderId="5" xfId="0" applyFont="1" applyFill="1" applyBorder="1" applyAlignment="1">
      <alignment horizontal="center" vertical="center" wrapText="1"/>
    </xf>
    <xf numFmtId="0" fontId="14" fillId="23" borderId="73" xfId="0" applyFont="1" applyFill="1" applyBorder="1" applyAlignment="1">
      <alignment horizontal="center" vertical="center" wrapText="1"/>
    </xf>
    <xf numFmtId="0" fontId="14" fillId="23" borderId="0" xfId="0" applyFont="1" applyFill="1" applyBorder="1" applyAlignment="1">
      <alignment horizontal="center" vertical="center" wrapText="1"/>
    </xf>
    <xf numFmtId="0" fontId="14" fillId="23" borderId="10" xfId="0" applyFont="1" applyFill="1" applyBorder="1" applyAlignment="1">
      <alignment horizontal="center" vertical="center" wrapText="1"/>
    </xf>
    <xf numFmtId="0" fontId="14" fillId="23" borderId="15" xfId="0" applyFont="1" applyFill="1" applyBorder="1" applyAlignment="1">
      <alignment horizontal="center" vertical="center" wrapText="1"/>
    </xf>
    <xf numFmtId="49" fontId="13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8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1" xfId="0" applyNumberFormat="1" applyFont="1" applyFill="1" applyBorder="1" applyAlignment="1" applyProtection="1">
      <alignment horizontal="center" vertical="center" wrapText="1"/>
      <protection locked="0"/>
    </xf>
    <xf numFmtId="1" fontId="79" fillId="13" borderId="25" xfId="0" applyNumberFormat="1" applyFont="1" applyFill="1" applyBorder="1" applyAlignment="1" applyProtection="1">
      <alignment horizontal="center" vertical="center" wrapText="1"/>
    </xf>
    <xf numFmtId="1" fontId="79" fillId="13" borderId="50" xfId="0" applyNumberFormat="1" applyFont="1" applyFill="1" applyBorder="1" applyAlignment="1" applyProtection="1">
      <alignment horizontal="center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vertical="center" wrapText="1"/>
    </xf>
    <xf numFmtId="165" fontId="2" fillId="3" borderId="4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1" fillId="3" borderId="31" xfId="0" applyFont="1" applyFill="1" applyBorder="1" applyAlignment="1">
      <alignment horizontal="center" vertical="center" wrapText="1"/>
    </xf>
    <xf numFmtId="0" fontId="71" fillId="3" borderId="32" xfId="0" applyFont="1" applyFill="1" applyBorder="1" applyAlignment="1">
      <alignment horizontal="center" vertical="center" wrapText="1"/>
    </xf>
    <xf numFmtId="0" fontId="71" fillId="3" borderId="33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vertical="center" wrapText="1"/>
    </xf>
    <xf numFmtId="14" fontId="19" fillId="3" borderId="111" xfId="0" applyNumberFormat="1" applyFont="1" applyFill="1" applyBorder="1" applyAlignment="1" applyProtection="1">
      <alignment horizontal="center" vertical="center" wrapText="1"/>
      <protection locked="0"/>
    </xf>
    <xf numFmtId="14" fontId="23" fillId="3" borderId="112" xfId="0" applyNumberFormat="1" applyFont="1" applyFill="1" applyBorder="1" applyAlignment="1" applyProtection="1">
      <alignment horizontal="center" vertical="center" wrapText="1"/>
      <protection locked="0"/>
    </xf>
    <xf numFmtId="166" fontId="14" fillId="3" borderId="127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34" fillId="5" borderId="4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vertical="center" wrapText="1"/>
    </xf>
    <xf numFmtId="0" fontId="34" fillId="13" borderId="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vertical="center" wrapText="1"/>
    </xf>
    <xf numFmtId="1" fontId="40" fillId="26" borderId="25" xfId="0" applyNumberFormat="1" applyFont="1" applyFill="1" applyBorder="1" applyAlignment="1" applyProtection="1">
      <alignment horizontal="center" vertical="center" wrapText="1"/>
    </xf>
    <xf numFmtId="1" fontId="40" fillId="26" borderId="50" xfId="0" applyNumberFormat="1" applyFont="1" applyFill="1" applyBorder="1" applyAlignment="1" applyProtection="1">
      <alignment horizontal="center" vertical="center" wrapText="1"/>
    </xf>
    <xf numFmtId="1" fontId="40" fillId="26" borderId="125" xfId="0" applyNumberFormat="1" applyFont="1" applyFill="1" applyBorder="1" applyAlignment="1" applyProtection="1">
      <alignment horizontal="center" vertical="center" wrapText="1"/>
    </xf>
    <xf numFmtId="1" fontId="40" fillId="26" borderId="126" xfId="0" applyNumberFormat="1" applyFont="1" applyFill="1" applyBorder="1" applyAlignment="1" applyProtection="1">
      <alignment horizontal="center" vertical="center" wrapText="1"/>
    </xf>
    <xf numFmtId="0" fontId="72" fillId="23" borderId="63" xfId="0" applyFont="1" applyFill="1" applyBorder="1" applyAlignment="1">
      <alignment horizontal="center" vertical="center" wrapText="1"/>
    </xf>
    <xf numFmtId="0" fontId="72" fillId="23" borderId="12" xfId="0" applyFont="1" applyFill="1" applyBorder="1" applyAlignment="1">
      <alignment horizontal="center" vertical="center" wrapText="1"/>
    </xf>
    <xf numFmtId="0" fontId="72" fillId="23" borderId="15" xfId="0" applyFont="1" applyFill="1" applyBorder="1" applyAlignment="1">
      <alignment horizontal="center" vertical="center" wrapText="1"/>
    </xf>
    <xf numFmtId="0" fontId="72" fillId="23" borderId="0" xfId="0" applyFont="1" applyFill="1" applyBorder="1" applyAlignment="1">
      <alignment horizontal="center" vertical="center" wrapText="1"/>
    </xf>
    <xf numFmtId="0" fontId="56" fillId="3" borderId="61" xfId="0" applyFont="1" applyFill="1" applyBorder="1" applyAlignment="1" applyProtection="1">
      <alignment horizontal="center" vertical="center" wrapText="1"/>
      <protection locked="0"/>
    </xf>
    <xf numFmtId="0" fontId="9" fillId="23" borderId="17" xfId="0" applyFont="1" applyFill="1" applyBorder="1" applyAlignment="1" applyProtection="1">
      <alignment horizontal="center" vertical="center" wrapText="1"/>
      <protection locked="0"/>
    </xf>
    <xf numFmtId="0" fontId="40" fillId="23" borderId="1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6" borderId="0" xfId="0" applyFill="1" applyBorder="1" applyAlignment="1">
      <alignment horizontal="left" vertical="center" wrapText="1"/>
    </xf>
    <xf numFmtId="0" fontId="53" fillId="5" borderId="32" xfId="0" applyFont="1" applyFill="1" applyBorder="1" applyAlignment="1">
      <alignment horizontal="center" vertical="center" wrapText="1"/>
    </xf>
    <xf numFmtId="0" fontId="69" fillId="5" borderId="32" xfId="0" applyFont="1" applyFill="1" applyBorder="1" applyAlignment="1">
      <alignment horizontal="center" vertical="center" wrapText="1"/>
    </xf>
    <xf numFmtId="0" fontId="19" fillId="23" borderId="28" xfId="0" applyFont="1" applyFill="1" applyBorder="1" applyAlignment="1">
      <alignment horizontal="center" vertical="center" wrapText="1"/>
    </xf>
    <xf numFmtId="0" fontId="16" fillId="23" borderId="58" xfId="0" applyFont="1" applyFill="1" applyBorder="1" applyAlignment="1">
      <alignment horizontal="center" vertical="center" wrapText="1"/>
    </xf>
    <xf numFmtId="0" fontId="16" fillId="23" borderId="0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1" fontId="40" fillId="0" borderId="125" xfId="0" applyNumberFormat="1" applyFont="1" applyFill="1" applyBorder="1" applyAlignment="1" applyProtection="1">
      <alignment horizontal="center" vertical="center" wrapText="1"/>
    </xf>
    <xf numFmtId="1" fontId="40" fillId="0" borderId="126" xfId="0" applyNumberFormat="1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1" fontId="14" fillId="5" borderId="94" xfId="0" applyNumberFormat="1" applyFont="1" applyFill="1" applyBorder="1" applyAlignment="1">
      <alignment horizontal="center" vertical="center" wrapText="1"/>
    </xf>
    <xf numFmtId="0" fontId="72" fillId="5" borderId="122" xfId="0" applyFont="1" applyFill="1" applyBorder="1" applyAlignment="1">
      <alignment horizontal="center" vertical="center" wrapText="1"/>
    </xf>
    <xf numFmtId="168" fontId="14" fillId="5" borderId="121" xfId="0" applyNumberFormat="1" applyFont="1" applyFill="1" applyBorder="1" applyAlignment="1">
      <alignment horizontal="center" vertical="center" wrapText="1"/>
    </xf>
    <xf numFmtId="168" fontId="72" fillId="5" borderId="59" xfId="0" applyNumberFormat="1" applyFont="1" applyFill="1" applyBorder="1" applyAlignment="1">
      <alignment horizontal="center" vertical="center" wrapText="1"/>
    </xf>
    <xf numFmtId="1" fontId="14" fillId="12" borderId="94" xfId="0" applyNumberFormat="1" applyFont="1" applyFill="1" applyBorder="1" applyAlignment="1">
      <alignment horizontal="center" vertical="center" wrapText="1"/>
    </xf>
    <xf numFmtId="0" fontId="72" fillId="12" borderId="122" xfId="0" applyFont="1" applyFill="1" applyBorder="1" applyAlignment="1">
      <alignment horizontal="center" vertical="center" wrapText="1"/>
    </xf>
    <xf numFmtId="168" fontId="19" fillId="12" borderId="121" xfId="0" applyNumberFormat="1" applyFont="1" applyFill="1" applyBorder="1" applyAlignment="1">
      <alignment horizontal="center" vertical="center" wrapText="1"/>
    </xf>
    <xf numFmtId="168" fontId="23" fillId="12" borderId="59" xfId="0" applyNumberFormat="1" applyFont="1" applyFill="1" applyBorder="1" applyAlignment="1">
      <alignment horizontal="center" vertical="center" wrapText="1"/>
    </xf>
    <xf numFmtId="1" fontId="14" fillId="19" borderId="94" xfId="0" applyNumberFormat="1" applyFont="1" applyFill="1" applyBorder="1" applyAlignment="1">
      <alignment horizontal="center" vertical="center" wrapText="1"/>
    </xf>
    <xf numFmtId="0" fontId="72" fillId="19" borderId="122" xfId="0" applyFont="1" applyFill="1" applyBorder="1" applyAlignment="1">
      <alignment horizontal="center" vertical="center" wrapText="1"/>
    </xf>
    <xf numFmtId="168" fontId="14" fillId="19" borderId="121" xfId="0" applyNumberFormat="1" applyFont="1" applyFill="1" applyBorder="1" applyAlignment="1">
      <alignment horizontal="center" vertical="center" wrapText="1"/>
    </xf>
    <xf numFmtId="168" fontId="72" fillId="19" borderId="59" xfId="0" applyNumberFormat="1" applyFont="1" applyFill="1" applyBorder="1" applyAlignment="1">
      <alignment horizontal="center" vertical="center" wrapText="1"/>
    </xf>
    <xf numFmtId="1" fontId="21" fillId="7" borderId="76" xfId="0" applyNumberFormat="1" applyFont="1" applyFill="1" applyBorder="1" applyAlignment="1">
      <alignment horizontal="center" vertical="center" wrapText="1"/>
    </xf>
    <xf numFmtId="0" fontId="70" fillId="7" borderId="78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right" vertical="center"/>
    </xf>
    <xf numFmtId="0" fontId="30" fillId="9" borderId="3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vertical="center" wrapText="1"/>
    </xf>
    <xf numFmtId="0" fontId="7" fillId="9" borderId="26" xfId="0" applyFont="1" applyFill="1" applyBorder="1" applyAlignment="1">
      <alignment vertical="center" wrapText="1"/>
    </xf>
    <xf numFmtId="0" fontId="9" fillId="9" borderId="28" xfId="0" applyFont="1" applyFill="1" applyBorder="1" applyAlignment="1">
      <alignment vertical="center" wrapText="1"/>
    </xf>
    <xf numFmtId="0" fontId="0" fillId="9" borderId="5" xfId="0" applyFill="1" applyBorder="1" applyAlignment="1">
      <alignment vertical="center" wrapText="1"/>
    </xf>
    <xf numFmtId="0" fontId="0" fillId="9" borderId="26" xfId="0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42" fillId="9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vertical="center" wrapText="1"/>
    </xf>
    <xf numFmtId="0" fontId="7" fillId="9" borderId="0" xfId="0" applyFont="1" applyFill="1" applyBorder="1" applyAlignment="1">
      <alignment vertical="center" wrapText="1"/>
    </xf>
    <xf numFmtId="0" fontId="7" fillId="9" borderId="27" xfId="0" applyFont="1" applyFill="1" applyBorder="1" applyAlignment="1">
      <alignment vertical="center" wrapText="1"/>
    </xf>
    <xf numFmtId="0" fontId="9" fillId="9" borderId="23" xfId="0" applyFont="1" applyFill="1" applyBorder="1" applyAlignment="1">
      <alignment vertical="center" wrapText="1"/>
    </xf>
    <xf numFmtId="0" fontId="0" fillId="9" borderId="24" xfId="0" applyFill="1" applyBorder="1" applyAlignment="1">
      <alignment vertical="center" wrapText="1"/>
    </xf>
    <xf numFmtId="0" fontId="0" fillId="9" borderId="19" xfId="0" applyFill="1" applyBorder="1" applyAlignment="1">
      <alignment vertical="center" wrapText="1"/>
    </xf>
    <xf numFmtId="0" fontId="16" fillId="3" borderId="108" xfId="0" applyFont="1" applyFill="1" applyBorder="1" applyAlignment="1" applyProtection="1">
      <alignment horizontal="left" vertical="center"/>
    </xf>
    <xf numFmtId="0" fontId="16" fillId="3" borderId="92" xfId="0" applyFont="1" applyFill="1" applyBorder="1" applyAlignment="1" applyProtection="1">
      <alignment horizontal="left" vertical="center"/>
    </xf>
    <xf numFmtId="0" fontId="47" fillId="3" borderId="91" xfId="0" applyFont="1" applyFill="1" applyBorder="1" applyAlignment="1">
      <alignment horizontal="left" vertical="center" wrapText="1"/>
    </xf>
    <xf numFmtId="0" fontId="0" fillId="3" borderId="91" xfId="0" applyFill="1" applyBorder="1" applyAlignment="1">
      <alignment horizontal="left" vertical="center" wrapText="1"/>
    </xf>
    <xf numFmtId="0" fontId="0" fillId="3" borderId="109" xfId="0" applyFill="1" applyBorder="1" applyAlignment="1">
      <alignment horizontal="left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59" xfId="0" applyFill="1" applyBorder="1" applyAlignment="1">
      <alignment horizontal="left" vertical="center" wrapText="1"/>
    </xf>
    <xf numFmtId="0" fontId="16" fillId="3" borderId="40" xfId="0" applyFont="1" applyFill="1" applyBorder="1" applyAlignment="1" applyProtection="1">
      <alignment horizontal="left" vertical="center"/>
    </xf>
    <xf numFmtId="0" fontId="0" fillId="3" borderId="41" xfId="0" applyFont="1" applyFill="1" applyBorder="1" applyAlignment="1" applyProtection="1">
      <alignment horizontal="left" vertical="center"/>
    </xf>
    <xf numFmtId="0" fontId="9" fillId="3" borderId="108" xfId="0" applyFont="1" applyFill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15" fillId="9" borderId="8" xfId="0" applyFont="1" applyFill="1" applyBorder="1" applyAlignment="1">
      <alignment vertical="center"/>
    </xf>
    <xf numFmtId="0" fontId="1" fillId="0" borderId="62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1" fillId="0" borderId="83" xfId="0" applyFont="1" applyBorder="1" applyAlignment="1">
      <alignment vertical="center" wrapText="1"/>
    </xf>
    <xf numFmtId="0" fontId="28" fillId="9" borderId="84" xfId="0" applyFont="1" applyFill="1" applyBorder="1" applyAlignment="1">
      <alignment horizontal="left" vertical="center" wrapText="1"/>
    </xf>
    <xf numFmtId="0" fontId="29" fillId="9" borderId="29" xfId="0" applyFont="1" applyFill="1" applyBorder="1" applyAlignment="1">
      <alignment horizontal="left" vertical="center" wrapText="1"/>
    </xf>
    <xf numFmtId="0" fontId="30" fillId="9" borderId="85" xfId="0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8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66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20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7" fillId="9" borderId="89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37" fillId="9" borderId="22" xfId="0" applyFont="1" applyFill="1" applyBorder="1" applyAlignment="1">
      <alignment horizontal="center" vertical="center" wrapText="1"/>
    </xf>
    <xf numFmtId="49" fontId="13" fillId="3" borderId="91" xfId="0" applyNumberFormat="1" applyFont="1" applyFill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left" vertical="center"/>
    </xf>
    <xf numFmtId="164" fontId="14" fillId="0" borderId="91" xfId="0" applyNumberFormat="1" applyFont="1" applyBorder="1" applyAlignment="1" applyProtection="1">
      <alignment horizontal="center" vertical="center"/>
      <protection locked="0"/>
    </xf>
    <xf numFmtId="164" fontId="14" fillId="0" borderId="8" xfId="0" applyNumberFormat="1" applyFont="1" applyBorder="1" applyAlignment="1" applyProtection="1">
      <alignment horizontal="center" vertical="center"/>
      <protection locked="0"/>
    </xf>
    <xf numFmtId="0" fontId="15" fillId="9" borderId="91" xfId="0" applyFont="1" applyFill="1" applyBorder="1" applyAlignment="1">
      <alignment vertical="center"/>
    </xf>
    <xf numFmtId="49" fontId="13" fillId="3" borderId="43" xfId="0" applyNumberFormat="1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9" fillId="3" borderId="92" xfId="0" applyFont="1" applyFill="1" applyBorder="1" applyAlignment="1">
      <alignment horizontal="left" vertical="center"/>
    </xf>
    <xf numFmtId="0" fontId="11" fillId="16" borderId="96" xfId="0" applyFont="1" applyFill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9" fillId="16" borderId="96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5" fillId="9" borderId="43" xfId="0" applyFont="1" applyFill="1" applyBorder="1" applyAlignment="1">
      <alignment vertical="center"/>
    </xf>
    <xf numFmtId="0" fontId="16" fillId="3" borderId="100" xfId="0" applyFont="1" applyFill="1" applyBorder="1" applyAlignment="1" applyProtection="1">
      <alignment horizontal="left" vertical="center"/>
    </xf>
    <xf numFmtId="0" fontId="16" fillId="3" borderId="43" xfId="0" applyFont="1" applyFill="1" applyBorder="1" applyAlignment="1" applyProtection="1">
      <alignment horizontal="left" vertical="center"/>
    </xf>
    <xf numFmtId="0" fontId="47" fillId="3" borderId="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8" xfId="0" applyFont="1" applyFill="1" applyBorder="1" applyAlignment="1">
      <alignment horizontal="left" vertical="center"/>
    </xf>
    <xf numFmtId="0" fontId="11" fillId="16" borderId="102" xfId="0" applyFont="1" applyFill="1" applyBorder="1" applyAlignment="1">
      <alignment horizontal="center" vertical="center" wrapText="1"/>
    </xf>
    <xf numFmtId="0" fontId="11" fillId="16" borderId="21" xfId="0" applyFont="1" applyFill="1" applyBorder="1" applyAlignment="1">
      <alignment horizontal="center" vertical="center" wrapText="1"/>
    </xf>
    <xf numFmtId="0" fontId="11" fillId="16" borderId="22" xfId="0" applyFont="1" applyFill="1" applyBorder="1" applyAlignment="1">
      <alignment horizontal="center" vertical="center" wrapText="1"/>
    </xf>
    <xf numFmtId="0" fontId="11" fillId="16" borderId="105" xfId="0" applyFont="1" applyFill="1" applyBorder="1" applyAlignment="1">
      <alignment horizontal="center" vertical="center" wrapText="1"/>
    </xf>
    <xf numFmtId="0" fontId="11" fillId="16" borderId="69" xfId="0" applyFont="1" applyFill="1" applyBorder="1" applyAlignment="1">
      <alignment horizontal="center" vertical="center" wrapText="1"/>
    </xf>
    <xf numFmtId="0" fontId="11" fillId="16" borderId="70" xfId="0" applyFont="1" applyFill="1" applyBorder="1" applyAlignment="1">
      <alignment horizontal="center" vertical="center" wrapText="1"/>
    </xf>
    <xf numFmtId="0" fontId="9" fillId="16" borderId="103" xfId="0" applyFont="1" applyFill="1" applyBorder="1" applyAlignment="1">
      <alignment horizontal="center" vertical="center" wrapText="1"/>
    </xf>
    <xf numFmtId="0" fontId="9" fillId="16" borderId="106" xfId="0" applyFont="1" applyFill="1" applyBorder="1" applyAlignment="1">
      <alignment horizontal="center" vertical="center" wrapText="1"/>
    </xf>
    <xf numFmtId="0" fontId="11" fillId="16" borderId="68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9" fillId="16" borderId="68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164" fontId="19" fillId="28" borderId="28" xfId="0" applyNumberFormat="1" applyFont="1" applyFill="1" applyBorder="1" applyAlignment="1" applyProtection="1">
      <alignment horizontal="left" vertical="top" wrapText="1"/>
    </xf>
    <xf numFmtId="0" fontId="19" fillId="28" borderId="5" xfId="0" applyFont="1" applyFill="1" applyBorder="1" applyAlignment="1">
      <alignment horizontal="left" vertical="top" wrapText="1"/>
    </xf>
    <xf numFmtId="0" fontId="19" fillId="28" borderId="58" xfId="0" applyFont="1" applyFill="1" applyBorder="1" applyAlignment="1">
      <alignment horizontal="left" vertical="top" wrapText="1"/>
    </xf>
    <xf numFmtId="0" fontId="19" fillId="28" borderId="73" xfId="0" applyFont="1" applyFill="1" applyBorder="1" applyAlignment="1">
      <alignment horizontal="left" vertical="top" wrapText="1"/>
    </xf>
    <xf numFmtId="0" fontId="19" fillId="28" borderId="0" xfId="0" applyFont="1" applyFill="1" applyAlignment="1">
      <alignment horizontal="left" vertical="top" wrapText="1"/>
    </xf>
    <xf numFmtId="0" fontId="19" fillId="28" borderId="10" xfId="0" applyFont="1" applyFill="1" applyBorder="1" applyAlignment="1">
      <alignment horizontal="left" vertical="top" wrapText="1"/>
    </xf>
    <xf numFmtId="0" fontId="19" fillId="28" borderId="42" xfId="0" applyFont="1" applyFill="1" applyBorder="1" applyAlignment="1">
      <alignment horizontal="left" vertical="top" wrapText="1"/>
    </xf>
    <xf numFmtId="0" fontId="19" fillId="28" borderId="12" xfId="0" applyFont="1" applyFill="1" applyBorder="1" applyAlignment="1">
      <alignment horizontal="left" vertical="top" wrapText="1"/>
    </xf>
    <xf numFmtId="0" fontId="19" fillId="28" borderId="11" xfId="0" applyFont="1" applyFill="1" applyBorder="1" applyAlignment="1">
      <alignment horizontal="left" vertical="top" wrapText="1"/>
    </xf>
    <xf numFmtId="0" fontId="20" fillId="28" borderId="152" xfId="0" applyFont="1" applyFill="1" applyBorder="1" applyAlignment="1" applyProtection="1">
      <alignment horizontal="center" vertical="top"/>
    </xf>
    <xf numFmtId="0" fontId="16" fillId="28" borderId="14" xfId="0" applyFont="1" applyFill="1" applyBorder="1" applyAlignment="1">
      <alignment horizontal="center" vertical="center" wrapText="1"/>
    </xf>
    <xf numFmtId="0" fontId="16" fillId="28" borderId="5" xfId="0" applyFont="1" applyFill="1" applyBorder="1" applyAlignment="1">
      <alignment horizontal="center" vertical="center" wrapText="1"/>
    </xf>
    <xf numFmtId="0" fontId="16" fillId="28" borderId="58" xfId="0" applyFont="1" applyFill="1" applyBorder="1" applyAlignment="1">
      <alignment horizontal="center" vertical="center" wrapText="1"/>
    </xf>
    <xf numFmtId="0" fontId="16" fillId="28" borderId="15" xfId="0" applyFont="1" applyFill="1" applyBorder="1" applyAlignment="1">
      <alignment horizontal="center" vertical="center" wrapText="1"/>
    </xf>
    <xf numFmtId="0" fontId="16" fillId="28" borderId="0" xfId="0" applyFont="1" applyFill="1" applyBorder="1" applyAlignment="1">
      <alignment horizontal="center" vertical="center" wrapText="1"/>
    </xf>
    <xf numFmtId="0" fontId="16" fillId="28" borderId="10" xfId="0" applyFont="1" applyFill="1" applyBorder="1" applyAlignment="1">
      <alignment horizontal="center" vertical="center" wrapText="1"/>
    </xf>
    <xf numFmtId="0" fontId="16" fillId="28" borderId="63" xfId="0" applyFont="1" applyFill="1" applyBorder="1" applyAlignment="1">
      <alignment horizontal="center" vertical="center" wrapText="1"/>
    </xf>
    <xf numFmtId="0" fontId="16" fillId="28" borderId="12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4" fillId="28" borderId="14" xfId="0" applyFont="1" applyFill="1" applyBorder="1" applyAlignment="1">
      <alignment horizontal="center" vertical="center" wrapText="1"/>
    </xf>
    <xf numFmtId="0" fontId="14" fillId="28" borderId="5" xfId="0" applyFont="1" applyFill="1" applyBorder="1" applyAlignment="1">
      <alignment horizontal="center" vertical="center" wrapText="1"/>
    </xf>
    <xf numFmtId="0" fontId="14" fillId="28" borderId="58" xfId="0" applyFont="1" applyFill="1" applyBorder="1" applyAlignment="1">
      <alignment horizontal="center" vertical="center" wrapText="1"/>
    </xf>
    <xf numFmtId="0" fontId="14" fillId="28" borderId="15" xfId="0" applyFont="1" applyFill="1" applyBorder="1" applyAlignment="1">
      <alignment horizontal="center" vertical="center" wrapText="1"/>
    </xf>
    <xf numFmtId="0" fontId="14" fillId="28" borderId="0" xfId="0" applyFont="1" applyFill="1" applyBorder="1" applyAlignment="1">
      <alignment horizontal="center" vertical="center" wrapText="1"/>
    </xf>
    <xf numFmtId="0" fontId="14" fillId="28" borderId="10" xfId="0" applyFont="1" applyFill="1" applyBorder="1" applyAlignment="1">
      <alignment horizontal="center" vertical="center" wrapText="1"/>
    </xf>
    <xf numFmtId="0" fontId="14" fillId="28" borderId="63" xfId="0" applyFont="1" applyFill="1" applyBorder="1" applyAlignment="1">
      <alignment horizontal="center" vertical="center" wrapText="1"/>
    </xf>
    <xf numFmtId="0" fontId="14" fillId="28" borderId="12" xfId="0" applyFont="1" applyFill="1" applyBorder="1" applyAlignment="1">
      <alignment horizontal="center" vertical="center" wrapText="1"/>
    </xf>
    <xf numFmtId="0" fontId="14" fillId="28" borderId="11" xfId="0" applyFont="1" applyFill="1" applyBorder="1" applyAlignment="1">
      <alignment horizontal="center" vertical="center" wrapText="1"/>
    </xf>
    <xf numFmtId="0" fontId="20" fillId="28" borderId="147" xfId="0" applyFont="1" applyFill="1" applyBorder="1" applyAlignment="1" applyProtection="1">
      <alignment horizontal="center" vertical="top"/>
    </xf>
    <xf numFmtId="0" fontId="53" fillId="28" borderId="42" xfId="0" applyFont="1" applyFill="1" applyBorder="1" applyAlignment="1" applyProtection="1">
      <alignment horizontal="center" vertical="center" wrapText="1"/>
      <protection locked="0"/>
    </xf>
    <xf numFmtId="164" fontId="20" fillId="28" borderId="28" xfId="0" applyNumberFormat="1" applyFont="1" applyFill="1" applyBorder="1" applyAlignment="1" applyProtection="1">
      <alignment horizontal="left" vertical="top" wrapText="1"/>
    </xf>
    <xf numFmtId="0" fontId="18" fillId="28" borderId="5" xfId="0" applyFont="1" applyFill="1" applyBorder="1" applyAlignment="1">
      <alignment horizontal="left" vertical="top" wrapText="1"/>
    </xf>
    <xf numFmtId="0" fontId="18" fillId="28" borderId="58" xfId="0" applyFont="1" applyFill="1" applyBorder="1" applyAlignment="1">
      <alignment horizontal="left" vertical="top" wrapText="1"/>
    </xf>
    <xf numFmtId="0" fontId="18" fillId="28" borderId="73" xfId="0" applyFont="1" applyFill="1" applyBorder="1" applyAlignment="1">
      <alignment horizontal="left" vertical="top" wrapText="1"/>
    </xf>
    <xf numFmtId="0" fontId="18" fillId="28" borderId="0" xfId="0" applyFont="1" applyFill="1" applyAlignment="1">
      <alignment horizontal="left" vertical="top" wrapText="1"/>
    </xf>
    <xf numFmtId="0" fontId="18" fillId="28" borderId="10" xfId="0" applyFont="1" applyFill="1" applyBorder="1" applyAlignment="1">
      <alignment horizontal="left" vertical="top" wrapText="1"/>
    </xf>
    <xf numFmtId="0" fontId="18" fillId="28" borderId="42" xfId="0" applyFont="1" applyFill="1" applyBorder="1" applyAlignment="1">
      <alignment horizontal="left" vertical="top" wrapText="1"/>
    </xf>
    <xf numFmtId="0" fontId="18" fillId="28" borderId="12" xfId="0" applyFont="1" applyFill="1" applyBorder="1" applyAlignment="1">
      <alignment horizontal="left" vertical="top" wrapText="1"/>
    </xf>
    <xf numFmtId="0" fontId="18" fillId="28" borderId="11" xfId="0" applyFont="1" applyFill="1" applyBorder="1" applyAlignment="1">
      <alignment horizontal="left" vertical="top" wrapText="1"/>
    </xf>
    <xf numFmtId="0" fontId="41" fillId="28" borderId="5" xfId="0" applyFont="1" applyFill="1" applyBorder="1" applyAlignment="1">
      <alignment horizontal="left" vertical="top" wrapText="1"/>
    </xf>
    <xf numFmtId="0" fontId="41" fillId="28" borderId="58" xfId="0" applyFont="1" applyFill="1" applyBorder="1" applyAlignment="1">
      <alignment horizontal="left" vertical="top" wrapText="1"/>
    </xf>
    <xf numFmtId="0" fontId="41" fillId="28" borderId="73" xfId="0" applyFont="1" applyFill="1" applyBorder="1" applyAlignment="1">
      <alignment horizontal="left" vertical="top" wrapText="1"/>
    </xf>
    <xf numFmtId="0" fontId="41" fillId="28" borderId="0" xfId="0" applyFont="1" applyFill="1" applyAlignment="1">
      <alignment horizontal="left" vertical="top" wrapText="1"/>
    </xf>
    <xf numFmtId="0" fontId="41" fillId="28" borderId="10" xfId="0" applyFont="1" applyFill="1" applyBorder="1" applyAlignment="1">
      <alignment horizontal="left" vertical="top" wrapText="1"/>
    </xf>
    <xf numFmtId="0" fontId="41" fillId="28" borderId="42" xfId="0" applyFont="1" applyFill="1" applyBorder="1" applyAlignment="1">
      <alignment horizontal="left" vertical="top" wrapText="1"/>
    </xf>
    <xf numFmtId="0" fontId="41" fillId="28" borderId="12" xfId="0" applyFont="1" applyFill="1" applyBorder="1" applyAlignment="1">
      <alignment horizontal="left" vertical="top" wrapText="1"/>
    </xf>
    <xf numFmtId="0" fontId="41" fillId="28" borderId="11" xfId="0" applyFont="1" applyFill="1" applyBorder="1" applyAlignment="1">
      <alignment horizontal="left" vertical="top" wrapText="1"/>
    </xf>
    <xf numFmtId="1" fontId="40" fillId="28" borderId="125" xfId="0" applyNumberFormat="1" applyFont="1" applyFill="1" applyBorder="1" applyAlignment="1" applyProtection="1">
      <alignment horizontal="center" vertical="center" wrapText="1"/>
    </xf>
    <xf numFmtId="1" fontId="40" fillId="28" borderId="12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66FF33"/>
      <color rgb="FFFFCCFF"/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7620</xdr:colOff>
      <xdr:row>44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</xdr:colOff>
      <xdr:row>44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746760</xdr:colOff>
      <xdr:row>6</xdr:row>
      <xdr:rowOff>144780</xdr:rowOff>
    </xdr:from>
    <xdr:to>
      <xdr:col>15</xdr:col>
      <xdr:colOff>807720</xdr:colOff>
      <xdr:row>9</xdr:row>
      <xdr:rowOff>53340</xdr:rowOff>
    </xdr:to>
    <xdr:sp macro="" textlink="">
      <xdr:nvSpPr>
        <xdr:cNvPr id="2" name="Down Arrow 1"/>
        <xdr:cNvSpPr/>
      </xdr:nvSpPr>
      <xdr:spPr>
        <a:xfrm>
          <a:off x="8496300" y="1691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51</xdr:row>
      <xdr:rowOff>91440</xdr:rowOff>
    </xdr:from>
    <xdr:to>
      <xdr:col>15</xdr:col>
      <xdr:colOff>960120</xdr:colOff>
      <xdr:row>54</xdr:row>
      <xdr:rowOff>144780</xdr:rowOff>
    </xdr:to>
    <xdr:sp macro="" textlink="">
      <xdr:nvSpPr>
        <xdr:cNvPr id="3" name="Down Arrow 2"/>
        <xdr:cNvSpPr/>
      </xdr:nvSpPr>
      <xdr:spPr>
        <a:xfrm>
          <a:off x="8602980" y="10210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57</xdr:row>
      <xdr:rowOff>91440</xdr:rowOff>
    </xdr:from>
    <xdr:to>
      <xdr:col>15</xdr:col>
      <xdr:colOff>960120</xdr:colOff>
      <xdr:row>60</xdr:row>
      <xdr:rowOff>144780</xdr:rowOff>
    </xdr:to>
    <xdr:sp macro="" textlink="">
      <xdr:nvSpPr>
        <xdr:cNvPr id="4" name="Down Arrow 3"/>
        <xdr:cNvSpPr/>
      </xdr:nvSpPr>
      <xdr:spPr>
        <a:xfrm>
          <a:off x="8602980" y="11353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12</xdr:row>
      <xdr:rowOff>144780</xdr:rowOff>
    </xdr:from>
    <xdr:to>
      <xdr:col>15</xdr:col>
      <xdr:colOff>807720</xdr:colOff>
      <xdr:row>15</xdr:row>
      <xdr:rowOff>53340</xdr:rowOff>
    </xdr:to>
    <xdr:sp macro="" textlink="">
      <xdr:nvSpPr>
        <xdr:cNvPr id="5" name="Down Arrow 4"/>
        <xdr:cNvSpPr/>
      </xdr:nvSpPr>
      <xdr:spPr>
        <a:xfrm>
          <a:off x="8496300" y="2834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18</xdr:row>
      <xdr:rowOff>144780</xdr:rowOff>
    </xdr:from>
    <xdr:to>
      <xdr:col>15</xdr:col>
      <xdr:colOff>807720</xdr:colOff>
      <xdr:row>21</xdr:row>
      <xdr:rowOff>53340</xdr:rowOff>
    </xdr:to>
    <xdr:sp macro="" textlink="">
      <xdr:nvSpPr>
        <xdr:cNvPr id="6" name="Down Arrow 5"/>
        <xdr:cNvSpPr/>
      </xdr:nvSpPr>
      <xdr:spPr>
        <a:xfrm>
          <a:off x="8496300" y="3977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24</xdr:row>
      <xdr:rowOff>144780</xdr:rowOff>
    </xdr:from>
    <xdr:to>
      <xdr:col>15</xdr:col>
      <xdr:colOff>807720</xdr:colOff>
      <xdr:row>27</xdr:row>
      <xdr:rowOff>53340</xdr:rowOff>
    </xdr:to>
    <xdr:sp macro="" textlink="">
      <xdr:nvSpPr>
        <xdr:cNvPr id="7" name="Down Arrow 6"/>
        <xdr:cNvSpPr/>
      </xdr:nvSpPr>
      <xdr:spPr>
        <a:xfrm>
          <a:off x="8496300" y="5120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30</xdr:row>
      <xdr:rowOff>144780</xdr:rowOff>
    </xdr:from>
    <xdr:to>
      <xdr:col>15</xdr:col>
      <xdr:colOff>807720</xdr:colOff>
      <xdr:row>33</xdr:row>
      <xdr:rowOff>53340</xdr:rowOff>
    </xdr:to>
    <xdr:sp macro="" textlink="">
      <xdr:nvSpPr>
        <xdr:cNvPr id="8" name="Down Arrow 7"/>
        <xdr:cNvSpPr/>
      </xdr:nvSpPr>
      <xdr:spPr>
        <a:xfrm>
          <a:off x="8496300" y="6263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39</xdr:row>
      <xdr:rowOff>144780</xdr:rowOff>
    </xdr:from>
    <xdr:to>
      <xdr:col>15</xdr:col>
      <xdr:colOff>807720</xdr:colOff>
      <xdr:row>42</xdr:row>
      <xdr:rowOff>53340</xdr:rowOff>
    </xdr:to>
    <xdr:sp macro="" textlink="">
      <xdr:nvSpPr>
        <xdr:cNvPr id="9" name="Down Arrow 8"/>
        <xdr:cNvSpPr/>
      </xdr:nvSpPr>
      <xdr:spPr>
        <a:xfrm>
          <a:off x="8496300" y="7978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45</xdr:row>
      <xdr:rowOff>144780</xdr:rowOff>
    </xdr:from>
    <xdr:to>
      <xdr:col>15</xdr:col>
      <xdr:colOff>807720</xdr:colOff>
      <xdr:row>48</xdr:row>
      <xdr:rowOff>53340</xdr:rowOff>
    </xdr:to>
    <xdr:sp macro="" textlink="">
      <xdr:nvSpPr>
        <xdr:cNvPr id="10" name="Down Arrow 9"/>
        <xdr:cNvSpPr/>
      </xdr:nvSpPr>
      <xdr:spPr>
        <a:xfrm>
          <a:off x="8496300" y="9121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63</xdr:row>
      <xdr:rowOff>144780</xdr:rowOff>
    </xdr:from>
    <xdr:to>
      <xdr:col>15</xdr:col>
      <xdr:colOff>807720</xdr:colOff>
      <xdr:row>66</xdr:row>
      <xdr:rowOff>53340</xdr:rowOff>
    </xdr:to>
    <xdr:sp macro="" textlink="">
      <xdr:nvSpPr>
        <xdr:cNvPr id="11" name="Down Arrow 10"/>
        <xdr:cNvSpPr/>
      </xdr:nvSpPr>
      <xdr:spPr>
        <a:xfrm>
          <a:off x="8496300" y="12550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0"/>
  <sheetViews>
    <sheetView tabSelected="1" zoomScale="130" zoomScaleNormal="130" workbookViewId="0">
      <pane ySplit="6" topLeftCell="A10" activePane="bottomLeft" state="frozenSplit"/>
      <selection activeCell="Q1" sqref="Q1:W1"/>
      <selection pane="bottomLeft" activeCell="N29" sqref="N29:N30"/>
    </sheetView>
  </sheetViews>
  <sheetFormatPr defaultRowHeight="21" x14ac:dyDescent="0.25"/>
  <cols>
    <col min="1" max="1" width="11.5703125" style="187" customWidth="1"/>
    <col min="2" max="2" width="11.140625" style="23" customWidth="1"/>
    <col min="3" max="3" width="5.28515625" style="1" hidden="1" customWidth="1"/>
    <col min="4" max="4" width="5.140625" customWidth="1"/>
    <col min="5" max="5" width="12.5703125" customWidth="1"/>
    <col min="6" max="6" width="14" style="3" customWidth="1"/>
    <col min="7" max="7" width="7.7109375" customWidth="1"/>
    <col min="8" max="8" width="8.140625" customWidth="1"/>
    <col min="9" max="10" width="7.7109375" customWidth="1"/>
    <col min="11" max="11" width="6.28515625" customWidth="1"/>
    <col min="12" max="12" width="6.7109375" style="3" customWidth="1"/>
    <col min="13" max="13" width="8.85546875" style="26" customWidth="1"/>
    <col min="14" max="14" width="8.42578125" style="26" customWidth="1"/>
    <col min="15" max="15" width="7.7109375" style="26" customWidth="1"/>
    <col min="16" max="16" width="11.28515625" style="12" customWidth="1"/>
    <col min="17" max="17" width="3.7109375" style="8" customWidth="1"/>
    <col min="18" max="18" width="2.28515625" style="9" customWidth="1"/>
    <col min="19" max="20" width="2.28515625" style="10" customWidth="1"/>
    <col min="21" max="21" width="2.42578125" style="11" customWidth="1"/>
    <col min="22" max="22" width="3.28515625" style="10" customWidth="1"/>
    <col min="23" max="23" width="3.28515625" style="9" customWidth="1"/>
    <col min="24" max="24" width="3.28515625" style="10" customWidth="1"/>
  </cols>
  <sheetData>
    <row r="1" spans="1:25" s="13" customFormat="1" ht="10.9" customHeight="1" thickTop="1" x14ac:dyDescent="0.25">
      <c r="A1" s="508" t="s">
        <v>297</v>
      </c>
      <c r="B1" s="510">
        <f>G363</f>
        <v>52</v>
      </c>
      <c r="C1" s="305"/>
      <c r="D1" s="306"/>
      <c r="E1" s="512" t="s">
        <v>299</v>
      </c>
      <c r="F1" s="514">
        <f>M363</f>
        <v>27</v>
      </c>
      <c r="G1" s="516" t="s">
        <v>327</v>
      </c>
      <c r="H1" s="518">
        <f>K363</f>
        <v>8</v>
      </c>
      <c r="I1" s="520" t="s">
        <v>5</v>
      </c>
      <c r="J1" s="522">
        <f>I363</f>
        <v>15</v>
      </c>
      <c r="K1" s="524">
        <f>O363</f>
        <v>0</v>
      </c>
      <c r="L1" s="649" t="s">
        <v>404</v>
      </c>
      <c r="M1" s="604"/>
      <c r="N1" s="604"/>
      <c r="O1" s="604"/>
      <c r="P1" s="650"/>
      <c r="Q1" s="603">
        <v>43357</v>
      </c>
      <c r="R1" s="604"/>
      <c r="S1" s="604"/>
      <c r="T1" s="604"/>
      <c r="U1" s="604"/>
      <c r="V1" s="500">
        <f>V363</f>
        <v>23</v>
      </c>
      <c r="W1" s="537">
        <f>W363</f>
        <v>0</v>
      </c>
      <c r="X1" s="539">
        <f>X363</f>
        <v>0</v>
      </c>
      <c r="Y1" s="14"/>
    </row>
    <row r="2" spans="1:25" s="13" customFormat="1" ht="14.45" customHeight="1" thickBot="1" x14ac:dyDescent="0.3">
      <c r="A2" s="509"/>
      <c r="B2" s="511"/>
      <c r="C2" s="307"/>
      <c r="D2" s="308"/>
      <c r="E2" s="513"/>
      <c r="F2" s="515"/>
      <c r="G2" s="517"/>
      <c r="H2" s="519"/>
      <c r="I2" s="521"/>
      <c r="J2" s="523"/>
      <c r="K2" s="525"/>
      <c r="L2" s="605" t="str">
        <f>A6</f>
        <v xml:space="preserve">D11-CS-C RUN - WEST FALMOUTH - MEGANSETT RUN        </v>
      </c>
      <c r="M2" s="606"/>
      <c r="N2" s="606"/>
      <c r="O2" s="606"/>
      <c r="P2" s="607"/>
      <c r="Q2" s="608" t="s">
        <v>0</v>
      </c>
      <c r="R2" s="606"/>
      <c r="S2" s="606"/>
      <c r="T2" s="606"/>
      <c r="U2" s="606"/>
      <c r="V2" s="501"/>
      <c r="W2" s="538"/>
      <c r="X2" s="540"/>
      <c r="Y2" s="14"/>
    </row>
    <row r="3" spans="1:25" s="13" customFormat="1" ht="10.15" customHeight="1" thickTop="1" x14ac:dyDescent="0.25">
      <c r="A3" s="565" t="s">
        <v>418</v>
      </c>
      <c r="B3" s="566"/>
      <c r="C3" s="566"/>
      <c r="D3" s="567"/>
      <c r="E3" s="657">
        <f>V1</f>
        <v>23</v>
      </c>
      <c r="F3" s="659">
        <f>E3/F1</f>
        <v>0.85185185185185186</v>
      </c>
      <c r="G3" s="661">
        <f>W1</f>
        <v>0</v>
      </c>
      <c r="H3" s="663">
        <f>G3/H1</f>
        <v>0</v>
      </c>
      <c r="I3" s="665">
        <f>X1</f>
        <v>0</v>
      </c>
      <c r="J3" s="667">
        <f>I3/J1</f>
        <v>0</v>
      </c>
      <c r="K3" s="669" t="s">
        <v>0</v>
      </c>
      <c r="L3" s="605"/>
      <c r="M3" s="606"/>
      <c r="N3" s="606"/>
      <c r="O3" s="606"/>
      <c r="P3" s="607"/>
      <c r="Q3" s="639" t="s">
        <v>3</v>
      </c>
      <c r="R3" s="640"/>
      <c r="S3" s="640"/>
      <c r="T3" s="640"/>
      <c r="U3" s="640"/>
      <c r="V3" s="398" t="s">
        <v>421</v>
      </c>
      <c r="W3" s="399"/>
      <c r="X3" s="400"/>
      <c r="Y3" s="14"/>
    </row>
    <row r="4" spans="1:25" s="13" customFormat="1" ht="14.45" customHeight="1" thickBot="1" x14ac:dyDescent="0.3">
      <c r="A4" s="568"/>
      <c r="B4" s="569"/>
      <c r="C4" s="569"/>
      <c r="D4" s="570"/>
      <c r="E4" s="658"/>
      <c r="F4" s="660"/>
      <c r="G4" s="662"/>
      <c r="H4" s="664"/>
      <c r="I4" s="666"/>
      <c r="J4" s="668"/>
      <c r="K4" s="670"/>
      <c r="L4" s="608" t="s">
        <v>44</v>
      </c>
      <c r="M4" s="651"/>
      <c r="N4" s="651"/>
      <c r="O4" s="651"/>
      <c r="P4" s="652"/>
      <c r="Q4" s="637" t="s">
        <v>324</v>
      </c>
      <c r="R4" s="638"/>
      <c r="S4" s="638"/>
      <c r="T4" s="638"/>
      <c r="U4" s="638"/>
      <c r="V4" s="401"/>
      <c r="W4" s="402"/>
      <c r="X4" s="403"/>
      <c r="Y4" s="14"/>
    </row>
    <row r="5" spans="1:25" s="13" customFormat="1" ht="27.6" hidden="1" customHeight="1" thickBot="1" x14ac:dyDescent="0.3">
      <c r="A5" s="578" t="s">
        <v>0</v>
      </c>
      <c r="B5" s="579"/>
      <c r="C5" s="579"/>
      <c r="D5" s="579"/>
      <c r="E5" s="579"/>
      <c r="F5" s="671" t="s">
        <v>0</v>
      </c>
      <c r="G5" s="672"/>
      <c r="H5" s="20" t="s">
        <v>0</v>
      </c>
      <c r="I5" s="21" t="s">
        <v>43</v>
      </c>
      <c r="J5" s="616" t="s">
        <v>0</v>
      </c>
      <c r="K5" s="617"/>
      <c r="L5" s="618"/>
      <c r="M5" s="191" t="s">
        <v>0</v>
      </c>
      <c r="N5" s="192"/>
      <c r="O5" s="192"/>
      <c r="P5" s="193"/>
      <c r="Q5" s="627" t="s">
        <v>4</v>
      </c>
      <c r="R5" s="622" t="s">
        <v>327</v>
      </c>
      <c r="S5" s="631" t="s">
        <v>5</v>
      </c>
      <c r="T5" s="629" t="s">
        <v>6</v>
      </c>
      <c r="U5" s="614" t="s">
        <v>7</v>
      </c>
      <c r="V5" s="541" t="s">
        <v>371</v>
      </c>
      <c r="W5" s="543" t="s">
        <v>372</v>
      </c>
      <c r="X5" s="545" t="s">
        <v>373</v>
      </c>
      <c r="Y5" s="14"/>
    </row>
    <row r="6" spans="1:25" s="13" customFormat="1" ht="44.45" customHeight="1" thickTop="1" thickBot="1" x14ac:dyDescent="0.3">
      <c r="A6" s="526" t="s">
        <v>419</v>
      </c>
      <c r="B6" s="527"/>
      <c r="C6" s="527"/>
      <c r="D6" s="527"/>
      <c r="E6" s="527"/>
      <c r="F6" s="528"/>
      <c r="G6" s="309" t="s">
        <v>27</v>
      </c>
      <c r="H6" s="185">
        <v>0</v>
      </c>
      <c r="I6" s="241" t="s">
        <v>2</v>
      </c>
      <c r="J6" s="624" t="s">
        <v>0</v>
      </c>
      <c r="K6" s="625"/>
      <c r="L6" s="619" t="s">
        <v>362</v>
      </c>
      <c r="M6" s="620"/>
      <c r="N6" s="620"/>
      <c r="O6" s="620"/>
      <c r="P6" s="621"/>
      <c r="Q6" s="628"/>
      <c r="R6" s="623"/>
      <c r="S6" s="632"/>
      <c r="T6" s="630"/>
      <c r="U6" s="615"/>
      <c r="V6" s="542"/>
      <c r="W6" s="544"/>
      <c r="X6" s="546"/>
      <c r="Y6" s="14"/>
    </row>
    <row r="7" spans="1:25" s="17" customFormat="1" ht="9" customHeight="1" thickTop="1" thickBot="1" x14ac:dyDescent="0.3">
      <c r="A7" s="269" t="s">
        <v>307</v>
      </c>
      <c r="B7" s="303" t="s">
        <v>12</v>
      </c>
      <c r="C7" s="303"/>
      <c r="D7" s="303" t="s">
        <v>13</v>
      </c>
      <c r="E7" s="303" t="s">
        <v>14</v>
      </c>
      <c r="F7" s="303" t="s">
        <v>15</v>
      </c>
      <c r="G7" s="303" t="s">
        <v>16</v>
      </c>
      <c r="H7" s="303" t="s">
        <v>17</v>
      </c>
      <c r="I7" s="330" t="s">
        <v>22</v>
      </c>
      <c r="J7" s="331" t="s">
        <v>18</v>
      </c>
      <c r="K7" s="331" t="s">
        <v>19</v>
      </c>
      <c r="L7" s="332" t="s">
        <v>28</v>
      </c>
      <c r="M7" s="333" t="s">
        <v>302</v>
      </c>
      <c r="N7" s="334" t="s">
        <v>301</v>
      </c>
      <c r="O7" s="333" t="s">
        <v>303</v>
      </c>
      <c r="P7" s="330" t="s">
        <v>370</v>
      </c>
      <c r="Q7" s="335"/>
      <c r="R7" s="336"/>
      <c r="S7" s="336"/>
      <c r="T7" s="336"/>
      <c r="U7" s="337"/>
      <c r="V7" s="303" t="s">
        <v>371</v>
      </c>
      <c r="W7" s="303" t="s">
        <v>372</v>
      </c>
      <c r="X7" s="338" t="s">
        <v>373</v>
      </c>
      <c r="Y7" s="16"/>
    </row>
    <row r="8" spans="1:25" s="13" customFormat="1" ht="15" customHeight="1" thickTop="1" thickBot="1" x14ac:dyDescent="0.25">
      <c r="A8" s="244" t="s">
        <v>3</v>
      </c>
      <c r="B8" s="580" t="s">
        <v>139</v>
      </c>
      <c r="C8" s="561" t="s">
        <v>0</v>
      </c>
      <c r="D8" s="300" t="s">
        <v>377</v>
      </c>
      <c r="E8" s="245" t="s">
        <v>375</v>
      </c>
      <c r="F8" s="246" t="s">
        <v>381</v>
      </c>
      <c r="G8" s="563">
        <v>1201</v>
      </c>
      <c r="H8" s="582">
        <v>8</v>
      </c>
      <c r="I8" s="505">
        <v>12.9</v>
      </c>
      <c r="J8" s="505">
        <v>4.7</v>
      </c>
      <c r="K8" s="502">
        <f>IF(I8=" "," ",(I8+$H$6-J8))</f>
        <v>8.1999999999999993</v>
      </c>
      <c r="L8" s="575">
        <v>50</v>
      </c>
      <c r="M8" s="482">
        <v>43357</v>
      </c>
      <c r="N8" s="349" t="str">
        <f>IF(V8=1,"VERIFIED",IF(W8=1,"RECHECKED",IF(R8=1,"RECHECK",IF(T8=1,"VERIFY",IF(U8=1,"NEED PMT APP","SANITY CHECK ONLY")))))</f>
        <v>VERIFIED</v>
      </c>
      <c r="O8" s="247" t="s">
        <v>304</v>
      </c>
      <c r="P8" s="529" t="s">
        <v>306</v>
      </c>
      <c r="Q8" s="224">
        <f>IF(A9=" "," ",1)</f>
        <v>1</v>
      </c>
      <c r="R8" s="225" t="s">
        <v>0</v>
      </c>
      <c r="S8" s="226" t="s">
        <v>0</v>
      </c>
      <c r="T8" s="227">
        <v>1</v>
      </c>
      <c r="U8" s="228" t="s">
        <v>0</v>
      </c>
      <c r="V8" s="227">
        <v>1</v>
      </c>
      <c r="W8" s="225" t="s">
        <v>0</v>
      </c>
      <c r="X8" s="229" t="s">
        <v>0</v>
      </c>
      <c r="Y8" s="14"/>
    </row>
    <row r="9" spans="1:25" s="13" customFormat="1" ht="15" customHeight="1" thickTop="1" thickBot="1" x14ac:dyDescent="0.25">
      <c r="A9" s="310" t="s">
        <v>137</v>
      </c>
      <c r="B9" s="460"/>
      <c r="C9" s="507"/>
      <c r="D9" s="300" t="s">
        <v>298</v>
      </c>
      <c r="E9" s="249" t="s">
        <v>375</v>
      </c>
      <c r="F9" s="250" t="s">
        <v>381</v>
      </c>
      <c r="G9" s="594"/>
      <c r="H9" s="583"/>
      <c r="I9" s="506"/>
      <c r="J9" s="506"/>
      <c r="K9" s="467"/>
      <c r="L9" s="575"/>
      <c r="M9" s="483"/>
      <c r="N9" s="350"/>
      <c r="O9" s="251" t="s">
        <v>305</v>
      </c>
      <c r="P9" s="450"/>
      <c r="Q9" s="355" t="s">
        <v>466</v>
      </c>
      <c r="R9" s="356"/>
      <c r="S9" s="356"/>
      <c r="T9" s="356"/>
      <c r="U9" s="357"/>
      <c r="V9" s="404" t="s">
        <v>403</v>
      </c>
      <c r="W9" s="405"/>
      <c r="X9" s="406"/>
      <c r="Y9" s="14"/>
    </row>
    <row r="10" spans="1:25" s="19" customFormat="1" ht="9" customHeight="1" thickTop="1" thickBot="1" x14ac:dyDescent="0.3">
      <c r="A10" s="252" t="s">
        <v>138</v>
      </c>
      <c r="B10" s="460"/>
      <c r="C10" s="507"/>
      <c r="D10" s="301" t="s">
        <v>0</v>
      </c>
      <c r="E10" s="339" t="s">
        <v>14</v>
      </c>
      <c r="F10" s="340" t="s">
        <v>15</v>
      </c>
      <c r="G10" s="341" t="s">
        <v>20</v>
      </c>
      <c r="H10" s="342" t="s">
        <v>368</v>
      </c>
      <c r="I10" s="342" t="s">
        <v>24</v>
      </c>
      <c r="J10" s="341" t="s">
        <v>23</v>
      </c>
      <c r="K10" s="342" t="s">
        <v>5</v>
      </c>
      <c r="L10" s="341" t="s">
        <v>369</v>
      </c>
      <c r="M10" s="457" t="s">
        <v>434</v>
      </c>
      <c r="N10" s="458"/>
      <c r="O10" s="390"/>
      <c r="P10" s="391"/>
      <c r="Q10" s="358"/>
      <c r="R10" s="359"/>
      <c r="S10" s="359"/>
      <c r="T10" s="359"/>
      <c r="U10" s="360"/>
      <c r="V10" s="407"/>
      <c r="W10" s="408"/>
      <c r="X10" s="409"/>
      <c r="Y10" s="18"/>
    </row>
    <row r="11" spans="1:25" s="13" customFormat="1" ht="15" customHeight="1" thickBot="1" x14ac:dyDescent="0.3">
      <c r="A11" s="311">
        <v>1</v>
      </c>
      <c r="B11" s="460"/>
      <c r="C11" s="507"/>
      <c r="D11" s="300" t="s">
        <v>376</v>
      </c>
      <c r="E11" s="258" t="s">
        <v>343</v>
      </c>
      <c r="F11" s="259" t="s">
        <v>344</v>
      </c>
      <c r="G11" s="626">
        <v>43357</v>
      </c>
      <c r="H11" s="563" t="s">
        <v>0</v>
      </c>
      <c r="I11" s="379">
        <v>0</v>
      </c>
      <c r="J11" s="381" t="s">
        <v>285</v>
      </c>
      <c r="K11" s="503" t="s">
        <v>291</v>
      </c>
      <c r="L11" s="385" t="str">
        <f>IF(I11=0,"Not in use",IF(L8&lt;I11,"OFF STA","ON STA"))</f>
        <v>Not in use</v>
      </c>
      <c r="M11" s="392"/>
      <c r="N11" s="393"/>
      <c r="O11" s="393"/>
      <c r="P11" s="394"/>
      <c r="Q11" s="358"/>
      <c r="R11" s="359"/>
      <c r="S11" s="359"/>
      <c r="T11" s="359"/>
      <c r="U11" s="360"/>
      <c r="V11" s="407"/>
      <c r="W11" s="408"/>
      <c r="X11" s="409"/>
      <c r="Y11" s="14"/>
    </row>
    <row r="12" spans="1:25" s="13" customFormat="1" ht="15" customHeight="1" thickTop="1" thickBot="1" x14ac:dyDescent="0.3">
      <c r="A12" s="328" t="str">
        <f>IF(V8=1,"VERIFIED",IF(W8=1,"RECHECKED",IF(R8=1,"RECHECK",IF(T8=1,"VERIFY",IF(U8=1,"NEED APP","SANITY CHECK")))))</f>
        <v>VERIFIED</v>
      </c>
      <c r="B12" s="581"/>
      <c r="C12" s="562"/>
      <c r="D12" s="300" t="s">
        <v>61</v>
      </c>
      <c r="E12" s="345" t="s">
        <v>343</v>
      </c>
      <c r="F12" s="235" t="s">
        <v>344</v>
      </c>
      <c r="G12" s="487"/>
      <c r="H12" s="564"/>
      <c r="I12" s="380"/>
      <c r="J12" s="382"/>
      <c r="K12" s="504"/>
      <c r="L12" s="386"/>
      <c r="M12" s="395"/>
      <c r="N12" s="396"/>
      <c r="O12" s="396"/>
      <c r="P12" s="397"/>
      <c r="Q12" s="361"/>
      <c r="R12" s="362"/>
      <c r="S12" s="362"/>
      <c r="T12" s="362"/>
      <c r="U12" s="363"/>
      <c r="V12" s="410"/>
      <c r="W12" s="411"/>
      <c r="X12" s="412"/>
      <c r="Y12" s="14"/>
    </row>
    <row r="13" spans="1:25" s="34" customFormat="1" ht="4.9000000000000004" customHeight="1" thickTop="1" thickBot="1" x14ac:dyDescent="0.3">
      <c r="A13" s="312"/>
      <c r="B13" s="260"/>
      <c r="C13" s="261"/>
      <c r="D13" s="302"/>
      <c r="E13" s="313"/>
      <c r="F13" s="313"/>
      <c r="G13" s="314"/>
      <c r="H13" s="313"/>
      <c r="I13" s="315"/>
      <c r="J13" s="315"/>
      <c r="K13" s="265"/>
      <c r="L13" s="266"/>
      <c r="M13" s="267"/>
      <c r="N13" s="267"/>
      <c r="O13" s="267"/>
      <c r="P13" s="268"/>
      <c r="Q13" s="29"/>
      <c r="R13" s="30"/>
      <c r="S13" s="31"/>
      <c r="T13" s="31"/>
      <c r="U13" s="33"/>
      <c r="V13" s="218"/>
      <c r="W13" s="219"/>
      <c r="X13" s="220"/>
    </row>
    <row r="14" spans="1:25" s="17" customFormat="1" ht="9" customHeight="1" thickTop="1" thickBot="1" x14ac:dyDescent="0.3">
      <c r="A14" s="269" t="s">
        <v>307</v>
      </c>
      <c r="B14" s="303" t="s">
        <v>12</v>
      </c>
      <c r="C14" s="303"/>
      <c r="D14" s="303" t="s">
        <v>13</v>
      </c>
      <c r="E14" s="303" t="s">
        <v>14</v>
      </c>
      <c r="F14" s="303" t="s">
        <v>15</v>
      </c>
      <c r="G14" s="303" t="s">
        <v>16</v>
      </c>
      <c r="H14" s="303" t="s">
        <v>17</v>
      </c>
      <c r="I14" s="330" t="s">
        <v>22</v>
      </c>
      <c r="J14" s="331" t="s">
        <v>18</v>
      </c>
      <c r="K14" s="331" t="s">
        <v>19</v>
      </c>
      <c r="L14" s="332" t="s">
        <v>28</v>
      </c>
      <c r="M14" s="333" t="s">
        <v>302</v>
      </c>
      <c r="N14" s="334" t="s">
        <v>301</v>
      </c>
      <c r="O14" s="333" t="s">
        <v>303</v>
      </c>
      <c r="P14" s="330" t="s">
        <v>370</v>
      </c>
      <c r="Q14" s="335"/>
      <c r="R14" s="336"/>
      <c r="S14" s="336"/>
      <c r="T14" s="336"/>
      <c r="U14" s="337"/>
      <c r="V14" s="303" t="s">
        <v>371</v>
      </c>
      <c r="W14" s="303" t="s">
        <v>372</v>
      </c>
      <c r="X14" s="338" t="s">
        <v>373</v>
      </c>
      <c r="Y14" s="16"/>
    </row>
    <row r="15" spans="1:25" s="13" customFormat="1" ht="15" customHeight="1" thickTop="1" thickBot="1" x14ac:dyDescent="0.25">
      <c r="A15" s="244" t="s">
        <v>3</v>
      </c>
      <c r="B15" s="459" t="s">
        <v>143</v>
      </c>
      <c r="C15" s="462" t="s">
        <v>0</v>
      </c>
      <c r="D15" s="300" t="s">
        <v>377</v>
      </c>
      <c r="E15" s="316" t="s">
        <v>382</v>
      </c>
      <c r="F15" s="316" t="s">
        <v>383</v>
      </c>
      <c r="G15" s="593">
        <v>1202</v>
      </c>
      <c r="H15" s="592">
        <v>8</v>
      </c>
      <c r="I15" s="505">
        <v>4.3</v>
      </c>
      <c r="J15" s="505">
        <v>0</v>
      </c>
      <c r="K15" s="573">
        <f>IF(I15=" "," ",(I15+$H$6-J15))</f>
        <v>4.3</v>
      </c>
      <c r="L15" s="468">
        <v>500</v>
      </c>
      <c r="M15" s="482">
        <v>43357</v>
      </c>
      <c r="N15" s="349" t="str">
        <f>IF(V15=1,"VERIFIED",IF(W15=1,"RECHECKED",IF(R15=1,"RECHECK",IF(T15=1,"VERIFY",IF(U15=1,"NEED PMT APP","SANITY CHECK ONLY")))))</f>
        <v>VERIFIED</v>
      </c>
      <c r="O15" s="276" t="s">
        <v>304</v>
      </c>
      <c r="P15" s="449" t="s">
        <v>308</v>
      </c>
      <c r="Q15" s="27">
        <f>IF(A16=" "," ",1)</f>
        <v>1</v>
      </c>
      <c r="R15" s="197" t="s">
        <v>0</v>
      </c>
      <c r="S15" s="39">
        <v>1</v>
      </c>
      <c r="T15" s="28">
        <v>1</v>
      </c>
      <c r="U15" s="198" t="s">
        <v>0</v>
      </c>
      <c r="V15" s="28">
        <v>1</v>
      </c>
      <c r="W15" s="197" t="s">
        <v>0</v>
      </c>
      <c r="X15" s="217" t="s">
        <v>0</v>
      </c>
      <c r="Y15" s="14"/>
    </row>
    <row r="16" spans="1:25" s="13" customFormat="1" ht="15" customHeight="1" thickTop="1" thickBot="1" x14ac:dyDescent="0.3">
      <c r="A16" s="317">
        <v>0</v>
      </c>
      <c r="B16" s="460"/>
      <c r="C16" s="462"/>
      <c r="D16" s="300" t="s">
        <v>298</v>
      </c>
      <c r="E16" s="571" t="s">
        <v>25</v>
      </c>
      <c r="F16" s="572"/>
      <c r="G16" s="594"/>
      <c r="H16" s="583"/>
      <c r="I16" s="506"/>
      <c r="J16" s="506"/>
      <c r="K16" s="574"/>
      <c r="L16" s="469"/>
      <c r="M16" s="483"/>
      <c r="N16" s="350"/>
      <c r="O16" s="278" t="s">
        <v>305</v>
      </c>
      <c r="P16" s="450"/>
      <c r="Q16" s="355" t="s">
        <v>466</v>
      </c>
      <c r="R16" s="356"/>
      <c r="S16" s="356"/>
      <c r="T16" s="356"/>
      <c r="U16" s="357"/>
      <c r="V16" s="404" t="s">
        <v>403</v>
      </c>
      <c r="W16" s="405"/>
      <c r="X16" s="406"/>
      <c r="Y16" s="14"/>
    </row>
    <row r="17" spans="1:25" s="19" customFormat="1" ht="9" customHeight="1" thickTop="1" thickBot="1" x14ac:dyDescent="0.3">
      <c r="A17" s="252" t="s">
        <v>142</v>
      </c>
      <c r="B17" s="460"/>
      <c r="C17" s="462"/>
      <c r="D17" s="301" t="s">
        <v>0</v>
      </c>
      <c r="E17" s="347" t="s">
        <v>14</v>
      </c>
      <c r="F17" s="348" t="s">
        <v>15</v>
      </c>
      <c r="G17" s="341" t="s">
        <v>20</v>
      </c>
      <c r="H17" s="342" t="s">
        <v>368</v>
      </c>
      <c r="I17" s="342" t="s">
        <v>24</v>
      </c>
      <c r="J17" s="341" t="s">
        <v>23</v>
      </c>
      <c r="K17" s="342" t="s">
        <v>5</v>
      </c>
      <c r="L17" s="341" t="s">
        <v>369</v>
      </c>
      <c r="M17" s="389" t="s">
        <v>434</v>
      </c>
      <c r="N17" s="390"/>
      <c r="O17" s="390"/>
      <c r="P17" s="391"/>
      <c r="Q17" s="358"/>
      <c r="R17" s="359"/>
      <c r="S17" s="359"/>
      <c r="T17" s="359"/>
      <c r="U17" s="360"/>
      <c r="V17" s="407"/>
      <c r="W17" s="408"/>
      <c r="X17" s="409"/>
      <c r="Y17" s="18"/>
    </row>
    <row r="18" spans="1:25" s="13" customFormat="1" ht="15" customHeight="1" thickBot="1" x14ac:dyDescent="0.3">
      <c r="A18" s="311">
        <f>A11+1</f>
        <v>2</v>
      </c>
      <c r="B18" s="460"/>
      <c r="C18" s="507"/>
      <c r="D18" s="300" t="s">
        <v>376</v>
      </c>
      <c r="E18" s="484" t="s">
        <v>26</v>
      </c>
      <c r="F18" s="485"/>
      <c r="G18" s="486">
        <v>43357</v>
      </c>
      <c r="H18" s="488" t="s">
        <v>0</v>
      </c>
      <c r="I18" s="379">
        <v>0</v>
      </c>
      <c r="J18" s="532" t="s">
        <v>285</v>
      </c>
      <c r="K18" s="633" t="str">
        <f>IF(S15=1,"Photo Needed",IF(S15=2,"24/7",IF(S15=3,"Has Photo","")))</f>
        <v>Photo Needed</v>
      </c>
      <c r="L18" s="385" t="str">
        <f>IF(I18=0,"Not in use",IF(L15&lt;I18,"OFF STA","ON STA"))</f>
        <v>Not in use</v>
      </c>
      <c r="M18" s="392"/>
      <c r="N18" s="393"/>
      <c r="O18" s="393"/>
      <c r="P18" s="394"/>
      <c r="Q18" s="358"/>
      <c r="R18" s="359"/>
      <c r="S18" s="359"/>
      <c r="T18" s="359"/>
      <c r="U18" s="360"/>
      <c r="V18" s="407"/>
      <c r="W18" s="408"/>
      <c r="X18" s="409"/>
      <c r="Y18" s="14"/>
    </row>
    <row r="19" spans="1:25" s="13" customFormat="1" ht="15" customHeight="1" thickTop="1" thickBot="1" x14ac:dyDescent="0.3">
      <c r="A19" s="328" t="str">
        <f>IF(V15=1,"VERIFIED",IF(W15=1,"RECHECKED",IF(R15=1,"RECHECK",IF(T15=1,"VERIFY",IF(U15=1,"NEED APP","SANITY CHECK")))))</f>
        <v>VERIFIED</v>
      </c>
      <c r="B19" s="461"/>
      <c r="C19" s="463"/>
      <c r="D19" s="300" t="s">
        <v>61</v>
      </c>
      <c r="E19" s="346" t="s">
        <v>459</v>
      </c>
      <c r="F19" s="346" t="s">
        <v>460</v>
      </c>
      <c r="G19" s="487"/>
      <c r="H19" s="489"/>
      <c r="I19" s="380"/>
      <c r="J19" s="533"/>
      <c r="K19" s="634"/>
      <c r="L19" s="386"/>
      <c r="M19" s="395"/>
      <c r="N19" s="396"/>
      <c r="O19" s="396"/>
      <c r="P19" s="397"/>
      <c r="Q19" s="361"/>
      <c r="R19" s="362"/>
      <c r="S19" s="362"/>
      <c r="T19" s="362"/>
      <c r="U19" s="363"/>
      <c r="V19" s="410"/>
      <c r="W19" s="411"/>
      <c r="X19" s="412"/>
      <c r="Y19" s="14"/>
    </row>
    <row r="20" spans="1:25" s="34" customFormat="1" ht="4.9000000000000004" customHeight="1" thickTop="1" thickBot="1" x14ac:dyDescent="0.3">
      <c r="A20" s="318"/>
      <c r="B20" s="260"/>
      <c r="C20" s="261"/>
      <c r="D20" s="304"/>
      <c r="E20" s="313"/>
      <c r="F20" s="313"/>
      <c r="G20" s="314"/>
      <c r="H20" s="313"/>
      <c r="I20" s="315"/>
      <c r="J20" s="315"/>
      <c r="K20" s="265"/>
      <c r="L20" s="266"/>
      <c r="M20" s="267"/>
      <c r="N20" s="267"/>
      <c r="O20" s="267"/>
      <c r="P20" s="268"/>
      <c r="Q20" s="29"/>
      <c r="R20" s="30"/>
      <c r="S20" s="31"/>
      <c r="T20" s="31"/>
      <c r="U20" s="33"/>
      <c r="V20" s="218"/>
      <c r="W20" s="219"/>
      <c r="X20" s="220"/>
    </row>
    <row r="21" spans="1:25" s="17" customFormat="1" ht="9" customHeight="1" thickTop="1" thickBot="1" x14ac:dyDescent="0.3">
      <c r="A21" s="269" t="s">
        <v>307</v>
      </c>
      <c r="B21" s="303" t="s">
        <v>12</v>
      </c>
      <c r="C21" s="303"/>
      <c r="D21" s="303" t="s">
        <v>13</v>
      </c>
      <c r="E21" s="303" t="s">
        <v>14</v>
      </c>
      <c r="F21" s="303" t="s">
        <v>15</v>
      </c>
      <c r="G21" s="303" t="s">
        <v>16</v>
      </c>
      <c r="H21" s="303" t="s">
        <v>17</v>
      </c>
      <c r="I21" s="330" t="s">
        <v>22</v>
      </c>
      <c r="J21" s="331" t="s">
        <v>18</v>
      </c>
      <c r="K21" s="331" t="s">
        <v>19</v>
      </c>
      <c r="L21" s="332" t="s">
        <v>28</v>
      </c>
      <c r="M21" s="333" t="s">
        <v>302</v>
      </c>
      <c r="N21" s="334" t="s">
        <v>301</v>
      </c>
      <c r="O21" s="333" t="s">
        <v>303</v>
      </c>
      <c r="P21" s="330" t="s">
        <v>370</v>
      </c>
      <c r="Q21" s="335"/>
      <c r="R21" s="336"/>
      <c r="S21" s="336"/>
      <c r="T21" s="336"/>
      <c r="U21" s="337"/>
      <c r="V21" s="303" t="s">
        <v>371</v>
      </c>
      <c r="W21" s="303" t="s">
        <v>372</v>
      </c>
      <c r="X21" s="338" t="s">
        <v>373</v>
      </c>
      <c r="Y21" s="16"/>
    </row>
    <row r="22" spans="1:25" s="13" customFormat="1" ht="15" customHeight="1" thickTop="1" thickBot="1" x14ac:dyDescent="0.25">
      <c r="A22" s="244" t="s">
        <v>3</v>
      </c>
      <c r="B22" s="459" t="s">
        <v>133</v>
      </c>
      <c r="C22" s="462" t="s">
        <v>0</v>
      </c>
      <c r="D22" s="300" t="s">
        <v>377</v>
      </c>
      <c r="E22" s="316" t="s">
        <v>379</v>
      </c>
      <c r="F22" s="316" t="s">
        <v>380</v>
      </c>
      <c r="G22" s="593" t="s">
        <v>0</v>
      </c>
      <c r="H22" s="592" t="s">
        <v>0</v>
      </c>
      <c r="I22" s="505">
        <v>5.7</v>
      </c>
      <c r="J22" s="505">
        <v>0</v>
      </c>
      <c r="K22" s="466">
        <f>IF(I22=" "," ",(I22+$H$6-J22))</f>
        <v>5.7</v>
      </c>
      <c r="L22" s="468">
        <v>50</v>
      </c>
      <c r="M22" s="451">
        <v>2017</v>
      </c>
      <c r="N22" s="349" t="str">
        <f>IF(V22=1,"VERIFIED",IF(W22=1,"RECHECKED",IF(R22=1,"RECHECK",IF(T22=1,"VERIFY",IF(U22=1,"NEED PMT APP","SANITY CHECK ONLY")))))</f>
        <v>SANITY CHECK ONLY</v>
      </c>
      <c r="O22" s="276" t="s">
        <v>304</v>
      </c>
      <c r="P22" s="449" t="s">
        <v>309</v>
      </c>
      <c r="Q22" s="27">
        <f>IF(A23=" "," ",1)</f>
        <v>1</v>
      </c>
      <c r="R22" s="197" t="s">
        <v>0</v>
      </c>
      <c r="S22" s="39" t="s">
        <v>0</v>
      </c>
      <c r="T22" s="28" t="s">
        <v>0</v>
      </c>
      <c r="U22" s="198" t="s">
        <v>0</v>
      </c>
      <c r="V22" s="202" t="s">
        <v>0</v>
      </c>
      <c r="W22" s="197" t="s">
        <v>0</v>
      </c>
      <c r="X22" s="217" t="s">
        <v>0</v>
      </c>
      <c r="Y22" s="14"/>
    </row>
    <row r="23" spans="1:25" s="13" customFormat="1" ht="15" customHeight="1" thickTop="1" thickBot="1" x14ac:dyDescent="0.25">
      <c r="A23" s="319" t="s">
        <v>131</v>
      </c>
      <c r="B23" s="460"/>
      <c r="C23" s="462"/>
      <c r="D23" s="300" t="s">
        <v>298</v>
      </c>
      <c r="E23" s="320" t="s">
        <v>379</v>
      </c>
      <c r="F23" s="320" t="s">
        <v>380</v>
      </c>
      <c r="G23" s="594"/>
      <c r="H23" s="583"/>
      <c r="I23" s="506"/>
      <c r="J23" s="506"/>
      <c r="K23" s="467"/>
      <c r="L23" s="469"/>
      <c r="M23" s="448"/>
      <c r="N23" s="350"/>
      <c r="O23" s="278" t="s">
        <v>305</v>
      </c>
      <c r="P23" s="450"/>
      <c r="Q23" s="417" t="s">
        <v>423</v>
      </c>
      <c r="R23" s="418"/>
      <c r="S23" s="418"/>
      <c r="T23" s="418"/>
      <c r="U23" s="419"/>
      <c r="V23" s="404" t="s">
        <v>403</v>
      </c>
      <c r="W23" s="405"/>
      <c r="X23" s="406"/>
      <c r="Y23" s="14"/>
    </row>
    <row r="24" spans="1:25" s="19" customFormat="1" ht="9" customHeight="1" thickTop="1" thickBot="1" x14ac:dyDescent="0.3">
      <c r="A24" s="252" t="s">
        <v>132</v>
      </c>
      <c r="B24" s="460"/>
      <c r="C24" s="462"/>
      <c r="D24" s="301" t="s">
        <v>0</v>
      </c>
      <c r="E24" s="347" t="s">
        <v>14</v>
      </c>
      <c r="F24" s="348" t="s">
        <v>15</v>
      </c>
      <c r="G24" s="341" t="s">
        <v>20</v>
      </c>
      <c r="H24" s="342" t="s">
        <v>368</v>
      </c>
      <c r="I24" s="342" t="s">
        <v>24</v>
      </c>
      <c r="J24" s="341" t="s">
        <v>23</v>
      </c>
      <c r="K24" s="342" t="s">
        <v>5</v>
      </c>
      <c r="L24" s="341" t="s">
        <v>369</v>
      </c>
      <c r="M24" s="364" t="s">
        <v>401</v>
      </c>
      <c r="N24" s="427"/>
      <c r="O24" s="427"/>
      <c r="P24" s="428"/>
      <c r="Q24" s="420"/>
      <c r="R24" s="421"/>
      <c r="S24" s="421"/>
      <c r="T24" s="421"/>
      <c r="U24" s="422"/>
      <c r="V24" s="407"/>
      <c r="W24" s="408"/>
      <c r="X24" s="409"/>
      <c r="Y24" s="18"/>
    </row>
    <row r="25" spans="1:25" s="13" customFormat="1" ht="15" customHeight="1" thickTop="1" thickBot="1" x14ac:dyDescent="0.3">
      <c r="A25" s="311">
        <f>A18+1</f>
        <v>3</v>
      </c>
      <c r="B25" s="460"/>
      <c r="C25" s="462"/>
      <c r="D25" s="300" t="s">
        <v>376</v>
      </c>
      <c r="E25" s="281" t="s">
        <v>345</v>
      </c>
      <c r="F25" s="281" t="s">
        <v>346</v>
      </c>
      <c r="G25" s="600" t="s">
        <v>0</v>
      </c>
      <c r="H25" s="593" t="s">
        <v>0</v>
      </c>
      <c r="I25" s="379">
        <v>0</v>
      </c>
      <c r="J25" s="532" t="s">
        <v>285</v>
      </c>
      <c r="K25" s="584" t="s">
        <v>291</v>
      </c>
      <c r="L25" s="385" t="str">
        <f>IF(I25=0,"Not in use",IF(L22&lt;I25,"OFF STA","ON STA"))</f>
        <v>Not in use</v>
      </c>
      <c r="M25" s="429"/>
      <c r="N25" s="430"/>
      <c r="O25" s="430"/>
      <c r="P25" s="431"/>
      <c r="Q25" s="420"/>
      <c r="R25" s="421"/>
      <c r="S25" s="421"/>
      <c r="T25" s="421"/>
      <c r="U25" s="422"/>
      <c r="V25" s="407"/>
      <c r="W25" s="408"/>
      <c r="X25" s="409"/>
      <c r="Y25" s="14"/>
    </row>
    <row r="26" spans="1:25" s="13" customFormat="1" ht="15" customHeight="1" thickTop="1" thickBot="1" x14ac:dyDescent="0.25">
      <c r="A26" s="329" t="str">
        <f>IF(V22=1,"VERIFIED",IF(W22=1,"RECHECKED",IF(R22=1,"RECHECK",IF(T22=1,"VERIFY",IF(U22=1,"NEED APP","SANITY CHECK")))))</f>
        <v>SANITY CHECK</v>
      </c>
      <c r="B26" s="461"/>
      <c r="C26" s="463"/>
      <c r="D26" s="300" t="s">
        <v>61</v>
      </c>
      <c r="E26" s="316" t="s">
        <v>0</v>
      </c>
      <c r="F26" s="316" t="s">
        <v>0</v>
      </c>
      <c r="G26" s="487"/>
      <c r="H26" s="564"/>
      <c r="I26" s="380"/>
      <c r="J26" s="533"/>
      <c r="K26" s="585"/>
      <c r="L26" s="386"/>
      <c r="M26" s="432"/>
      <c r="N26" s="433"/>
      <c r="O26" s="433"/>
      <c r="P26" s="434"/>
      <c r="Q26" s="423"/>
      <c r="R26" s="424"/>
      <c r="S26" s="424"/>
      <c r="T26" s="424"/>
      <c r="U26" s="425"/>
      <c r="V26" s="410"/>
      <c r="W26" s="411"/>
      <c r="X26" s="412"/>
      <c r="Y26" s="14"/>
    </row>
    <row r="27" spans="1:25" s="34" customFormat="1" ht="4.9000000000000004" customHeight="1" thickTop="1" thickBot="1" x14ac:dyDescent="0.3">
      <c r="A27" s="312"/>
      <c r="B27" s="260"/>
      <c r="C27" s="261"/>
      <c r="D27" s="304"/>
      <c r="E27" s="313"/>
      <c r="F27" s="313"/>
      <c r="G27" s="314"/>
      <c r="H27" s="313"/>
      <c r="I27" s="315"/>
      <c r="J27" s="315"/>
      <c r="K27" s="265"/>
      <c r="L27" s="266"/>
      <c r="M27" s="267"/>
      <c r="N27" s="267"/>
      <c r="O27" s="267"/>
      <c r="P27" s="268"/>
      <c r="Q27" s="455"/>
      <c r="R27" s="456"/>
      <c r="S27" s="456"/>
      <c r="T27" s="456"/>
      <c r="U27" s="456"/>
      <c r="V27" s="221"/>
      <c r="W27" s="222"/>
      <c r="X27" s="223"/>
    </row>
    <row r="28" spans="1:25" s="17" customFormat="1" ht="9" customHeight="1" thickTop="1" thickBot="1" x14ac:dyDescent="0.3">
      <c r="A28" s="321" t="s">
        <v>310</v>
      </c>
      <c r="B28" s="303" t="s">
        <v>12</v>
      </c>
      <c r="C28" s="303"/>
      <c r="D28" s="303" t="s">
        <v>13</v>
      </c>
      <c r="E28" s="303" t="s">
        <v>14</v>
      </c>
      <c r="F28" s="303" t="s">
        <v>15</v>
      </c>
      <c r="G28" s="303" t="s">
        <v>16</v>
      </c>
      <c r="H28" s="303" t="s">
        <v>17</v>
      </c>
      <c r="I28" s="330" t="s">
        <v>22</v>
      </c>
      <c r="J28" s="331" t="s">
        <v>18</v>
      </c>
      <c r="K28" s="331" t="s">
        <v>19</v>
      </c>
      <c r="L28" s="332" t="s">
        <v>28</v>
      </c>
      <c r="M28" s="333" t="s">
        <v>302</v>
      </c>
      <c r="N28" s="334" t="s">
        <v>301</v>
      </c>
      <c r="O28" s="333" t="s">
        <v>303</v>
      </c>
      <c r="P28" s="330" t="s">
        <v>370</v>
      </c>
      <c r="Q28" s="335"/>
      <c r="R28" s="336"/>
      <c r="S28" s="336"/>
      <c r="T28" s="336"/>
      <c r="U28" s="337"/>
      <c r="V28" s="303" t="s">
        <v>371</v>
      </c>
      <c r="W28" s="303" t="s">
        <v>372</v>
      </c>
      <c r="X28" s="338" t="s">
        <v>373</v>
      </c>
      <c r="Y28" s="16"/>
    </row>
    <row r="29" spans="1:25" s="13" customFormat="1" ht="15" customHeight="1" thickTop="1" thickBot="1" x14ac:dyDescent="0.25">
      <c r="A29" s="244" t="s">
        <v>3</v>
      </c>
      <c r="B29" s="459" t="s">
        <v>208</v>
      </c>
      <c r="C29" s="462" t="s">
        <v>0</v>
      </c>
      <c r="D29" s="300" t="s">
        <v>377</v>
      </c>
      <c r="E29" s="316" t="s">
        <v>209</v>
      </c>
      <c r="F29" s="316" t="s">
        <v>210</v>
      </c>
      <c r="G29" s="593" t="s">
        <v>0</v>
      </c>
      <c r="H29" s="592" t="s">
        <v>0</v>
      </c>
      <c r="I29" s="505">
        <v>9</v>
      </c>
      <c r="J29" s="505">
        <v>4.4000000000000004</v>
      </c>
      <c r="K29" s="466">
        <f>IF(I29=" "," ",(I29+$H$6-J29))</f>
        <v>4.5999999999999996</v>
      </c>
      <c r="L29" s="468">
        <v>50</v>
      </c>
      <c r="M29" s="451">
        <v>2014</v>
      </c>
      <c r="N29" s="815" t="str">
        <f>IF(V29=1,"VERIFIED",IF(W29=1,"RECHECKED",IF(R29=1,"RECHECK",IF(T29=1,"VERIFY",IF(U29=1,"NEED PMT APP","SANITY CHECK ONLY")))))</f>
        <v>VERIFY</v>
      </c>
      <c r="O29" s="276" t="s">
        <v>304</v>
      </c>
      <c r="P29" s="449" t="s">
        <v>289</v>
      </c>
      <c r="Q29" s="27">
        <f>IF(A30=" "," ",1)</f>
        <v>1</v>
      </c>
      <c r="R29" s="197" t="s">
        <v>0</v>
      </c>
      <c r="S29" s="39" t="s">
        <v>0</v>
      </c>
      <c r="T29" s="28">
        <v>1</v>
      </c>
      <c r="U29" s="198" t="s">
        <v>0</v>
      </c>
      <c r="V29" s="215" t="s">
        <v>0</v>
      </c>
      <c r="W29" s="216" t="s">
        <v>0</v>
      </c>
      <c r="X29" s="217" t="s">
        <v>0</v>
      </c>
      <c r="Y29" s="14"/>
    </row>
    <row r="30" spans="1:25" s="13" customFormat="1" ht="15" customHeight="1" thickTop="1" thickBot="1" x14ac:dyDescent="0.25">
      <c r="A30" s="319" t="s">
        <v>206</v>
      </c>
      <c r="B30" s="460"/>
      <c r="C30" s="462"/>
      <c r="D30" s="300" t="s">
        <v>298</v>
      </c>
      <c r="E30" s="320" t="s">
        <v>209</v>
      </c>
      <c r="F30" s="320" t="s">
        <v>210</v>
      </c>
      <c r="G30" s="594"/>
      <c r="H30" s="583"/>
      <c r="I30" s="506"/>
      <c r="J30" s="506"/>
      <c r="K30" s="467"/>
      <c r="L30" s="469"/>
      <c r="M30" s="448"/>
      <c r="N30" s="816"/>
      <c r="O30" s="278" t="s">
        <v>305</v>
      </c>
      <c r="P30" s="450"/>
      <c r="Q30" s="778" t="s">
        <v>422</v>
      </c>
      <c r="R30" s="779"/>
      <c r="S30" s="779"/>
      <c r="T30" s="779"/>
      <c r="U30" s="780"/>
      <c r="V30" s="404" t="s">
        <v>405</v>
      </c>
      <c r="W30" s="405"/>
      <c r="X30" s="406"/>
      <c r="Y30" s="14"/>
    </row>
    <row r="31" spans="1:25" s="19" customFormat="1" ht="9" customHeight="1" thickTop="1" thickBot="1" x14ac:dyDescent="0.3">
      <c r="A31" s="322" t="s">
        <v>207</v>
      </c>
      <c r="B31" s="460"/>
      <c r="C31" s="462"/>
      <c r="D31" s="301" t="s">
        <v>0</v>
      </c>
      <c r="E31" s="347" t="s">
        <v>14</v>
      </c>
      <c r="F31" s="348" t="s">
        <v>15</v>
      </c>
      <c r="G31" s="341" t="s">
        <v>20</v>
      </c>
      <c r="H31" s="342" t="s">
        <v>368</v>
      </c>
      <c r="I31" s="342" t="s">
        <v>24</v>
      </c>
      <c r="J31" s="341" t="s">
        <v>23</v>
      </c>
      <c r="K31" s="342" t="s">
        <v>5</v>
      </c>
      <c r="L31" s="341" t="s">
        <v>369</v>
      </c>
      <c r="M31" s="768" t="s">
        <v>425</v>
      </c>
      <c r="N31" s="769"/>
      <c r="O31" s="769"/>
      <c r="P31" s="770"/>
      <c r="Q31" s="781"/>
      <c r="R31" s="782"/>
      <c r="S31" s="782"/>
      <c r="T31" s="782"/>
      <c r="U31" s="783"/>
      <c r="V31" s="407"/>
      <c r="W31" s="408"/>
      <c r="X31" s="409"/>
      <c r="Y31" s="18"/>
    </row>
    <row r="32" spans="1:25" s="13" customFormat="1" ht="15" customHeight="1" thickBot="1" x14ac:dyDescent="0.3">
      <c r="A32" s="311">
        <f>A25+1</f>
        <v>4</v>
      </c>
      <c r="B32" s="460"/>
      <c r="C32" s="462"/>
      <c r="D32" s="300" t="s">
        <v>376</v>
      </c>
      <c r="E32" s="484" t="s">
        <v>26</v>
      </c>
      <c r="F32" s="485"/>
      <c r="G32" s="600" t="str">
        <f>IF($J$6="","",$J$6)</f>
        <v xml:space="preserve"> </v>
      </c>
      <c r="H32" s="593" t="s">
        <v>0</v>
      </c>
      <c r="I32" s="379">
        <v>0</v>
      </c>
      <c r="J32" s="381" t="s">
        <v>285</v>
      </c>
      <c r="K32" s="383" t="s">
        <v>291</v>
      </c>
      <c r="L32" s="385" t="str">
        <f>IF(I32=0,"Not in use",IF(L29&lt;I32,"OFF STA","ON STA"))</f>
        <v>Not in use</v>
      </c>
      <c r="M32" s="771"/>
      <c r="N32" s="772"/>
      <c r="O32" s="772"/>
      <c r="P32" s="773"/>
      <c r="Q32" s="781"/>
      <c r="R32" s="782"/>
      <c r="S32" s="782"/>
      <c r="T32" s="782"/>
      <c r="U32" s="783"/>
      <c r="V32" s="407"/>
      <c r="W32" s="408"/>
      <c r="X32" s="409"/>
      <c r="Y32" s="14"/>
    </row>
    <row r="33" spans="1:25" s="13" customFormat="1" ht="15" customHeight="1" thickTop="1" thickBot="1" x14ac:dyDescent="0.3">
      <c r="A33" s="777" t="str">
        <f>IF(V29=1,"VERIFIED",IF(W29=1,"RECHECKED",IF(R29=1,"RECHECK",IF(T29=1,"VERIFY",IF(U29=1,"NEED APP","SANITY CHECK")))))</f>
        <v>VERIFY</v>
      </c>
      <c r="B33" s="461"/>
      <c r="C33" s="463"/>
      <c r="D33" s="300" t="s">
        <v>61</v>
      </c>
      <c r="E33" s="323" t="s">
        <v>0</v>
      </c>
      <c r="F33" s="323" t="s">
        <v>0</v>
      </c>
      <c r="G33" s="487"/>
      <c r="H33" s="564"/>
      <c r="I33" s="380"/>
      <c r="J33" s="382"/>
      <c r="K33" s="384"/>
      <c r="L33" s="386"/>
      <c r="M33" s="774"/>
      <c r="N33" s="775"/>
      <c r="O33" s="775"/>
      <c r="P33" s="776"/>
      <c r="Q33" s="784"/>
      <c r="R33" s="785"/>
      <c r="S33" s="785"/>
      <c r="T33" s="785"/>
      <c r="U33" s="786"/>
      <c r="V33" s="410"/>
      <c r="W33" s="411"/>
      <c r="X33" s="412"/>
      <c r="Y33" s="14"/>
    </row>
    <row r="34" spans="1:25" s="34" customFormat="1" ht="4.9000000000000004" customHeight="1" thickTop="1" thickBot="1" x14ac:dyDescent="0.3">
      <c r="A34" s="318"/>
      <c r="B34" s="260"/>
      <c r="C34" s="261"/>
      <c r="D34" s="304"/>
      <c r="E34" s="313"/>
      <c r="F34" s="313"/>
      <c r="G34" s="314"/>
      <c r="H34" s="313"/>
      <c r="I34" s="315"/>
      <c r="J34" s="315"/>
      <c r="K34" s="265"/>
      <c r="L34" s="266"/>
      <c r="M34" s="267"/>
      <c r="N34" s="267"/>
      <c r="O34" s="267"/>
      <c r="P34" s="268"/>
      <c r="Q34" s="29"/>
      <c r="R34" s="30"/>
      <c r="S34" s="31"/>
      <c r="T34" s="31"/>
      <c r="U34" s="33"/>
      <c r="V34" s="218"/>
      <c r="W34" s="219"/>
      <c r="X34" s="220"/>
    </row>
    <row r="35" spans="1:25" s="17" customFormat="1" ht="9" customHeight="1" thickTop="1" thickBot="1" x14ac:dyDescent="0.3">
      <c r="A35" s="321" t="s">
        <v>310</v>
      </c>
      <c r="B35" s="303" t="s">
        <v>12</v>
      </c>
      <c r="C35" s="303"/>
      <c r="D35" s="303" t="s">
        <v>13</v>
      </c>
      <c r="E35" s="303" t="s">
        <v>14</v>
      </c>
      <c r="F35" s="303" t="s">
        <v>15</v>
      </c>
      <c r="G35" s="303" t="s">
        <v>16</v>
      </c>
      <c r="H35" s="303" t="s">
        <v>17</v>
      </c>
      <c r="I35" s="330" t="s">
        <v>22</v>
      </c>
      <c r="J35" s="331" t="s">
        <v>18</v>
      </c>
      <c r="K35" s="331" t="s">
        <v>19</v>
      </c>
      <c r="L35" s="332" t="s">
        <v>28</v>
      </c>
      <c r="M35" s="333" t="s">
        <v>302</v>
      </c>
      <c r="N35" s="334" t="s">
        <v>301</v>
      </c>
      <c r="O35" s="333" t="s">
        <v>303</v>
      </c>
      <c r="P35" s="330" t="s">
        <v>370</v>
      </c>
      <c r="Q35" s="335"/>
      <c r="R35" s="336"/>
      <c r="S35" s="336"/>
      <c r="T35" s="336"/>
      <c r="U35" s="337"/>
      <c r="V35" s="303" t="s">
        <v>371</v>
      </c>
      <c r="W35" s="303" t="s">
        <v>372</v>
      </c>
      <c r="X35" s="338" t="s">
        <v>373</v>
      </c>
      <c r="Y35" s="16"/>
    </row>
    <row r="36" spans="1:25" s="13" customFormat="1" ht="15" customHeight="1" thickTop="1" thickBot="1" x14ac:dyDescent="0.25">
      <c r="A36" s="244" t="s">
        <v>3</v>
      </c>
      <c r="B36" s="459" t="s">
        <v>213</v>
      </c>
      <c r="C36" s="462" t="s">
        <v>0</v>
      </c>
      <c r="D36" s="300" t="s">
        <v>377</v>
      </c>
      <c r="E36" s="316" t="s">
        <v>214</v>
      </c>
      <c r="F36" s="316" t="s">
        <v>384</v>
      </c>
      <c r="G36" s="593" t="s">
        <v>0</v>
      </c>
      <c r="H36" s="592" t="s">
        <v>0</v>
      </c>
      <c r="I36" s="505">
        <v>10.8</v>
      </c>
      <c r="J36" s="505">
        <v>4.2</v>
      </c>
      <c r="K36" s="466">
        <f>IF(I36=" "," ",(I36+$H$6-J36))</f>
        <v>6.6000000000000005</v>
      </c>
      <c r="L36" s="451">
        <v>2014</v>
      </c>
      <c r="M36" s="451">
        <v>2014</v>
      </c>
      <c r="N36" s="815" t="str">
        <f>IF(V36=1,"VERIFIED",IF(W36=1,"RECHECKED",IF(R36=1,"RECHECK",IF(T36=1,"VERIFY",IF(U36=1,"NEED PMT APP","SANITY CHECK ONLY")))))</f>
        <v>VERIFY</v>
      </c>
      <c r="O36" s="276" t="s">
        <v>304</v>
      </c>
      <c r="P36" s="449" t="s">
        <v>309</v>
      </c>
      <c r="Q36" s="27">
        <f>IF(A37=" "," ",1)</f>
        <v>1</v>
      </c>
      <c r="R36" s="197" t="s">
        <v>0</v>
      </c>
      <c r="S36" s="39" t="s">
        <v>0</v>
      </c>
      <c r="T36" s="28">
        <v>1</v>
      </c>
      <c r="U36" s="198" t="s">
        <v>0</v>
      </c>
      <c r="V36" s="215" t="s">
        <v>0</v>
      </c>
      <c r="W36" s="216" t="s">
        <v>0</v>
      </c>
      <c r="X36" s="217" t="s">
        <v>0</v>
      </c>
      <c r="Y36" s="14"/>
    </row>
    <row r="37" spans="1:25" s="13" customFormat="1" ht="15" customHeight="1" thickTop="1" thickBot="1" x14ac:dyDescent="0.25">
      <c r="A37" s="317">
        <v>0</v>
      </c>
      <c r="B37" s="460"/>
      <c r="C37" s="462"/>
      <c r="D37" s="300" t="s">
        <v>298</v>
      </c>
      <c r="E37" s="320" t="s">
        <v>214</v>
      </c>
      <c r="F37" s="320" t="s">
        <v>385</v>
      </c>
      <c r="G37" s="594"/>
      <c r="H37" s="583"/>
      <c r="I37" s="506"/>
      <c r="J37" s="506"/>
      <c r="K37" s="467"/>
      <c r="L37" s="448"/>
      <c r="M37" s="448"/>
      <c r="N37" s="816"/>
      <c r="O37" s="278" t="s">
        <v>305</v>
      </c>
      <c r="P37" s="450"/>
      <c r="Q37" s="778" t="s">
        <v>422</v>
      </c>
      <c r="R37" s="779"/>
      <c r="S37" s="779"/>
      <c r="T37" s="779"/>
      <c r="U37" s="780"/>
      <c r="V37" s="404" t="s">
        <v>405</v>
      </c>
      <c r="W37" s="405"/>
      <c r="X37" s="406"/>
      <c r="Y37" s="14"/>
    </row>
    <row r="38" spans="1:25" s="19" customFormat="1" ht="9" customHeight="1" thickTop="1" thickBot="1" x14ac:dyDescent="0.3">
      <c r="A38" s="310" t="s">
        <v>211</v>
      </c>
      <c r="B38" s="460"/>
      <c r="C38" s="462"/>
      <c r="D38" s="301" t="s">
        <v>0</v>
      </c>
      <c r="E38" s="347" t="s">
        <v>14</v>
      </c>
      <c r="F38" s="348" t="s">
        <v>15</v>
      </c>
      <c r="G38" s="341" t="s">
        <v>20</v>
      </c>
      <c r="H38" s="342" t="s">
        <v>368</v>
      </c>
      <c r="I38" s="342" t="s">
        <v>24</v>
      </c>
      <c r="J38" s="341" t="s">
        <v>23</v>
      </c>
      <c r="K38" s="342" t="s">
        <v>5</v>
      </c>
      <c r="L38" s="341" t="s">
        <v>369</v>
      </c>
      <c r="M38" s="768" t="s">
        <v>426</v>
      </c>
      <c r="N38" s="769"/>
      <c r="O38" s="769"/>
      <c r="P38" s="770"/>
      <c r="Q38" s="781"/>
      <c r="R38" s="782"/>
      <c r="S38" s="782"/>
      <c r="T38" s="782"/>
      <c r="U38" s="783"/>
      <c r="V38" s="407"/>
      <c r="W38" s="408"/>
      <c r="X38" s="409"/>
      <c r="Y38" s="18"/>
    </row>
    <row r="39" spans="1:25" s="13" customFormat="1" ht="15" customHeight="1" thickBot="1" x14ac:dyDescent="0.3">
      <c r="A39" s="311">
        <f>A32+1</f>
        <v>5</v>
      </c>
      <c r="B39" s="460"/>
      <c r="C39" s="462"/>
      <c r="D39" s="300" t="s">
        <v>376</v>
      </c>
      <c r="E39" s="484" t="s">
        <v>26</v>
      </c>
      <c r="F39" s="485"/>
      <c r="G39" s="600" t="str">
        <f>IF($J$6="","",$J$6)</f>
        <v xml:space="preserve"> </v>
      </c>
      <c r="H39" s="593" t="s">
        <v>0</v>
      </c>
      <c r="I39" s="379">
        <v>0</v>
      </c>
      <c r="J39" s="381" t="s">
        <v>285</v>
      </c>
      <c r="K39" s="383" t="s">
        <v>291</v>
      </c>
      <c r="L39" s="385" t="str">
        <f>IF(I39=0,"Not in use",IF(L36&lt;I39,"OFF STA","ON STA"))</f>
        <v>Not in use</v>
      </c>
      <c r="M39" s="771"/>
      <c r="N39" s="772"/>
      <c r="O39" s="772"/>
      <c r="P39" s="773"/>
      <c r="Q39" s="781"/>
      <c r="R39" s="782"/>
      <c r="S39" s="782"/>
      <c r="T39" s="782"/>
      <c r="U39" s="783"/>
      <c r="V39" s="407"/>
      <c r="W39" s="408"/>
      <c r="X39" s="409"/>
      <c r="Y39" s="14"/>
    </row>
    <row r="40" spans="1:25" s="13" customFormat="1" ht="15" customHeight="1" thickTop="1" thickBot="1" x14ac:dyDescent="0.3">
      <c r="A40" s="777" t="str">
        <f>IF(V36=1,"VERIFIED",IF(W36=1,"RECHECKED",IF(R36=1,"RECHECK",IF(T36=1,"VERIFY",IF(U36=1,"NEED APP","SANITY CHECK")))))</f>
        <v>VERIFY</v>
      </c>
      <c r="B40" s="461"/>
      <c r="C40" s="463"/>
      <c r="D40" s="300" t="s">
        <v>61</v>
      </c>
      <c r="E40" s="323" t="s">
        <v>0</v>
      </c>
      <c r="F40" s="323" t="s">
        <v>0</v>
      </c>
      <c r="G40" s="487"/>
      <c r="H40" s="564"/>
      <c r="I40" s="380"/>
      <c r="J40" s="382"/>
      <c r="K40" s="384"/>
      <c r="L40" s="386"/>
      <c r="M40" s="774"/>
      <c r="N40" s="775"/>
      <c r="O40" s="775"/>
      <c r="P40" s="776"/>
      <c r="Q40" s="784"/>
      <c r="R40" s="785"/>
      <c r="S40" s="785"/>
      <c r="T40" s="785"/>
      <c r="U40" s="786"/>
      <c r="V40" s="410"/>
      <c r="W40" s="411"/>
      <c r="X40" s="412"/>
      <c r="Y40" s="14"/>
    </row>
    <row r="41" spans="1:25" s="34" customFormat="1" ht="4.9000000000000004" customHeight="1" thickTop="1" thickBot="1" x14ac:dyDescent="0.3">
      <c r="A41" s="318"/>
      <c r="B41" s="260"/>
      <c r="C41" s="261"/>
      <c r="D41" s="304"/>
      <c r="E41" s="313"/>
      <c r="F41" s="313"/>
      <c r="G41" s="314"/>
      <c r="H41" s="313"/>
      <c r="I41" s="315"/>
      <c r="J41" s="315"/>
      <c r="K41" s="265"/>
      <c r="L41" s="266"/>
      <c r="M41" s="267"/>
      <c r="N41" s="267"/>
      <c r="O41" s="267"/>
      <c r="P41" s="268"/>
      <c r="Q41" s="29"/>
      <c r="R41" s="30"/>
      <c r="S41" s="31"/>
      <c r="T41" s="31"/>
      <c r="U41" s="33"/>
      <c r="V41" s="218"/>
      <c r="W41" s="219"/>
      <c r="X41" s="220"/>
    </row>
    <row r="42" spans="1:25" s="17" customFormat="1" ht="9" customHeight="1" thickTop="1" thickBot="1" x14ac:dyDescent="0.3">
      <c r="A42" s="321" t="s">
        <v>310</v>
      </c>
      <c r="B42" s="303" t="s">
        <v>12</v>
      </c>
      <c r="C42" s="303"/>
      <c r="D42" s="303" t="s">
        <v>13</v>
      </c>
      <c r="E42" s="303" t="s">
        <v>14</v>
      </c>
      <c r="F42" s="303" t="s">
        <v>15</v>
      </c>
      <c r="G42" s="303" t="s">
        <v>16</v>
      </c>
      <c r="H42" s="303" t="s">
        <v>17</v>
      </c>
      <c r="I42" s="330" t="s">
        <v>22</v>
      </c>
      <c r="J42" s="331" t="s">
        <v>18</v>
      </c>
      <c r="K42" s="331" t="s">
        <v>19</v>
      </c>
      <c r="L42" s="332" t="s">
        <v>28</v>
      </c>
      <c r="M42" s="333" t="s">
        <v>302</v>
      </c>
      <c r="N42" s="334" t="s">
        <v>301</v>
      </c>
      <c r="O42" s="333" t="s">
        <v>303</v>
      </c>
      <c r="P42" s="330" t="s">
        <v>370</v>
      </c>
      <c r="Q42" s="335"/>
      <c r="R42" s="336"/>
      <c r="S42" s="336"/>
      <c r="T42" s="336"/>
      <c r="U42" s="337"/>
      <c r="V42" s="303" t="s">
        <v>371</v>
      </c>
      <c r="W42" s="303" t="s">
        <v>372</v>
      </c>
      <c r="X42" s="338" t="s">
        <v>373</v>
      </c>
      <c r="Y42" s="16"/>
    </row>
    <row r="43" spans="1:25" s="13" customFormat="1" ht="15" customHeight="1" thickTop="1" thickBot="1" x14ac:dyDescent="0.25">
      <c r="A43" s="244" t="s">
        <v>3</v>
      </c>
      <c r="B43" s="459" t="s">
        <v>217</v>
      </c>
      <c r="C43" s="462" t="s">
        <v>0</v>
      </c>
      <c r="D43" s="300" t="s">
        <v>377</v>
      </c>
      <c r="E43" s="316" t="s">
        <v>218</v>
      </c>
      <c r="F43" s="316" t="s">
        <v>219</v>
      </c>
      <c r="G43" s="593" t="s">
        <v>0</v>
      </c>
      <c r="H43" s="592" t="s">
        <v>0</v>
      </c>
      <c r="I43" s="505">
        <v>10</v>
      </c>
      <c r="J43" s="505">
        <v>2.8</v>
      </c>
      <c r="K43" s="466">
        <f>IF(I43=" "," ",(I43+$H$6-J43))</f>
        <v>7.2</v>
      </c>
      <c r="L43" s="468">
        <v>500</v>
      </c>
      <c r="M43" s="451">
        <v>2015</v>
      </c>
      <c r="N43" s="815" t="str">
        <f>IF(V43=1,"VERIFIED",IF(W43=1,"RECHECKED",IF(R43=1,"RECHECK",IF(T43=1,"VERIFY",IF(U43=1,"NEED PMT APP","SANITY CHECK ONLY")))))</f>
        <v>VERIFY</v>
      </c>
      <c r="O43" s="276" t="s">
        <v>304</v>
      </c>
      <c r="P43" s="449" t="s">
        <v>308</v>
      </c>
      <c r="Q43" s="27">
        <f>IF(A44=" "," ",1)</f>
        <v>1</v>
      </c>
      <c r="R43" s="197" t="s">
        <v>0</v>
      </c>
      <c r="S43" s="39" t="s">
        <v>0</v>
      </c>
      <c r="T43" s="28">
        <v>1</v>
      </c>
      <c r="U43" s="198" t="s">
        <v>0</v>
      </c>
      <c r="V43" s="215" t="s">
        <v>0</v>
      </c>
      <c r="W43" s="216" t="s">
        <v>0</v>
      </c>
      <c r="X43" s="217" t="s">
        <v>0</v>
      </c>
      <c r="Y43" s="14"/>
    </row>
    <row r="44" spans="1:25" s="13" customFormat="1" ht="15" customHeight="1" thickTop="1" thickBot="1" x14ac:dyDescent="0.3">
      <c r="A44" s="317">
        <v>0</v>
      </c>
      <c r="B44" s="460"/>
      <c r="C44" s="462"/>
      <c r="D44" s="300" t="s">
        <v>298</v>
      </c>
      <c r="E44" s="571" t="s">
        <v>25</v>
      </c>
      <c r="F44" s="572"/>
      <c r="G44" s="594"/>
      <c r="H44" s="583"/>
      <c r="I44" s="506"/>
      <c r="J44" s="506"/>
      <c r="K44" s="467"/>
      <c r="L44" s="469"/>
      <c r="M44" s="448"/>
      <c r="N44" s="816"/>
      <c r="O44" s="278" t="s">
        <v>305</v>
      </c>
      <c r="P44" s="450"/>
      <c r="Q44" s="778" t="s">
        <v>422</v>
      </c>
      <c r="R44" s="779"/>
      <c r="S44" s="779"/>
      <c r="T44" s="779"/>
      <c r="U44" s="780"/>
      <c r="V44" s="404" t="s">
        <v>405</v>
      </c>
      <c r="W44" s="405"/>
      <c r="X44" s="406"/>
      <c r="Y44" s="14"/>
    </row>
    <row r="45" spans="1:25" s="19" customFormat="1" ht="9" customHeight="1" thickTop="1" thickBot="1" x14ac:dyDescent="0.3">
      <c r="A45" s="322" t="s">
        <v>216</v>
      </c>
      <c r="B45" s="460"/>
      <c r="C45" s="462"/>
      <c r="D45" s="301" t="s">
        <v>0</v>
      </c>
      <c r="E45" s="347" t="s">
        <v>14</v>
      </c>
      <c r="F45" s="348" t="s">
        <v>15</v>
      </c>
      <c r="G45" s="341" t="s">
        <v>20</v>
      </c>
      <c r="H45" s="342" t="s">
        <v>368</v>
      </c>
      <c r="I45" s="342" t="s">
        <v>24</v>
      </c>
      <c r="J45" s="341" t="s">
        <v>23</v>
      </c>
      <c r="K45" s="342" t="s">
        <v>5</v>
      </c>
      <c r="L45" s="341" t="s">
        <v>369</v>
      </c>
      <c r="M45" s="389" t="s">
        <v>326</v>
      </c>
      <c r="N45" s="390"/>
      <c r="O45" s="390"/>
      <c r="P45" s="391"/>
      <c r="Q45" s="781"/>
      <c r="R45" s="782"/>
      <c r="S45" s="782"/>
      <c r="T45" s="782"/>
      <c r="U45" s="783"/>
      <c r="V45" s="407"/>
      <c r="W45" s="408"/>
      <c r="X45" s="409"/>
      <c r="Y45" s="18"/>
    </row>
    <row r="46" spans="1:25" s="13" customFormat="1" ht="15" customHeight="1" thickBot="1" x14ac:dyDescent="0.3">
      <c r="A46" s="311">
        <f>A39+1</f>
        <v>6</v>
      </c>
      <c r="B46" s="460"/>
      <c r="C46" s="462"/>
      <c r="D46" s="300" t="s">
        <v>376</v>
      </c>
      <c r="E46" s="484" t="s">
        <v>26</v>
      </c>
      <c r="F46" s="485"/>
      <c r="G46" s="600" t="str">
        <f>IF($J$6="","",$J$6)</f>
        <v xml:space="preserve"> </v>
      </c>
      <c r="H46" s="593" t="s">
        <v>0</v>
      </c>
      <c r="I46" s="379">
        <v>0</v>
      </c>
      <c r="J46" s="381" t="s">
        <v>285</v>
      </c>
      <c r="K46" s="530" t="s">
        <v>291</v>
      </c>
      <c r="L46" s="385" t="str">
        <f>IF(I46=0,"Not in use",IF(L43&lt;I46,"OFF STA","ON STA"))</f>
        <v>Not in use</v>
      </c>
      <c r="M46" s="392"/>
      <c r="N46" s="393"/>
      <c r="O46" s="393"/>
      <c r="P46" s="394"/>
      <c r="Q46" s="781"/>
      <c r="R46" s="782"/>
      <c r="S46" s="782"/>
      <c r="T46" s="782"/>
      <c r="U46" s="783"/>
      <c r="V46" s="407"/>
      <c r="W46" s="408"/>
      <c r="X46" s="409"/>
      <c r="Y46" s="14"/>
    </row>
    <row r="47" spans="1:25" s="13" customFormat="1" ht="15" customHeight="1" thickTop="1" thickBot="1" x14ac:dyDescent="0.3">
      <c r="A47" s="777" t="str">
        <f>IF(V43=1,"VERIFIED",IF(W43=1,"RECHECKED",IF(R43=1,"RECHECK",IF(T43=1,"VERIFY",IF(U43=1,"NEED APP","SANITY CHECK")))))</f>
        <v>VERIFY</v>
      </c>
      <c r="B47" s="461"/>
      <c r="C47" s="463"/>
      <c r="D47" s="300" t="s">
        <v>61</v>
      </c>
      <c r="E47" s="323" t="s">
        <v>0</v>
      </c>
      <c r="F47" s="323" t="s">
        <v>0</v>
      </c>
      <c r="G47" s="487"/>
      <c r="H47" s="564"/>
      <c r="I47" s="380"/>
      <c r="J47" s="382"/>
      <c r="K47" s="531"/>
      <c r="L47" s="386"/>
      <c r="M47" s="395"/>
      <c r="N47" s="396"/>
      <c r="O47" s="396"/>
      <c r="P47" s="397"/>
      <c r="Q47" s="784"/>
      <c r="R47" s="785"/>
      <c r="S47" s="785"/>
      <c r="T47" s="785"/>
      <c r="U47" s="786"/>
      <c r="V47" s="410"/>
      <c r="W47" s="411"/>
      <c r="X47" s="412"/>
      <c r="Y47" s="14"/>
    </row>
    <row r="48" spans="1:25" s="17" customFormat="1" ht="9" customHeight="1" thickTop="1" thickBot="1" x14ac:dyDescent="0.3">
      <c r="A48" s="321" t="s">
        <v>310</v>
      </c>
      <c r="B48" s="303" t="s">
        <v>12</v>
      </c>
      <c r="C48" s="303"/>
      <c r="D48" s="303" t="s">
        <v>13</v>
      </c>
      <c r="E48" s="303" t="s">
        <v>14</v>
      </c>
      <c r="F48" s="303" t="s">
        <v>15</v>
      </c>
      <c r="G48" s="303" t="s">
        <v>16</v>
      </c>
      <c r="H48" s="303" t="s">
        <v>17</v>
      </c>
      <c r="I48" s="330" t="s">
        <v>22</v>
      </c>
      <c r="J48" s="331" t="s">
        <v>18</v>
      </c>
      <c r="K48" s="331" t="s">
        <v>19</v>
      </c>
      <c r="L48" s="332" t="s">
        <v>28</v>
      </c>
      <c r="M48" s="333" t="s">
        <v>302</v>
      </c>
      <c r="N48" s="334" t="s">
        <v>301</v>
      </c>
      <c r="O48" s="333" t="s">
        <v>303</v>
      </c>
      <c r="P48" s="330" t="s">
        <v>370</v>
      </c>
      <c r="Q48" s="335"/>
      <c r="R48" s="336"/>
      <c r="S48" s="336"/>
      <c r="T48" s="336"/>
      <c r="U48" s="337"/>
      <c r="V48" s="303" t="s">
        <v>371</v>
      </c>
      <c r="W48" s="303" t="s">
        <v>372</v>
      </c>
      <c r="X48" s="338" t="s">
        <v>373</v>
      </c>
      <c r="Y48" s="16"/>
    </row>
    <row r="49" spans="1:25" s="13" customFormat="1" ht="15" customHeight="1" thickTop="1" thickBot="1" x14ac:dyDescent="0.25">
      <c r="A49" s="244" t="s">
        <v>3</v>
      </c>
      <c r="B49" s="609" t="s">
        <v>126</v>
      </c>
      <c r="C49" s="462" t="s">
        <v>0</v>
      </c>
      <c r="D49" s="300" t="s">
        <v>377</v>
      </c>
      <c r="E49" s="316" t="s">
        <v>127</v>
      </c>
      <c r="F49" s="316" t="s">
        <v>128</v>
      </c>
      <c r="G49" s="593" t="s">
        <v>0</v>
      </c>
      <c r="H49" s="592" t="s">
        <v>0</v>
      </c>
      <c r="I49" s="505">
        <v>4</v>
      </c>
      <c r="J49" s="505">
        <v>0</v>
      </c>
      <c r="K49" s="466">
        <f>IF(I49=" "," ",(I49+$H$6-J49))</f>
        <v>4</v>
      </c>
      <c r="L49" s="468">
        <v>500</v>
      </c>
      <c r="M49" s="451">
        <v>2017</v>
      </c>
      <c r="N49" s="349" t="str">
        <f>IF(V49=1,"VERIFIED",IF(W49=1,"RECHECKED",IF(R49=1,"RECHECK",IF(T49=1,"VERIFY",IF(U49=1,"NEED PMT APP","SANITY CHECK ONLY")))))</f>
        <v>SANITY CHECK ONLY</v>
      </c>
      <c r="O49" s="276" t="s">
        <v>304</v>
      </c>
      <c r="P49" s="449" t="s">
        <v>308</v>
      </c>
      <c r="Q49" s="27">
        <f>IF(A50=" "," ",1)</f>
        <v>1</v>
      </c>
      <c r="R49" s="197" t="s">
        <v>0</v>
      </c>
      <c r="S49" s="39" t="s">
        <v>0</v>
      </c>
      <c r="T49" s="28" t="s">
        <v>0</v>
      </c>
      <c r="U49" s="198" t="s">
        <v>0</v>
      </c>
      <c r="V49" s="28" t="s">
        <v>0</v>
      </c>
      <c r="W49" s="216" t="s">
        <v>0</v>
      </c>
      <c r="X49" s="39" t="s">
        <v>0</v>
      </c>
      <c r="Y49" s="14"/>
    </row>
    <row r="50" spans="1:25" s="13" customFormat="1" ht="15" customHeight="1" thickTop="1" thickBot="1" x14ac:dyDescent="0.3">
      <c r="A50" s="317">
        <v>0</v>
      </c>
      <c r="B50" s="610"/>
      <c r="C50" s="462"/>
      <c r="D50" s="300" t="s">
        <v>298</v>
      </c>
      <c r="E50" s="353" t="s">
        <v>25</v>
      </c>
      <c r="F50" s="643"/>
      <c r="G50" s="594"/>
      <c r="H50" s="583"/>
      <c r="I50" s="506"/>
      <c r="J50" s="506"/>
      <c r="K50" s="467"/>
      <c r="L50" s="469"/>
      <c r="M50" s="448"/>
      <c r="N50" s="350"/>
      <c r="O50" s="278" t="s">
        <v>305</v>
      </c>
      <c r="P50" s="450"/>
      <c r="Q50" s="417" t="s">
        <v>423</v>
      </c>
      <c r="R50" s="418"/>
      <c r="S50" s="418"/>
      <c r="T50" s="418"/>
      <c r="U50" s="419"/>
      <c r="V50" s="404" t="s">
        <v>406</v>
      </c>
      <c r="W50" s="405"/>
      <c r="X50" s="406"/>
      <c r="Y50" s="14"/>
    </row>
    <row r="51" spans="1:25" s="19" customFormat="1" ht="9" customHeight="1" thickTop="1" thickBot="1" x14ac:dyDescent="0.3">
      <c r="A51" s="322" t="s">
        <v>125</v>
      </c>
      <c r="B51" s="610"/>
      <c r="C51" s="462"/>
      <c r="D51" s="301" t="s">
        <v>0</v>
      </c>
      <c r="E51" s="339" t="s">
        <v>14</v>
      </c>
      <c r="F51" s="340" t="s">
        <v>15</v>
      </c>
      <c r="G51" s="341" t="s">
        <v>20</v>
      </c>
      <c r="H51" s="342" t="s">
        <v>368</v>
      </c>
      <c r="I51" s="342" t="s">
        <v>24</v>
      </c>
      <c r="J51" s="341" t="s">
        <v>23</v>
      </c>
      <c r="K51" s="342" t="s">
        <v>5</v>
      </c>
      <c r="L51" s="341" t="s">
        <v>369</v>
      </c>
      <c r="M51" s="364" t="s">
        <v>398</v>
      </c>
      <c r="N51" s="427"/>
      <c r="O51" s="427"/>
      <c r="P51" s="428"/>
      <c r="Q51" s="420"/>
      <c r="R51" s="421"/>
      <c r="S51" s="421"/>
      <c r="T51" s="421"/>
      <c r="U51" s="422"/>
      <c r="V51" s="407"/>
      <c r="W51" s="408"/>
      <c r="X51" s="409"/>
      <c r="Y51" s="18"/>
    </row>
    <row r="52" spans="1:25" s="13" customFormat="1" ht="15" customHeight="1" thickBot="1" x14ac:dyDescent="0.3">
      <c r="A52" s="311">
        <f>A46+1</f>
        <v>7</v>
      </c>
      <c r="B52" s="610"/>
      <c r="C52" s="462"/>
      <c r="D52" s="300" t="s">
        <v>376</v>
      </c>
      <c r="E52" s="373" t="s">
        <v>26</v>
      </c>
      <c r="F52" s="494"/>
      <c r="G52" s="600" t="s">
        <v>0</v>
      </c>
      <c r="H52" s="593" t="s">
        <v>0</v>
      </c>
      <c r="I52" s="379">
        <v>0</v>
      </c>
      <c r="J52" s="381" t="s">
        <v>285</v>
      </c>
      <c r="K52" s="383" t="s">
        <v>291</v>
      </c>
      <c r="L52" s="385" t="str">
        <f>IF(I52=0,"Not in use",IF(L49&lt;I52,"OFF STA","ON STA"))</f>
        <v>Not in use</v>
      </c>
      <c r="M52" s="429"/>
      <c r="N52" s="430"/>
      <c r="O52" s="430"/>
      <c r="P52" s="431"/>
      <c r="Q52" s="420"/>
      <c r="R52" s="421"/>
      <c r="S52" s="421"/>
      <c r="T52" s="421"/>
      <c r="U52" s="422"/>
      <c r="V52" s="407"/>
      <c r="W52" s="408"/>
      <c r="X52" s="409"/>
      <c r="Y52" s="14"/>
    </row>
    <row r="53" spans="1:25" s="13" customFormat="1" ht="15" customHeight="1" thickTop="1" thickBot="1" x14ac:dyDescent="0.3">
      <c r="A53" s="329" t="str">
        <f>IF(V49=1,"VERIFIED",IF(W49=1,"RECHECKED",IF(R49=1,"RECHECK",IF(T49=1,"VERIFY",IF(U49=1,"NEED APP","SANITY CHECK")))))</f>
        <v>SANITY CHECK</v>
      </c>
      <c r="B53" s="611"/>
      <c r="C53" s="463"/>
      <c r="D53" s="300" t="s">
        <v>61</v>
      </c>
      <c r="E53" s="323" t="s">
        <v>0</v>
      </c>
      <c r="F53" s="323" t="s">
        <v>0</v>
      </c>
      <c r="G53" s="487"/>
      <c r="H53" s="564"/>
      <c r="I53" s="380"/>
      <c r="J53" s="382"/>
      <c r="K53" s="384"/>
      <c r="L53" s="386"/>
      <c r="M53" s="432"/>
      <c r="N53" s="433"/>
      <c r="O53" s="433"/>
      <c r="P53" s="434"/>
      <c r="Q53" s="423"/>
      <c r="R53" s="424"/>
      <c r="S53" s="424"/>
      <c r="T53" s="424"/>
      <c r="U53" s="425"/>
      <c r="V53" s="410"/>
      <c r="W53" s="411"/>
      <c r="X53" s="412"/>
      <c r="Y53" s="14"/>
    </row>
    <row r="54" spans="1:25" s="34" customFormat="1" ht="4.9000000000000004" customHeight="1" thickTop="1" thickBot="1" x14ac:dyDescent="0.3">
      <c r="A54" s="318"/>
      <c r="B54" s="260"/>
      <c r="C54" s="261"/>
      <c r="D54" s="304"/>
      <c r="E54" s="313"/>
      <c r="F54" s="313"/>
      <c r="G54" s="314"/>
      <c r="H54" s="313"/>
      <c r="I54" s="315"/>
      <c r="J54" s="315"/>
      <c r="K54" s="265"/>
      <c r="L54" s="266"/>
      <c r="M54" s="267"/>
      <c r="N54" s="267"/>
      <c r="O54" s="267"/>
      <c r="P54" s="268"/>
      <c r="Q54" s="29"/>
      <c r="R54" s="30"/>
      <c r="S54" s="31"/>
      <c r="T54" s="31"/>
      <c r="U54" s="33"/>
      <c r="V54" s="218"/>
      <c r="W54" s="219"/>
      <c r="X54" s="220"/>
    </row>
    <row r="55" spans="1:25" s="17" customFormat="1" ht="9" customHeight="1" thickTop="1" thickBot="1" x14ac:dyDescent="0.3">
      <c r="A55" s="321" t="s">
        <v>353</v>
      </c>
      <c r="B55" s="303" t="s">
        <v>12</v>
      </c>
      <c r="C55" s="303"/>
      <c r="D55" s="303" t="s">
        <v>13</v>
      </c>
      <c r="E55" s="303" t="s">
        <v>14</v>
      </c>
      <c r="F55" s="303" t="s">
        <v>15</v>
      </c>
      <c r="G55" s="303" t="s">
        <v>16</v>
      </c>
      <c r="H55" s="303" t="s">
        <v>17</v>
      </c>
      <c r="I55" s="330" t="s">
        <v>22</v>
      </c>
      <c r="J55" s="331" t="s">
        <v>18</v>
      </c>
      <c r="K55" s="331" t="s">
        <v>19</v>
      </c>
      <c r="L55" s="332" t="s">
        <v>28</v>
      </c>
      <c r="M55" s="333" t="s">
        <v>302</v>
      </c>
      <c r="N55" s="334" t="s">
        <v>301</v>
      </c>
      <c r="O55" s="333" t="s">
        <v>303</v>
      </c>
      <c r="P55" s="330" t="s">
        <v>370</v>
      </c>
      <c r="Q55" s="335"/>
      <c r="R55" s="336"/>
      <c r="S55" s="336"/>
      <c r="T55" s="336"/>
      <c r="U55" s="337"/>
      <c r="V55" s="303" t="s">
        <v>371</v>
      </c>
      <c r="W55" s="303" t="s">
        <v>372</v>
      </c>
      <c r="X55" s="338" t="s">
        <v>373</v>
      </c>
      <c r="Y55" s="16"/>
    </row>
    <row r="56" spans="1:25" s="13" customFormat="1" ht="15" customHeight="1" thickTop="1" thickBot="1" x14ac:dyDescent="0.25">
      <c r="A56" s="244" t="s">
        <v>3</v>
      </c>
      <c r="B56" s="595" t="s">
        <v>221</v>
      </c>
      <c r="C56" s="462" t="s">
        <v>0</v>
      </c>
      <c r="D56" s="300" t="s">
        <v>377</v>
      </c>
      <c r="E56" s="316" t="s">
        <v>222</v>
      </c>
      <c r="F56" s="316" t="s">
        <v>223</v>
      </c>
      <c r="G56" s="593">
        <v>1200</v>
      </c>
      <c r="H56" s="592">
        <v>8</v>
      </c>
      <c r="I56" s="480">
        <v>15.9</v>
      </c>
      <c r="J56" s="480">
        <v>2.2999999999999998</v>
      </c>
      <c r="K56" s="466">
        <f>IF(I56=" "," ",(I56+$H$6-J56))</f>
        <v>13.600000000000001</v>
      </c>
      <c r="L56" s="468">
        <v>500</v>
      </c>
      <c r="M56" s="452">
        <v>43357</v>
      </c>
      <c r="N56" s="349" t="str">
        <f>IF(V56=1,"VERIFIED",IF(W56=1,"RECHECKED",IF(R56=1,"RECHECK",IF(T56=1,"VERIFY",IF(U56=1,"NEED PMT APP","SANITY CHECK ONLY")))))</f>
        <v>VERIFIED</v>
      </c>
      <c r="O56" s="276" t="s">
        <v>312</v>
      </c>
      <c r="P56" s="449" t="s">
        <v>290</v>
      </c>
      <c r="Q56" s="27">
        <f>IF(A57=" "," ",1)</f>
        <v>1</v>
      </c>
      <c r="R56" s="197" t="s">
        <v>0</v>
      </c>
      <c r="S56" s="39" t="s">
        <v>0</v>
      </c>
      <c r="T56" s="28">
        <v>1</v>
      </c>
      <c r="U56" s="198" t="s">
        <v>0</v>
      </c>
      <c r="V56" s="28">
        <v>1</v>
      </c>
      <c r="W56" s="216" t="s">
        <v>0</v>
      </c>
      <c r="X56" s="217" t="s">
        <v>0</v>
      </c>
      <c r="Y56" s="14"/>
    </row>
    <row r="57" spans="1:25" s="13" customFormat="1" ht="15" customHeight="1" thickTop="1" thickBot="1" x14ac:dyDescent="0.3">
      <c r="A57" s="317">
        <v>0</v>
      </c>
      <c r="B57" s="596"/>
      <c r="C57" s="462"/>
      <c r="D57" s="300" t="s">
        <v>298</v>
      </c>
      <c r="E57" s="353" t="s">
        <v>25</v>
      </c>
      <c r="F57" s="643"/>
      <c r="G57" s="594"/>
      <c r="H57" s="583"/>
      <c r="I57" s="481"/>
      <c r="J57" s="481"/>
      <c r="K57" s="467"/>
      <c r="L57" s="469"/>
      <c r="M57" s="453"/>
      <c r="N57" s="350"/>
      <c r="O57" s="278" t="s">
        <v>0</v>
      </c>
      <c r="P57" s="450"/>
      <c r="Q57" s="355" t="s">
        <v>466</v>
      </c>
      <c r="R57" s="356"/>
      <c r="S57" s="356"/>
      <c r="T57" s="356"/>
      <c r="U57" s="357"/>
      <c r="V57" s="404" t="s">
        <v>407</v>
      </c>
      <c r="W57" s="405"/>
      <c r="X57" s="406"/>
      <c r="Y57" s="14"/>
    </row>
    <row r="58" spans="1:25" s="19" customFormat="1" ht="9" customHeight="1" thickTop="1" thickBot="1" x14ac:dyDescent="0.3">
      <c r="A58" s="322" t="s">
        <v>220</v>
      </c>
      <c r="B58" s="596"/>
      <c r="C58" s="462"/>
      <c r="D58" s="301" t="s">
        <v>0</v>
      </c>
      <c r="E58" s="339" t="s">
        <v>14</v>
      </c>
      <c r="F58" s="340" t="s">
        <v>15</v>
      </c>
      <c r="G58" s="341" t="s">
        <v>20</v>
      </c>
      <c r="H58" s="342" t="s">
        <v>368</v>
      </c>
      <c r="I58" s="342" t="s">
        <v>24</v>
      </c>
      <c r="J58" s="341" t="s">
        <v>23</v>
      </c>
      <c r="K58" s="342" t="s">
        <v>5</v>
      </c>
      <c r="L58" s="341" t="s">
        <v>369</v>
      </c>
      <c r="M58" s="364" t="s">
        <v>463</v>
      </c>
      <c r="N58" s="427"/>
      <c r="O58" s="427"/>
      <c r="P58" s="428"/>
      <c r="Q58" s="358"/>
      <c r="R58" s="359"/>
      <c r="S58" s="359"/>
      <c r="T58" s="359"/>
      <c r="U58" s="360"/>
      <c r="V58" s="407"/>
      <c r="W58" s="408"/>
      <c r="X58" s="409"/>
      <c r="Y58" s="18"/>
    </row>
    <row r="59" spans="1:25" s="13" customFormat="1" ht="15" customHeight="1" thickBot="1" x14ac:dyDescent="0.3">
      <c r="A59" s="311">
        <f>A52+1</f>
        <v>8</v>
      </c>
      <c r="B59" s="596"/>
      <c r="C59" s="462"/>
      <c r="D59" s="300" t="s">
        <v>376</v>
      </c>
      <c r="E59" s="373" t="s">
        <v>26</v>
      </c>
      <c r="F59" s="494"/>
      <c r="G59" s="600">
        <v>43357</v>
      </c>
      <c r="H59" s="593" t="s">
        <v>0</v>
      </c>
      <c r="I59" s="379">
        <v>0</v>
      </c>
      <c r="J59" s="381" t="s">
        <v>285</v>
      </c>
      <c r="K59" s="383" t="s">
        <v>291</v>
      </c>
      <c r="L59" s="385" t="str">
        <f>IF(I59=0,"Not in use",IF(L56&lt;I59,"OFF STA","ON STA"))</f>
        <v>Not in use</v>
      </c>
      <c r="M59" s="429"/>
      <c r="N59" s="430"/>
      <c r="O59" s="430"/>
      <c r="P59" s="431"/>
      <c r="Q59" s="358"/>
      <c r="R59" s="359"/>
      <c r="S59" s="359"/>
      <c r="T59" s="359"/>
      <c r="U59" s="360"/>
      <c r="V59" s="407"/>
      <c r="W59" s="408"/>
      <c r="X59" s="409"/>
      <c r="Y59" s="14"/>
    </row>
    <row r="60" spans="1:25" s="13" customFormat="1" ht="15" customHeight="1" thickTop="1" thickBot="1" x14ac:dyDescent="0.3">
      <c r="A60" s="329" t="str">
        <f>IF(V56=1,"VERIFIED",IF(W56=1,"RECHECKED",IF(R56=1,"RECHECK",IF(T56=1,"VERIFY",IF(U56=1,"NEED APP","SANITY CHECK")))))</f>
        <v>VERIFIED</v>
      </c>
      <c r="B60" s="597"/>
      <c r="C60" s="463"/>
      <c r="D60" s="300" t="s">
        <v>61</v>
      </c>
      <c r="E60" s="235" t="s">
        <v>461</v>
      </c>
      <c r="F60" s="235" t="s">
        <v>462</v>
      </c>
      <c r="G60" s="487"/>
      <c r="H60" s="564"/>
      <c r="I60" s="380"/>
      <c r="J60" s="382"/>
      <c r="K60" s="384"/>
      <c r="L60" s="386"/>
      <c r="M60" s="432"/>
      <c r="N60" s="433"/>
      <c r="O60" s="433"/>
      <c r="P60" s="434"/>
      <c r="Q60" s="361"/>
      <c r="R60" s="362"/>
      <c r="S60" s="362"/>
      <c r="T60" s="362"/>
      <c r="U60" s="363"/>
      <c r="V60" s="410"/>
      <c r="W60" s="411"/>
      <c r="X60" s="412"/>
      <c r="Y60" s="14"/>
    </row>
    <row r="61" spans="1:25" s="34" customFormat="1" ht="4.9000000000000004" customHeight="1" thickTop="1" thickBot="1" x14ac:dyDescent="0.3">
      <c r="A61" s="318"/>
      <c r="B61" s="260"/>
      <c r="C61" s="261"/>
      <c r="D61" s="304"/>
      <c r="E61" s="313"/>
      <c r="F61" s="313"/>
      <c r="G61" s="314"/>
      <c r="H61" s="313"/>
      <c r="I61" s="315"/>
      <c r="J61" s="315"/>
      <c r="K61" s="265"/>
      <c r="L61" s="266"/>
      <c r="M61" s="267"/>
      <c r="N61" s="267"/>
      <c r="O61" s="267"/>
      <c r="P61" s="268"/>
      <c r="Q61" s="29"/>
      <c r="R61" s="30"/>
      <c r="S61" s="31"/>
      <c r="T61" s="31"/>
      <c r="U61" s="33"/>
      <c r="V61" s="218"/>
      <c r="W61" s="219"/>
      <c r="X61" s="220"/>
    </row>
    <row r="62" spans="1:25" s="17" customFormat="1" ht="9" customHeight="1" thickTop="1" thickBot="1" x14ac:dyDescent="0.3">
      <c r="A62" s="321" t="s">
        <v>353</v>
      </c>
      <c r="B62" s="303" t="s">
        <v>12</v>
      </c>
      <c r="C62" s="303"/>
      <c r="D62" s="303" t="s">
        <v>13</v>
      </c>
      <c r="E62" s="303" t="s">
        <v>14</v>
      </c>
      <c r="F62" s="303" t="s">
        <v>15</v>
      </c>
      <c r="G62" s="303" t="s">
        <v>16</v>
      </c>
      <c r="H62" s="303" t="s">
        <v>17</v>
      </c>
      <c r="I62" s="330" t="s">
        <v>22</v>
      </c>
      <c r="J62" s="331" t="s">
        <v>18</v>
      </c>
      <c r="K62" s="331" t="s">
        <v>19</v>
      </c>
      <c r="L62" s="332" t="s">
        <v>28</v>
      </c>
      <c r="M62" s="333" t="s">
        <v>302</v>
      </c>
      <c r="N62" s="334" t="s">
        <v>301</v>
      </c>
      <c r="O62" s="333" t="s">
        <v>303</v>
      </c>
      <c r="P62" s="330" t="s">
        <v>370</v>
      </c>
      <c r="Q62" s="335"/>
      <c r="R62" s="336"/>
      <c r="S62" s="336"/>
      <c r="T62" s="336"/>
      <c r="U62" s="337"/>
      <c r="V62" s="303" t="s">
        <v>371</v>
      </c>
      <c r="W62" s="303" t="s">
        <v>372</v>
      </c>
      <c r="X62" s="338" t="s">
        <v>373</v>
      </c>
      <c r="Y62" s="16"/>
    </row>
    <row r="63" spans="1:25" s="13" customFormat="1" ht="15" customHeight="1" thickTop="1" thickBot="1" x14ac:dyDescent="0.25">
      <c r="A63" s="244" t="s">
        <v>3</v>
      </c>
      <c r="B63" s="595" t="s">
        <v>226</v>
      </c>
      <c r="C63" s="462" t="s">
        <v>0</v>
      </c>
      <c r="D63" s="300" t="s">
        <v>377</v>
      </c>
      <c r="E63" s="316" t="s">
        <v>227</v>
      </c>
      <c r="F63" s="316" t="s">
        <v>228</v>
      </c>
      <c r="G63" s="593">
        <v>1200</v>
      </c>
      <c r="H63" s="592">
        <v>8</v>
      </c>
      <c r="I63" s="598">
        <v>12.5</v>
      </c>
      <c r="J63" s="480">
        <v>2.5</v>
      </c>
      <c r="K63" s="466">
        <f>IF(I63=" "," ",(I63+$H$6-J63))</f>
        <v>10</v>
      </c>
      <c r="L63" s="468">
        <v>500</v>
      </c>
      <c r="M63" s="452">
        <v>43357</v>
      </c>
      <c r="N63" s="349" t="str">
        <f>IF(V63=1,"VERIFIED",IF(W63=1,"RECHECKED",IF(R63=1,"RECHECK",IF(T63=1,"VERIFY",IF(U63=1,"NEED PMT APP","SANITY CHECK ONLY")))))</f>
        <v>VERIFIED</v>
      </c>
      <c r="O63" s="276" t="s">
        <v>312</v>
      </c>
      <c r="P63" s="449" t="s">
        <v>290</v>
      </c>
      <c r="Q63" s="27">
        <f>IF(A64=" "," ",1)</f>
        <v>1</v>
      </c>
      <c r="R63" s="197" t="s">
        <v>0</v>
      </c>
      <c r="S63" s="39" t="s">
        <v>0</v>
      </c>
      <c r="T63" s="28">
        <v>1</v>
      </c>
      <c r="U63" s="198" t="s">
        <v>0</v>
      </c>
      <c r="V63" s="28">
        <v>1</v>
      </c>
      <c r="W63" s="216" t="s">
        <v>0</v>
      </c>
      <c r="X63" s="217" t="s">
        <v>0</v>
      </c>
      <c r="Y63" s="14"/>
    </row>
    <row r="64" spans="1:25" s="13" customFormat="1" ht="15" customHeight="1" thickTop="1" thickBot="1" x14ac:dyDescent="0.3">
      <c r="A64" s="317">
        <v>0</v>
      </c>
      <c r="B64" s="596"/>
      <c r="C64" s="462"/>
      <c r="D64" s="300" t="s">
        <v>298</v>
      </c>
      <c r="E64" s="353" t="s">
        <v>25</v>
      </c>
      <c r="F64" s="643"/>
      <c r="G64" s="594"/>
      <c r="H64" s="583"/>
      <c r="I64" s="599"/>
      <c r="J64" s="481"/>
      <c r="K64" s="467"/>
      <c r="L64" s="469"/>
      <c r="M64" s="453"/>
      <c r="N64" s="350"/>
      <c r="O64" s="278" t="s">
        <v>0</v>
      </c>
      <c r="P64" s="450"/>
      <c r="Q64" s="355" t="s">
        <v>466</v>
      </c>
      <c r="R64" s="356"/>
      <c r="S64" s="356"/>
      <c r="T64" s="356"/>
      <c r="U64" s="357"/>
      <c r="V64" s="404" t="s">
        <v>407</v>
      </c>
      <c r="W64" s="405"/>
      <c r="X64" s="406"/>
      <c r="Y64" s="14"/>
    </row>
    <row r="65" spans="1:25" s="19" customFormat="1" ht="9" customHeight="1" thickTop="1" thickBot="1" x14ac:dyDescent="0.3">
      <c r="A65" s="322" t="s">
        <v>225</v>
      </c>
      <c r="B65" s="596"/>
      <c r="C65" s="462"/>
      <c r="D65" s="301" t="s">
        <v>0</v>
      </c>
      <c r="E65" s="253" t="s">
        <v>14</v>
      </c>
      <c r="F65" s="254" t="s">
        <v>15</v>
      </c>
      <c r="G65" s="341" t="s">
        <v>20</v>
      </c>
      <c r="H65" s="342" t="s">
        <v>368</v>
      </c>
      <c r="I65" s="256" t="s">
        <v>24</v>
      </c>
      <c r="J65" s="255" t="s">
        <v>23</v>
      </c>
      <c r="K65" s="256" t="s">
        <v>5</v>
      </c>
      <c r="L65" s="255" t="s">
        <v>369</v>
      </c>
      <c r="M65" s="364" t="s">
        <v>463</v>
      </c>
      <c r="N65" s="427"/>
      <c r="O65" s="427"/>
      <c r="P65" s="428"/>
      <c r="Q65" s="358"/>
      <c r="R65" s="359"/>
      <c r="S65" s="359"/>
      <c r="T65" s="359"/>
      <c r="U65" s="360"/>
      <c r="V65" s="407"/>
      <c r="W65" s="408"/>
      <c r="X65" s="409"/>
      <c r="Y65" s="18"/>
    </row>
    <row r="66" spans="1:25" s="13" customFormat="1" ht="15" customHeight="1" thickBot="1" x14ac:dyDescent="0.3">
      <c r="A66" s="311">
        <f>A59+1</f>
        <v>9</v>
      </c>
      <c r="B66" s="596"/>
      <c r="C66" s="462"/>
      <c r="D66" s="300" t="s">
        <v>376</v>
      </c>
      <c r="E66" s="373" t="s">
        <v>26</v>
      </c>
      <c r="F66" s="494"/>
      <c r="G66" s="600">
        <v>43357</v>
      </c>
      <c r="H66" s="593" t="s">
        <v>0</v>
      </c>
      <c r="I66" s="379">
        <v>0</v>
      </c>
      <c r="J66" s="381" t="s">
        <v>285</v>
      </c>
      <c r="K66" s="383" t="s">
        <v>291</v>
      </c>
      <c r="L66" s="385" t="str">
        <f>IF(I66=0,"Not in use",IF(L63&lt;I66,"OFF STA","ON STA"))</f>
        <v>Not in use</v>
      </c>
      <c r="M66" s="429"/>
      <c r="N66" s="430"/>
      <c r="O66" s="430"/>
      <c r="P66" s="431"/>
      <c r="Q66" s="358"/>
      <c r="R66" s="359"/>
      <c r="S66" s="359"/>
      <c r="T66" s="359"/>
      <c r="U66" s="360"/>
      <c r="V66" s="407"/>
      <c r="W66" s="408"/>
      <c r="X66" s="409"/>
      <c r="Y66" s="14"/>
    </row>
    <row r="67" spans="1:25" s="13" customFormat="1" ht="15" customHeight="1" thickTop="1" thickBot="1" x14ac:dyDescent="0.3">
      <c r="A67" s="329" t="str">
        <f>IF(V63=1,"VERIFIED",IF(W63=1,"RECHECKED",IF(R63=1,"RECHECK",IF(T63=1,"VERIFY",IF(U63=1,"NEED APP","SANITY CHECK")))))</f>
        <v>VERIFIED</v>
      </c>
      <c r="B67" s="597"/>
      <c r="C67" s="463"/>
      <c r="D67" s="300" t="s">
        <v>61</v>
      </c>
      <c r="E67" s="235" t="s">
        <v>464</v>
      </c>
      <c r="F67" s="235" t="s">
        <v>465</v>
      </c>
      <c r="G67" s="487"/>
      <c r="H67" s="564"/>
      <c r="I67" s="380"/>
      <c r="J67" s="382"/>
      <c r="K67" s="384"/>
      <c r="L67" s="386"/>
      <c r="M67" s="432"/>
      <c r="N67" s="433"/>
      <c r="O67" s="433"/>
      <c r="P67" s="434"/>
      <c r="Q67" s="361"/>
      <c r="R67" s="362"/>
      <c r="S67" s="362"/>
      <c r="T67" s="362"/>
      <c r="U67" s="363"/>
      <c r="V67" s="410"/>
      <c r="W67" s="411"/>
      <c r="X67" s="412"/>
      <c r="Y67" s="14"/>
    </row>
    <row r="68" spans="1:25" s="34" customFormat="1" ht="4.9000000000000004" customHeight="1" thickTop="1" thickBot="1" x14ac:dyDescent="0.3">
      <c r="A68" s="318"/>
      <c r="B68" s="260"/>
      <c r="C68" s="261"/>
      <c r="D68" s="304"/>
      <c r="E68" s="313"/>
      <c r="F68" s="313"/>
      <c r="G68" s="314"/>
      <c r="H68" s="313"/>
      <c r="I68" s="315"/>
      <c r="J68" s="315"/>
      <c r="K68" s="265"/>
      <c r="L68" s="266"/>
      <c r="M68" s="267"/>
      <c r="N68" s="267"/>
      <c r="O68" s="267"/>
      <c r="P68" s="268"/>
      <c r="Q68" s="29"/>
      <c r="R68" s="30"/>
      <c r="S68" s="31"/>
      <c r="T68" s="31"/>
      <c r="U68" s="33"/>
      <c r="V68" s="218"/>
      <c r="W68" s="219"/>
      <c r="X68" s="220"/>
    </row>
    <row r="69" spans="1:25" s="17" customFormat="1" ht="9" customHeight="1" thickTop="1" thickBot="1" x14ac:dyDescent="0.3">
      <c r="A69" s="321" t="s">
        <v>353</v>
      </c>
      <c r="B69" s="303" t="s">
        <v>12</v>
      </c>
      <c r="C69" s="303"/>
      <c r="D69" s="303" t="s">
        <v>13</v>
      </c>
      <c r="E69" s="303" t="s">
        <v>14</v>
      </c>
      <c r="F69" s="303" t="s">
        <v>15</v>
      </c>
      <c r="G69" s="303" t="s">
        <v>16</v>
      </c>
      <c r="H69" s="303" t="s">
        <v>17</v>
      </c>
      <c r="I69" s="330" t="s">
        <v>22</v>
      </c>
      <c r="J69" s="331" t="s">
        <v>18</v>
      </c>
      <c r="K69" s="331" t="s">
        <v>19</v>
      </c>
      <c r="L69" s="332" t="s">
        <v>28</v>
      </c>
      <c r="M69" s="333" t="s">
        <v>302</v>
      </c>
      <c r="N69" s="334" t="s">
        <v>301</v>
      </c>
      <c r="O69" s="333" t="s">
        <v>303</v>
      </c>
      <c r="P69" s="330" t="s">
        <v>370</v>
      </c>
      <c r="Q69" s="335"/>
      <c r="R69" s="336"/>
      <c r="S69" s="336"/>
      <c r="T69" s="336"/>
      <c r="U69" s="337"/>
      <c r="V69" s="303" t="s">
        <v>371</v>
      </c>
      <c r="W69" s="303" t="s">
        <v>372</v>
      </c>
      <c r="X69" s="338" t="s">
        <v>373</v>
      </c>
      <c r="Y69" s="16"/>
    </row>
    <row r="70" spans="1:25" s="13" customFormat="1" ht="15" customHeight="1" thickTop="1" thickBot="1" x14ac:dyDescent="0.25">
      <c r="A70" s="244" t="s">
        <v>3</v>
      </c>
      <c r="B70" s="595" t="s">
        <v>230</v>
      </c>
      <c r="C70" s="462" t="s">
        <v>0</v>
      </c>
      <c r="D70" s="300" t="s">
        <v>377</v>
      </c>
      <c r="E70" s="316" t="s">
        <v>231</v>
      </c>
      <c r="F70" s="316" t="s">
        <v>232</v>
      </c>
      <c r="G70" s="593">
        <v>1200</v>
      </c>
      <c r="H70" s="592">
        <v>8</v>
      </c>
      <c r="I70" s="480">
        <v>12.7</v>
      </c>
      <c r="J70" s="480">
        <v>0</v>
      </c>
      <c r="K70" s="466">
        <f>IF(I70=" "," ",(I70+$H$6-J70))</f>
        <v>12.7</v>
      </c>
      <c r="L70" s="468">
        <v>500</v>
      </c>
      <c r="M70" s="452">
        <v>43357</v>
      </c>
      <c r="N70" s="349" t="str">
        <f>IF(V70=1,"VERIFIED",IF(W70=1,"RECHECKED",IF(R70=1,"RECHECK",IF(T70=1,"VERIFY",IF(U70=1,"NEED PMT APP","SANITY CHECK ONLY")))))</f>
        <v>VERIFIED</v>
      </c>
      <c r="O70" s="276" t="s">
        <v>312</v>
      </c>
      <c r="P70" s="449" t="s">
        <v>290</v>
      </c>
      <c r="Q70" s="27">
        <f>IF(A71=" "," ",1)</f>
        <v>1</v>
      </c>
      <c r="R70" s="197" t="s">
        <v>0</v>
      </c>
      <c r="S70" s="39" t="s">
        <v>0</v>
      </c>
      <c r="T70" s="28">
        <v>1</v>
      </c>
      <c r="U70" s="198" t="s">
        <v>0</v>
      </c>
      <c r="V70" s="28">
        <v>1</v>
      </c>
      <c r="W70" s="216" t="s">
        <v>0</v>
      </c>
      <c r="X70" s="217" t="s">
        <v>0</v>
      </c>
      <c r="Y70" s="14"/>
    </row>
    <row r="71" spans="1:25" s="13" customFormat="1" ht="15" customHeight="1" thickTop="1" thickBot="1" x14ac:dyDescent="0.3">
      <c r="A71" s="317">
        <v>0</v>
      </c>
      <c r="B71" s="596"/>
      <c r="C71" s="462"/>
      <c r="D71" s="300" t="s">
        <v>298</v>
      </c>
      <c r="E71" s="571" t="s">
        <v>25</v>
      </c>
      <c r="F71" s="572"/>
      <c r="G71" s="594"/>
      <c r="H71" s="583"/>
      <c r="I71" s="481"/>
      <c r="J71" s="481"/>
      <c r="K71" s="467"/>
      <c r="L71" s="469"/>
      <c r="M71" s="453"/>
      <c r="N71" s="350"/>
      <c r="O71" s="278" t="s">
        <v>0</v>
      </c>
      <c r="P71" s="450"/>
      <c r="Q71" s="355" t="s">
        <v>466</v>
      </c>
      <c r="R71" s="356"/>
      <c r="S71" s="356"/>
      <c r="T71" s="356"/>
      <c r="U71" s="357"/>
      <c r="V71" s="404" t="s">
        <v>407</v>
      </c>
      <c r="W71" s="405"/>
      <c r="X71" s="406"/>
      <c r="Y71" s="14"/>
    </row>
    <row r="72" spans="1:25" s="19" customFormat="1" ht="9" customHeight="1" thickTop="1" thickBot="1" x14ac:dyDescent="0.3">
      <c r="A72" s="322" t="s">
        <v>229</v>
      </c>
      <c r="B72" s="596"/>
      <c r="C72" s="462"/>
      <c r="D72" s="301" t="s">
        <v>0</v>
      </c>
      <c r="E72" s="339" t="s">
        <v>14</v>
      </c>
      <c r="F72" s="340" t="s">
        <v>15</v>
      </c>
      <c r="G72" s="341" t="s">
        <v>20</v>
      </c>
      <c r="H72" s="342" t="s">
        <v>368</v>
      </c>
      <c r="I72" s="342" t="s">
        <v>24</v>
      </c>
      <c r="J72" s="341" t="s">
        <v>23</v>
      </c>
      <c r="K72" s="342" t="s">
        <v>5</v>
      </c>
      <c r="L72" s="341" t="s">
        <v>369</v>
      </c>
      <c r="M72" s="364" t="s">
        <v>463</v>
      </c>
      <c r="N72" s="427"/>
      <c r="O72" s="427"/>
      <c r="P72" s="428"/>
      <c r="Q72" s="358"/>
      <c r="R72" s="359"/>
      <c r="S72" s="359"/>
      <c r="T72" s="359"/>
      <c r="U72" s="360"/>
      <c r="V72" s="407"/>
      <c r="W72" s="408"/>
      <c r="X72" s="409"/>
      <c r="Y72" s="18"/>
    </row>
    <row r="73" spans="1:25" s="13" customFormat="1" ht="15" customHeight="1" thickBot="1" x14ac:dyDescent="0.3">
      <c r="A73" s="311">
        <f>A66+1</f>
        <v>10</v>
      </c>
      <c r="B73" s="596"/>
      <c r="C73" s="462"/>
      <c r="D73" s="300" t="s">
        <v>376</v>
      </c>
      <c r="E73" s="484" t="s">
        <v>26</v>
      </c>
      <c r="F73" s="485"/>
      <c r="G73" s="600">
        <v>43357</v>
      </c>
      <c r="H73" s="593" t="s">
        <v>0</v>
      </c>
      <c r="I73" s="379">
        <v>0</v>
      </c>
      <c r="J73" s="381" t="s">
        <v>285</v>
      </c>
      <c r="K73" s="383" t="s">
        <v>291</v>
      </c>
      <c r="L73" s="385" t="str">
        <f>IF(I73=0,"Not in use",IF(L70&lt;I73,"OFF STA","ON STA"))</f>
        <v>Not in use</v>
      </c>
      <c r="M73" s="429"/>
      <c r="N73" s="430"/>
      <c r="O73" s="430"/>
      <c r="P73" s="431"/>
      <c r="Q73" s="358"/>
      <c r="R73" s="359"/>
      <c r="S73" s="359"/>
      <c r="T73" s="359"/>
      <c r="U73" s="360"/>
      <c r="V73" s="407"/>
      <c r="W73" s="408"/>
      <c r="X73" s="409"/>
      <c r="Y73" s="14"/>
    </row>
    <row r="74" spans="1:25" s="13" customFormat="1" ht="15" customHeight="1" thickTop="1" thickBot="1" x14ac:dyDescent="0.3">
      <c r="A74" s="329" t="str">
        <f>IF(V70=1,"VERIFIED",IF(W70=1,"RECHECKED",IF(R70=1,"RECHECK",IF(T70=1,"VERIFY",IF(U70=1,"NEED APP","SANITY CHECK")))))</f>
        <v>VERIFIED</v>
      </c>
      <c r="B74" s="597"/>
      <c r="C74" s="463"/>
      <c r="D74" s="300" t="s">
        <v>61</v>
      </c>
      <c r="E74" s="235" t="s">
        <v>467</v>
      </c>
      <c r="F74" s="235" t="s">
        <v>468</v>
      </c>
      <c r="G74" s="487"/>
      <c r="H74" s="564"/>
      <c r="I74" s="380"/>
      <c r="J74" s="382"/>
      <c r="K74" s="384"/>
      <c r="L74" s="386"/>
      <c r="M74" s="432"/>
      <c r="N74" s="433"/>
      <c r="O74" s="433"/>
      <c r="P74" s="434"/>
      <c r="Q74" s="361"/>
      <c r="R74" s="362"/>
      <c r="S74" s="362"/>
      <c r="T74" s="362"/>
      <c r="U74" s="363"/>
      <c r="V74" s="410"/>
      <c r="W74" s="411"/>
      <c r="X74" s="412"/>
      <c r="Y74" s="14"/>
    </row>
    <row r="75" spans="1:25" s="34" customFormat="1" ht="4.9000000000000004" customHeight="1" thickTop="1" thickBot="1" x14ac:dyDescent="0.3">
      <c r="A75" s="318"/>
      <c r="B75" s="260"/>
      <c r="C75" s="261"/>
      <c r="D75" s="304"/>
      <c r="E75" s="313"/>
      <c r="F75" s="313"/>
      <c r="G75" s="314"/>
      <c r="H75" s="313"/>
      <c r="I75" s="315"/>
      <c r="J75" s="315"/>
      <c r="K75" s="265"/>
      <c r="L75" s="266"/>
      <c r="M75" s="267"/>
      <c r="N75" s="267"/>
      <c r="O75" s="267"/>
      <c r="P75" s="268"/>
      <c r="Q75" s="29"/>
      <c r="R75" s="30"/>
      <c r="S75" s="31"/>
      <c r="T75" s="31"/>
      <c r="U75" s="33"/>
      <c r="V75" s="218"/>
      <c r="W75" s="219"/>
      <c r="X75" s="220"/>
    </row>
    <row r="76" spans="1:25" s="17" customFormat="1" ht="9" customHeight="1" thickTop="1" thickBot="1" x14ac:dyDescent="0.3">
      <c r="A76" s="321" t="s">
        <v>353</v>
      </c>
      <c r="B76" s="303" t="s">
        <v>12</v>
      </c>
      <c r="C76" s="303"/>
      <c r="D76" s="303" t="s">
        <v>13</v>
      </c>
      <c r="E76" s="303" t="s">
        <v>14</v>
      </c>
      <c r="F76" s="303" t="s">
        <v>15</v>
      </c>
      <c r="G76" s="303" t="s">
        <v>16</v>
      </c>
      <c r="H76" s="303" t="s">
        <v>17</v>
      </c>
      <c r="I76" s="330" t="s">
        <v>22</v>
      </c>
      <c r="J76" s="331" t="s">
        <v>18</v>
      </c>
      <c r="K76" s="331" t="s">
        <v>19</v>
      </c>
      <c r="L76" s="332" t="s">
        <v>28</v>
      </c>
      <c r="M76" s="333" t="s">
        <v>302</v>
      </c>
      <c r="N76" s="334" t="s">
        <v>301</v>
      </c>
      <c r="O76" s="333" t="s">
        <v>303</v>
      </c>
      <c r="P76" s="330" t="s">
        <v>370</v>
      </c>
      <c r="Q76" s="335"/>
      <c r="R76" s="336"/>
      <c r="S76" s="336"/>
      <c r="T76" s="336"/>
      <c r="U76" s="337"/>
      <c r="V76" s="303" t="s">
        <v>371</v>
      </c>
      <c r="W76" s="303" t="s">
        <v>372</v>
      </c>
      <c r="X76" s="338" t="s">
        <v>373</v>
      </c>
      <c r="Y76" s="16"/>
    </row>
    <row r="77" spans="1:25" s="13" customFormat="1" ht="15" customHeight="1" thickTop="1" thickBot="1" x14ac:dyDescent="0.25">
      <c r="A77" s="244" t="s">
        <v>3</v>
      </c>
      <c r="B77" s="595" t="s">
        <v>234</v>
      </c>
      <c r="C77" s="462" t="s">
        <v>0</v>
      </c>
      <c r="D77" s="300" t="s">
        <v>377</v>
      </c>
      <c r="E77" s="316" t="s">
        <v>235</v>
      </c>
      <c r="F77" s="316" t="s">
        <v>386</v>
      </c>
      <c r="G77" s="593">
        <v>1200</v>
      </c>
      <c r="H77" s="592">
        <v>8</v>
      </c>
      <c r="I77" s="480">
        <v>12.7</v>
      </c>
      <c r="J77" s="480">
        <v>0</v>
      </c>
      <c r="K77" s="466">
        <f>IF(I77=" "," ",(I77+$H$6-J77))</f>
        <v>12.7</v>
      </c>
      <c r="L77" s="468">
        <v>500</v>
      </c>
      <c r="M77" s="452">
        <v>43357</v>
      </c>
      <c r="N77" s="349" t="str">
        <f>IF(V77=1,"VERIFIED",IF(W77=1,"RECHECKED",IF(R77=1,"RECHECK",IF(T77=1,"VERIFY",IF(U77=1,"NEED PMT APP","SANITY CHECK ONLY")))))</f>
        <v>VERIFIED</v>
      </c>
      <c r="O77" s="276" t="s">
        <v>312</v>
      </c>
      <c r="P77" s="449" t="s">
        <v>290</v>
      </c>
      <c r="Q77" s="27">
        <f>IF(A78=" "," ",1)</f>
        <v>1</v>
      </c>
      <c r="R77" s="197" t="s">
        <v>0</v>
      </c>
      <c r="S77" s="39" t="s">
        <v>0</v>
      </c>
      <c r="T77" s="28">
        <v>1</v>
      </c>
      <c r="U77" s="198" t="s">
        <v>0</v>
      </c>
      <c r="V77" s="28">
        <v>1</v>
      </c>
      <c r="W77" s="216" t="s">
        <v>0</v>
      </c>
      <c r="X77" s="217" t="s">
        <v>0</v>
      </c>
      <c r="Y77" s="14"/>
    </row>
    <row r="78" spans="1:25" s="13" customFormat="1" ht="15" customHeight="1" thickTop="1" thickBot="1" x14ac:dyDescent="0.3">
      <c r="A78" s="317">
        <v>0</v>
      </c>
      <c r="B78" s="596"/>
      <c r="C78" s="462"/>
      <c r="D78" s="300" t="s">
        <v>298</v>
      </c>
      <c r="E78" s="571" t="s">
        <v>25</v>
      </c>
      <c r="F78" s="572"/>
      <c r="G78" s="594"/>
      <c r="H78" s="583"/>
      <c r="I78" s="481"/>
      <c r="J78" s="481"/>
      <c r="K78" s="467"/>
      <c r="L78" s="469"/>
      <c r="M78" s="453"/>
      <c r="N78" s="350"/>
      <c r="O78" s="278" t="s">
        <v>0</v>
      </c>
      <c r="P78" s="450"/>
      <c r="Q78" s="355" t="s">
        <v>466</v>
      </c>
      <c r="R78" s="356"/>
      <c r="S78" s="356"/>
      <c r="T78" s="356"/>
      <c r="U78" s="357"/>
      <c r="V78" s="404" t="s">
        <v>407</v>
      </c>
      <c r="W78" s="405"/>
      <c r="X78" s="406"/>
      <c r="Y78" s="14"/>
    </row>
    <row r="79" spans="1:25" s="19" customFormat="1" ht="9" customHeight="1" thickTop="1" thickBot="1" x14ac:dyDescent="0.3">
      <c r="A79" s="324" t="s">
        <v>233</v>
      </c>
      <c r="B79" s="596"/>
      <c r="C79" s="462"/>
      <c r="D79" s="301" t="s">
        <v>0</v>
      </c>
      <c r="E79" s="347" t="s">
        <v>14</v>
      </c>
      <c r="F79" s="348" t="s">
        <v>15</v>
      </c>
      <c r="G79" s="341" t="s">
        <v>20</v>
      </c>
      <c r="H79" s="342" t="s">
        <v>368</v>
      </c>
      <c r="I79" s="342" t="s">
        <v>24</v>
      </c>
      <c r="J79" s="341" t="s">
        <v>23</v>
      </c>
      <c r="K79" s="342" t="s">
        <v>5</v>
      </c>
      <c r="L79" s="341" t="s">
        <v>369</v>
      </c>
      <c r="M79" s="364" t="s">
        <v>463</v>
      </c>
      <c r="N79" s="427"/>
      <c r="O79" s="427"/>
      <c r="P79" s="428"/>
      <c r="Q79" s="358"/>
      <c r="R79" s="359"/>
      <c r="S79" s="359"/>
      <c r="T79" s="359"/>
      <c r="U79" s="360"/>
      <c r="V79" s="407"/>
      <c r="W79" s="408"/>
      <c r="X79" s="409"/>
      <c r="Y79" s="18"/>
    </row>
    <row r="80" spans="1:25" s="13" customFormat="1" ht="15" customHeight="1" thickBot="1" x14ac:dyDescent="0.3">
      <c r="A80" s="311">
        <f>A73+1</f>
        <v>11</v>
      </c>
      <c r="B80" s="596"/>
      <c r="C80" s="462"/>
      <c r="D80" s="300" t="s">
        <v>376</v>
      </c>
      <c r="E80" s="484" t="s">
        <v>26</v>
      </c>
      <c r="F80" s="485"/>
      <c r="G80" s="600">
        <v>43357</v>
      </c>
      <c r="H80" s="593" t="s">
        <v>0</v>
      </c>
      <c r="I80" s="379">
        <v>0</v>
      </c>
      <c r="J80" s="381" t="s">
        <v>285</v>
      </c>
      <c r="K80" s="383" t="s">
        <v>291</v>
      </c>
      <c r="L80" s="385" t="str">
        <f>IF(I80=0,"Not in use",IF(L77&lt;I80,"OFF STA","ON STA"))</f>
        <v>Not in use</v>
      </c>
      <c r="M80" s="429"/>
      <c r="N80" s="430"/>
      <c r="O80" s="430"/>
      <c r="P80" s="431"/>
      <c r="Q80" s="358"/>
      <c r="R80" s="359"/>
      <c r="S80" s="359"/>
      <c r="T80" s="359"/>
      <c r="U80" s="360"/>
      <c r="V80" s="407"/>
      <c r="W80" s="408"/>
      <c r="X80" s="409"/>
      <c r="Y80" s="14"/>
    </row>
    <row r="81" spans="1:25" s="13" customFormat="1" ht="15" customHeight="1" thickTop="1" thickBot="1" x14ac:dyDescent="0.3">
      <c r="A81" s="329" t="str">
        <f>IF(V77=1,"VERIFIED",IF(W77=1,"RECHECKED",IF(R77=1,"RECHECK",IF(T77=1,"VERIFY",IF(U77=1,"NEED APP","SANITY CHECK")))))</f>
        <v>VERIFIED</v>
      </c>
      <c r="B81" s="597"/>
      <c r="C81" s="463"/>
      <c r="D81" s="300" t="s">
        <v>61</v>
      </c>
      <c r="E81" s="235" t="s">
        <v>469</v>
      </c>
      <c r="F81" s="235" t="s">
        <v>470</v>
      </c>
      <c r="G81" s="487"/>
      <c r="H81" s="564"/>
      <c r="I81" s="380"/>
      <c r="J81" s="382"/>
      <c r="K81" s="384"/>
      <c r="L81" s="386"/>
      <c r="M81" s="432"/>
      <c r="N81" s="433"/>
      <c r="O81" s="433"/>
      <c r="P81" s="434"/>
      <c r="Q81" s="361"/>
      <c r="R81" s="362"/>
      <c r="S81" s="362"/>
      <c r="T81" s="362"/>
      <c r="U81" s="363"/>
      <c r="V81" s="410"/>
      <c r="W81" s="411"/>
      <c r="X81" s="412"/>
      <c r="Y81" s="14"/>
    </row>
    <row r="82" spans="1:25" s="34" customFormat="1" ht="4.9000000000000004" customHeight="1" thickTop="1" thickBot="1" x14ac:dyDescent="0.3">
      <c r="A82" s="318"/>
      <c r="B82" s="260"/>
      <c r="C82" s="261"/>
      <c r="D82" s="304"/>
      <c r="E82" s="313"/>
      <c r="F82" s="313"/>
      <c r="G82" s="314"/>
      <c r="H82" s="313"/>
      <c r="I82" s="315"/>
      <c r="J82" s="315"/>
      <c r="K82" s="265"/>
      <c r="L82" s="266"/>
      <c r="M82" s="267"/>
      <c r="N82" s="267"/>
      <c r="O82" s="267"/>
      <c r="P82" s="268"/>
      <c r="Q82" s="29"/>
      <c r="R82" s="30"/>
      <c r="S82" s="31"/>
      <c r="T82" s="31"/>
      <c r="U82" s="33"/>
      <c r="V82" s="218"/>
      <c r="W82" s="219"/>
      <c r="X82" s="220"/>
    </row>
    <row r="83" spans="1:25" s="17" customFormat="1" ht="9" customHeight="1" thickTop="1" thickBot="1" x14ac:dyDescent="0.3">
      <c r="A83" s="321" t="s">
        <v>353</v>
      </c>
      <c r="B83" s="303" t="s">
        <v>12</v>
      </c>
      <c r="C83" s="303"/>
      <c r="D83" s="303" t="s">
        <v>13</v>
      </c>
      <c r="E83" s="303" t="s">
        <v>14</v>
      </c>
      <c r="F83" s="303" t="s">
        <v>15</v>
      </c>
      <c r="G83" s="303" t="s">
        <v>16</v>
      </c>
      <c r="H83" s="303" t="s">
        <v>17</v>
      </c>
      <c r="I83" s="330" t="s">
        <v>22</v>
      </c>
      <c r="J83" s="331" t="s">
        <v>18</v>
      </c>
      <c r="K83" s="331" t="s">
        <v>19</v>
      </c>
      <c r="L83" s="332" t="s">
        <v>28</v>
      </c>
      <c r="M83" s="333" t="s">
        <v>302</v>
      </c>
      <c r="N83" s="334" t="s">
        <v>301</v>
      </c>
      <c r="O83" s="333" t="s">
        <v>303</v>
      </c>
      <c r="P83" s="330" t="s">
        <v>370</v>
      </c>
      <c r="Q83" s="335"/>
      <c r="R83" s="336"/>
      <c r="S83" s="336"/>
      <c r="T83" s="336"/>
      <c r="U83" s="337"/>
      <c r="V83" s="303" t="s">
        <v>371</v>
      </c>
      <c r="W83" s="303" t="s">
        <v>372</v>
      </c>
      <c r="X83" s="338" t="s">
        <v>373</v>
      </c>
      <c r="Y83" s="16"/>
    </row>
    <row r="84" spans="1:25" s="13" customFormat="1" ht="15" customHeight="1" thickTop="1" thickBot="1" x14ac:dyDescent="0.25">
      <c r="A84" s="244" t="s">
        <v>3</v>
      </c>
      <c r="B84" s="595" t="s">
        <v>311</v>
      </c>
      <c r="C84" s="462" t="s">
        <v>0</v>
      </c>
      <c r="D84" s="300" t="s">
        <v>377</v>
      </c>
      <c r="E84" s="316" t="s">
        <v>235</v>
      </c>
      <c r="F84" s="316" t="s">
        <v>236</v>
      </c>
      <c r="G84" s="593">
        <v>1200</v>
      </c>
      <c r="H84" s="592">
        <v>8</v>
      </c>
      <c r="I84" s="480">
        <v>12.7</v>
      </c>
      <c r="J84" s="480">
        <v>0</v>
      </c>
      <c r="K84" s="466">
        <f>IF(I84=" "," ",(I84+$H$6-J84))</f>
        <v>12.7</v>
      </c>
      <c r="L84" s="468">
        <v>500</v>
      </c>
      <c r="M84" s="452">
        <v>43357</v>
      </c>
      <c r="N84" s="349" t="str">
        <f>IF(V84=1,"VERIFIED",IF(W84=1,"RECHECKED",IF(R84=1,"RECHECK",IF(T84=1,"VERIFY",IF(U84=1,"NEED PMT APP","SANITY CHECK ONLY")))))</f>
        <v>VERIFIED</v>
      </c>
      <c r="O84" s="276" t="s">
        <v>312</v>
      </c>
      <c r="P84" s="449" t="s">
        <v>290</v>
      </c>
      <c r="Q84" s="27">
        <f>IF(A85=" "," ",1)</f>
        <v>1</v>
      </c>
      <c r="R84" s="197" t="s">
        <v>0</v>
      </c>
      <c r="S84" s="39">
        <v>1</v>
      </c>
      <c r="T84" s="28">
        <v>1</v>
      </c>
      <c r="U84" s="198" t="s">
        <v>0</v>
      </c>
      <c r="V84" s="28">
        <v>1</v>
      </c>
      <c r="W84" s="216" t="s">
        <v>0</v>
      </c>
      <c r="X84" s="217" t="s">
        <v>0</v>
      </c>
      <c r="Y84" s="14"/>
    </row>
    <row r="85" spans="1:25" s="13" customFormat="1" ht="15" customHeight="1" thickTop="1" thickBot="1" x14ac:dyDescent="0.3">
      <c r="A85" s="317">
        <v>0</v>
      </c>
      <c r="B85" s="596"/>
      <c r="C85" s="462"/>
      <c r="D85" s="300" t="s">
        <v>298</v>
      </c>
      <c r="E85" s="571" t="s">
        <v>25</v>
      </c>
      <c r="F85" s="572"/>
      <c r="G85" s="594"/>
      <c r="H85" s="583"/>
      <c r="I85" s="481"/>
      <c r="J85" s="481"/>
      <c r="K85" s="467"/>
      <c r="L85" s="469"/>
      <c r="M85" s="453"/>
      <c r="N85" s="350"/>
      <c r="O85" s="278" t="s">
        <v>0</v>
      </c>
      <c r="P85" s="450"/>
      <c r="Q85" s="355" t="s">
        <v>466</v>
      </c>
      <c r="R85" s="356"/>
      <c r="S85" s="356"/>
      <c r="T85" s="356"/>
      <c r="U85" s="357"/>
      <c r="V85" s="404" t="s">
        <v>407</v>
      </c>
      <c r="W85" s="405"/>
      <c r="X85" s="406"/>
      <c r="Y85" s="14"/>
    </row>
    <row r="86" spans="1:25" s="19" customFormat="1" ht="9" customHeight="1" thickTop="1" thickBot="1" x14ac:dyDescent="0.3">
      <c r="A86" s="324">
        <v>10011824719</v>
      </c>
      <c r="B86" s="596"/>
      <c r="C86" s="462"/>
      <c r="D86" s="301" t="s">
        <v>0</v>
      </c>
      <c r="E86" s="347" t="s">
        <v>14</v>
      </c>
      <c r="F86" s="348" t="s">
        <v>15</v>
      </c>
      <c r="G86" s="341" t="s">
        <v>20</v>
      </c>
      <c r="H86" s="342" t="s">
        <v>368</v>
      </c>
      <c r="I86" s="342" t="s">
        <v>24</v>
      </c>
      <c r="J86" s="341" t="s">
        <v>23</v>
      </c>
      <c r="K86" s="342" t="s">
        <v>5</v>
      </c>
      <c r="L86" s="341" t="s">
        <v>369</v>
      </c>
      <c r="M86" s="364" t="s">
        <v>463</v>
      </c>
      <c r="N86" s="427"/>
      <c r="O86" s="427"/>
      <c r="P86" s="428"/>
      <c r="Q86" s="358"/>
      <c r="R86" s="359"/>
      <c r="S86" s="359"/>
      <c r="T86" s="359"/>
      <c r="U86" s="360"/>
      <c r="V86" s="407"/>
      <c r="W86" s="408"/>
      <c r="X86" s="409"/>
      <c r="Y86" s="18"/>
    </row>
    <row r="87" spans="1:25" s="13" customFormat="1" ht="15" customHeight="1" thickBot="1" x14ac:dyDescent="0.3">
      <c r="A87" s="311">
        <f>A80+1</f>
        <v>12</v>
      </c>
      <c r="B87" s="596"/>
      <c r="C87" s="462"/>
      <c r="D87" s="300" t="s">
        <v>376</v>
      </c>
      <c r="E87" s="484" t="s">
        <v>26</v>
      </c>
      <c r="F87" s="485"/>
      <c r="G87" s="600">
        <v>43357</v>
      </c>
      <c r="H87" s="593" t="s">
        <v>0</v>
      </c>
      <c r="I87" s="379">
        <v>0</v>
      </c>
      <c r="J87" s="532" t="s">
        <v>285</v>
      </c>
      <c r="K87" s="612" t="str">
        <f>IF(S84=1,"Photo Needed",IF(S84=2,"24/7",IF(S84=3,"Has Photo","")))</f>
        <v>Photo Needed</v>
      </c>
      <c r="L87" s="385" t="str">
        <f>IF(I87=0,"Not in use",IF(L84&lt;I87,"OFF STA","ON STA"))</f>
        <v>Not in use</v>
      </c>
      <c r="M87" s="429"/>
      <c r="N87" s="430"/>
      <c r="O87" s="430"/>
      <c r="P87" s="431"/>
      <c r="Q87" s="358"/>
      <c r="R87" s="359"/>
      <c r="S87" s="359"/>
      <c r="T87" s="359"/>
      <c r="U87" s="360"/>
      <c r="V87" s="407"/>
      <c r="W87" s="408"/>
      <c r="X87" s="409"/>
      <c r="Y87" s="14"/>
    </row>
    <row r="88" spans="1:25" s="13" customFormat="1" ht="15" customHeight="1" thickTop="1" thickBot="1" x14ac:dyDescent="0.25">
      <c r="A88" s="329" t="str">
        <f>IF(V84=1,"VERIFIED",IF(W84=1,"RECHECKED",IF(R84=1,"RECHECK",IF(T84=1,"VERIFY",IF(U84=1,"NEED APP","SANITY CHECK")))))</f>
        <v>VERIFIED</v>
      </c>
      <c r="B88" s="597"/>
      <c r="C88" s="463"/>
      <c r="D88" s="300" t="s">
        <v>61</v>
      </c>
      <c r="E88" s="242" t="s">
        <v>235</v>
      </c>
      <c r="F88" s="242" t="s">
        <v>236</v>
      </c>
      <c r="G88" s="487"/>
      <c r="H88" s="564"/>
      <c r="I88" s="380"/>
      <c r="J88" s="533"/>
      <c r="K88" s="613"/>
      <c r="L88" s="386"/>
      <c r="M88" s="432"/>
      <c r="N88" s="433"/>
      <c r="O88" s="433"/>
      <c r="P88" s="434"/>
      <c r="Q88" s="361"/>
      <c r="R88" s="362"/>
      <c r="S88" s="362"/>
      <c r="T88" s="362"/>
      <c r="U88" s="363"/>
      <c r="V88" s="410"/>
      <c r="W88" s="411"/>
      <c r="X88" s="412"/>
      <c r="Y88" s="14"/>
    </row>
    <row r="89" spans="1:25" s="17" customFormat="1" ht="9" customHeight="1" thickTop="1" thickBot="1" x14ac:dyDescent="0.3">
      <c r="A89" s="321" t="s">
        <v>353</v>
      </c>
      <c r="B89" s="303" t="s">
        <v>12</v>
      </c>
      <c r="C89" s="303"/>
      <c r="D89" s="303" t="s">
        <v>13</v>
      </c>
      <c r="E89" s="303" t="s">
        <v>14</v>
      </c>
      <c r="F89" s="303" t="s">
        <v>15</v>
      </c>
      <c r="G89" s="303" t="s">
        <v>16</v>
      </c>
      <c r="H89" s="303" t="s">
        <v>17</v>
      </c>
      <c r="I89" s="330" t="s">
        <v>22</v>
      </c>
      <c r="J89" s="331" t="s">
        <v>18</v>
      </c>
      <c r="K89" s="331" t="s">
        <v>19</v>
      </c>
      <c r="L89" s="332" t="s">
        <v>28</v>
      </c>
      <c r="M89" s="333" t="s">
        <v>302</v>
      </c>
      <c r="N89" s="334" t="s">
        <v>301</v>
      </c>
      <c r="O89" s="333" t="s">
        <v>303</v>
      </c>
      <c r="P89" s="330" t="s">
        <v>370</v>
      </c>
      <c r="Q89" s="335"/>
      <c r="R89" s="336"/>
      <c r="S89" s="336"/>
      <c r="T89" s="336"/>
      <c r="U89" s="337"/>
      <c r="V89" s="303" t="s">
        <v>371</v>
      </c>
      <c r="W89" s="303" t="s">
        <v>372</v>
      </c>
      <c r="X89" s="338" t="s">
        <v>373</v>
      </c>
      <c r="Y89" s="16"/>
    </row>
    <row r="90" spans="1:25" s="13" customFormat="1" ht="15" customHeight="1" thickTop="1" thickBot="1" x14ac:dyDescent="0.25">
      <c r="A90" s="244" t="s">
        <v>3</v>
      </c>
      <c r="B90" s="459" t="s">
        <v>313</v>
      </c>
      <c r="C90" s="462" t="s">
        <v>0</v>
      </c>
      <c r="D90" s="300" t="s">
        <v>377</v>
      </c>
      <c r="E90" s="316" t="s">
        <v>314</v>
      </c>
      <c r="F90" s="316" t="s">
        <v>315</v>
      </c>
      <c r="G90" s="593">
        <v>1200</v>
      </c>
      <c r="H90" s="592">
        <v>8</v>
      </c>
      <c r="I90" s="480">
        <v>12.7</v>
      </c>
      <c r="J90" s="480">
        <v>0</v>
      </c>
      <c r="K90" s="466">
        <f>IF(I90=" "," ",(I90+$H$6-J90))</f>
        <v>12.7</v>
      </c>
      <c r="L90" s="468">
        <v>500</v>
      </c>
      <c r="M90" s="452">
        <v>43357</v>
      </c>
      <c r="N90" s="349" t="str">
        <f>IF(V90=1,"VERIFIED",IF(W90=1,"RECHECKED",IF(R90=1,"RECHECK",IF(T90=1,"VERIFY",IF(U90=1,"NEED PMT APP","SANITY CHECK ONLY")))))</f>
        <v>VERIFIED</v>
      </c>
      <c r="O90" s="276" t="s">
        <v>312</v>
      </c>
      <c r="P90" s="449" t="s">
        <v>290</v>
      </c>
      <c r="Q90" s="27">
        <f>IF(A91=" "," ",1)</f>
        <v>1</v>
      </c>
      <c r="R90" s="197" t="s">
        <v>0</v>
      </c>
      <c r="S90" s="39">
        <v>1</v>
      </c>
      <c r="T90" s="28">
        <v>1</v>
      </c>
      <c r="U90" s="198" t="s">
        <v>0</v>
      </c>
      <c r="V90" s="28">
        <v>1</v>
      </c>
      <c r="W90" s="216" t="s">
        <v>0</v>
      </c>
      <c r="X90" s="217" t="s">
        <v>0</v>
      </c>
      <c r="Y90" s="14"/>
    </row>
    <row r="91" spans="1:25" s="13" customFormat="1" ht="15" customHeight="1" thickTop="1" thickBot="1" x14ac:dyDescent="0.3">
      <c r="A91" s="317">
        <v>0</v>
      </c>
      <c r="B91" s="460"/>
      <c r="C91" s="462"/>
      <c r="D91" s="300" t="s">
        <v>298</v>
      </c>
      <c r="E91" s="571" t="s">
        <v>25</v>
      </c>
      <c r="F91" s="572"/>
      <c r="G91" s="594"/>
      <c r="H91" s="583"/>
      <c r="I91" s="481"/>
      <c r="J91" s="481"/>
      <c r="K91" s="467"/>
      <c r="L91" s="469"/>
      <c r="M91" s="453"/>
      <c r="N91" s="350"/>
      <c r="O91" s="278" t="s">
        <v>0</v>
      </c>
      <c r="P91" s="450"/>
      <c r="Q91" s="355" t="s">
        <v>466</v>
      </c>
      <c r="R91" s="356"/>
      <c r="S91" s="356"/>
      <c r="T91" s="356"/>
      <c r="U91" s="357"/>
      <c r="V91" s="404" t="s">
        <v>407</v>
      </c>
      <c r="W91" s="405"/>
      <c r="X91" s="406"/>
      <c r="Y91" s="14"/>
    </row>
    <row r="92" spans="1:25" s="19" customFormat="1" ht="9" customHeight="1" thickTop="1" thickBot="1" x14ac:dyDescent="0.3">
      <c r="A92" s="325">
        <v>100118241723</v>
      </c>
      <c r="B92" s="460"/>
      <c r="C92" s="462"/>
      <c r="D92" s="301" t="s">
        <v>0</v>
      </c>
      <c r="E92" s="347" t="s">
        <v>14</v>
      </c>
      <c r="F92" s="348" t="s">
        <v>15</v>
      </c>
      <c r="G92" s="341" t="s">
        <v>20</v>
      </c>
      <c r="H92" s="342" t="s">
        <v>368</v>
      </c>
      <c r="I92" s="342" t="s">
        <v>24</v>
      </c>
      <c r="J92" s="341" t="s">
        <v>23</v>
      </c>
      <c r="K92" s="342" t="s">
        <v>5</v>
      </c>
      <c r="L92" s="341" t="s">
        <v>369</v>
      </c>
      <c r="M92" s="364" t="s">
        <v>463</v>
      </c>
      <c r="N92" s="427"/>
      <c r="O92" s="427"/>
      <c r="P92" s="428"/>
      <c r="Q92" s="358"/>
      <c r="R92" s="359"/>
      <c r="S92" s="359"/>
      <c r="T92" s="359"/>
      <c r="U92" s="360"/>
      <c r="V92" s="407"/>
      <c r="W92" s="408"/>
      <c r="X92" s="409"/>
      <c r="Y92" s="18"/>
    </row>
    <row r="93" spans="1:25" s="13" customFormat="1" ht="15" customHeight="1" thickBot="1" x14ac:dyDescent="0.3">
      <c r="A93" s="311">
        <f>A87+1</f>
        <v>13</v>
      </c>
      <c r="B93" s="460"/>
      <c r="C93" s="462"/>
      <c r="D93" s="300" t="s">
        <v>376</v>
      </c>
      <c r="E93" s="484" t="s">
        <v>26</v>
      </c>
      <c r="F93" s="485"/>
      <c r="G93" s="600">
        <v>43357</v>
      </c>
      <c r="H93" s="593" t="s">
        <v>0</v>
      </c>
      <c r="I93" s="379" t="s">
        <v>0</v>
      </c>
      <c r="J93" s="532" t="s">
        <v>285</v>
      </c>
      <c r="K93" s="478" t="str">
        <f>IF(S90=1,"Photo Needed",IF(S90=2,"24/7",IF(S90=3,"Has Photo","")))</f>
        <v>Photo Needed</v>
      </c>
      <c r="L93" s="385" t="str">
        <f>IF(I93=0,"Not in use",IF(L90&lt;I93,"OFF STA","ON STA"))</f>
        <v>OFF STA</v>
      </c>
      <c r="M93" s="429"/>
      <c r="N93" s="430"/>
      <c r="O93" s="430"/>
      <c r="P93" s="431"/>
      <c r="Q93" s="358"/>
      <c r="R93" s="359"/>
      <c r="S93" s="359"/>
      <c r="T93" s="359"/>
      <c r="U93" s="360"/>
      <c r="V93" s="407"/>
      <c r="W93" s="408"/>
      <c r="X93" s="409"/>
      <c r="Y93" s="14"/>
    </row>
    <row r="94" spans="1:25" s="13" customFormat="1" ht="15" customHeight="1" thickTop="1" thickBot="1" x14ac:dyDescent="0.25">
      <c r="A94" s="328" t="str">
        <f>IF(V90=1,"VERIFIED",IF(W90=1,"RECHECKED",IF(R90=1,"RECHECK",IF(T90=1,"VERIFY",IF(U90=1,"NEED APP","SANITY CHECK")))))</f>
        <v>VERIFIED</v>
      </c>
      <c r="B94" s="461"/>
      <c r="C94" s="463"/>
      <c r="D94" s="300" t="s">
        <v>61</v>
      </c>
      <c r="E94" s="242" t="s">
        <v>314</v>
      </c>
      <c r="F94" s="242" t="s">
        <v>315</v>
      </c>
      <c r="G94" s="487"/>
      <c r="H94" s="564"/>
      <c r="I94" s="380"/>
      <c r="J94" s="533"/>
      <c r="K94" s="479"/>
      <c r="L94" s="386"/>
      <c r="M94" s="432"/>
      <c r="N94" s="433"/>
      <c r="O94" s="433"/>
      <c r="P94" s="434"/>
      <c r="Q94" s="361"/>
      <c r="R94" s="362"/>
      <c r="S94" s="362"/>
      <c r="T94" s="362"/>
      <c r="U94" s="363"/>
      <c r="V94" s="410"/>
      <c r="W94" s="411"/>
      <c r="X94" s="412"/>
      <c r="Y94" s="14"/>
    </row>
    <row r="95" spans="1:25" s="34" customFormat="1" ht="4.9000000000000004" customHeight="1" thickTop="1" thickBot="1" x14ac:dyDescent="0.3">
      <c r="A95" s="318"/>
      <c r="B95" s="260"/>
      <c r="C95" s="261"/>
      <c r="D95" s="304"/>
      <c r="E95" s="313"/>
      <c r="F95" s="313"/>
      <c r="G95" s="314"/>
      <c r="H95" s="313"/>
      <c r="I95" s="315"/>
      <c r="J95" s="315"/>
      <c r="K95" s="265"/>
      <c r="L95" s="266"/>
      <c r="M95" s="267"/>
      <c r="N95" s="267"/>
      <c r="O95" s="267"/>
      <c r="P95" s="268"/>
      <c r="Q95" s="29"/>
      <c r="R95" s="30"/>
      <c r="S95" s="31"/>
      <c r="T95" s="31"/>
      <c r="U95" s="33"/>
      <c r="V95" s="218"/>
      <c r="W95" s="219"/>
      <c r="X95" s="220"/>
    </row>
    <row r="96" spans="1:25" s="17" customFormat="1" ht="9" customHeight="1" thickTop="1" thickBot="1" x14ac:dyDescent="0.3">
      <c r="A96" s="321" t="s">
        <v>353</v>
      </c>
      <c r="B96" s="303" t="s">
        <v>12</v>
      </c>
      <c r="C96" s="303"/>
      <c r="D96" s="303" t="s">
        <v>13</v>
      </c>
      <c r="E96" s="303" t="s">
        <v>14</v>
      </c>
      <c r="F96" s="303" t="s">
        <v>15</v>
      </c>
      <c r="G96" s="303" t="s">
        <v>16</v>
      </c>
      <c r="H96" s="303" t="s">
        <v>17</v>
      </c>
      <c r="I96" s="330" t="s">
        <v>22</v>
      </c>
      <c r="J96" s="331" t="s">
        <v>18</v>
      </c>
      <c r="K96" s="331" t="s">
        <v>19</v>
      </c>
      <c r="L96" s="332" t="s">
        <v>28</v>
      </c>
      <c r="M96" s="333" t="s">
        <v>302</v>
      </c>
      <c r="N96" s="334" t="s">
        <v>301</v>
      </c>
      <c r="O96" s="333" t="s">
        <v>303</v>
      </c>
      <c r="P96" s="330" t="s">
        <v>370</v>
      </c>
      <c r="Q96" s="335"/>
      <c r="R96" s="336"/>
      <c r="S96" s="336"/>
      <c r="T96" s="336"/>
      <c r="U96" s="337"/>
      <c r="V96" s="303" t="s">
        <v>371</v>
      </c>
      <c r="W96" s="303" t="s">
        <v>372</v>
      </c>
      <c r="X96" s="338" t="s">
        <v>373</v>
      </c>
      <c r="Y96" s="16"/>
    </row>
    <row r="97" spans="1:25" s="13" customFormat="1" ht="15" customHeight="1" thickTop="1" thickBot="1" x14ac:dyDescent="0.25">
      <c r="A97" s="244" t="s">
        <v>3</v>
      </c>
      <c r="B97" s="459" t="s">
        <v>316</v>
      </c>
      <c r="C97" s="462" t="s">
        <v>0</v>
      </c>
      <c r="D97" s="300" t="s">
        <v>377</v>
      </c>
      <c r="E97" s="316" t="s">
        <v>317</v>
      </c>
      <c r="F97" s="316" t="s">
        <v>318</v>
      </c>
      <c r="G97" s="593">
        <v>1200</v>
      </c>
      <c r="H97" s="592">
        <v>8</v>
      </c>
      <c r="I97" s="480">
        <v>12.7</v>
      </c>
      <c r="J97" s="480">
        <v>0</v>
      </c>
      <c r="K97" s="466">
        <f>IF(I97=" "," ",(I97+$H$6-J97))</f>
        <v>12.7</v>
      </c>
      <c r="L97" s="468">
        <v>500</v>
      </c>
      <c r="M97" s="452">
        <v>43357</v>
      </c>
      <c r="N97" s="349" t="str">
        <f>IF(V97=1,"VERIFIED",IF(W97=1,"RECHECKED",IF(R97=1,"RECHECK",IF(T97=1,"VERIFY",IF(U97=1,"NEED PMT APP","SANITY CHECK ONLY")))))</f>
        <v>VERIFIED</v>
      </c>
      <c r="O97" s="276" t="s">
        <v>312</v>
      </c>
      <c r="P97" s="449" t="s">
        <v>290</v>
      </c>
      <c r="Q97" s="27">
        <f>IF(A98=" "," ",1)</f>
        <v>1</v>
      </c>
      <c r="R97" s="197" t="s">
        <v>0</v>
      </c>
      <c r="S97" s="39">
        <v>1</v>
      </c>
      <c r="T97" s="28">
        <v>1</v>
      </c>
      <c r="U97" s="198" t="s">
        <v>0</v>
      </c>
      <c r="V97" s="28">
        <v>1</v>
      </c>
      <c r="W97" s="216" t="s">
        <v>0</v>
      </c>
      <c r="X97" s="217" t="s">
        <v>0</v>
      </c>
      <c r="Y97" s="14"/>
    </row>
    <row r="98" spans="1:25" s="13" customFormat="1" ht="15" customHeight="1" thickTop="1" thickBot="1" x14ac:dyDescent="0.3">
      <c r="A98" s="317">
        <v>15</v>
      </c>
      <c r="B98" s="460"/>
      <c r="C98" s="462"/>
      <c r="D98" s="300" t="s">
        <v>298</v>
      </c>
      <c r="E98" s="571" t="s">
        <v>25</v>
      </c>
      <c r="F98" s="572"/>
      <c r="G98" s="594"/>
      <c r="H98" s="583"/>
      <c r="I98" s="481"/>
      <c r="J98" s="481"/>
      <c r="K98" s="467"/>
      <c r="L98" s="469"/>
      <c r="M98" s="453"/>
      <c r="N98" s="350"/>
      <c r="O98" s="278" t="s">
        <v>0</v>
      </c>
      <c r="P98" s="450"/>
      <c r="Q98" s="355" t="s">
        <v>466</v>
      </c>
      <c r="R98" s="356"/>
      <c r="S98" s="356"/>
      <c r="T98" s="356"/>
      <c r="U98" s="357"/>
      <c r="V98" s="404" t="s">
        <v>407</v>
      </c>
      <c r="W98" s="405"/>
      <c r="X98" s="406"/>
      <c r="Y98" s="14"/>
    </row>
    <row r="99" spans="1:25" s="19" customFormat="1" ht="9" customHeight="1" thickTop="1" thickBot="1" x14ac:dyDescent="0.3">
      <c r="A99" s="325">
        <v>100118241726</v>
      </c>
      <c r="B99" s="460"/>
      <c r="C99" s="462"/>
      <c r="D99" s="301" t="s">
        <v>0</v>
      </c>
      <c r="E99" s="347" t="s">
        <v>14</v>
      </c>
      <c r="F99" s="348" t="s">
        <v>15</v>
      </c>
      <c r="G99" s="341" t="s">
        <v>20</v>
      </c>
      <c r="H99" s="342" t="s">
        <v>368</v>
      </c>
      <c r="I99" s="342" t="s">
        <v>24</v>
      </c>
      <c r="J99" s="341" t="s">
        <v>23</v>
      </c>
      <c r="K99" s="342" t="s">
        <v>5</v>
      </c>
      <c r="L99" s="341" t="s">
        <v>369</v>
      </c>
      <c r="M99" s="364" t="s">
        <v>463</v>
      </c>
      <c r="N99" s="427"/>
      <c r="O99" s="427"/>
      <c r="P99" s="428"/>
      <c r="Q99" s="358"/>
      <c r="R99" s="359"/>
      <c r="S99" s="359"/>
      <c r="T99" s="359"/>
      <c r="U99" s="360"/>
      <c r="V99" s="407"/>
      <c r="W99" s="408"/>
      <c r="X99" s="409"/>
      <c r="Y99" s="18"/>
    </row>
    <row r="100" spans="1:25" s="13" customFormat="1" ht="15" customHeight="1" thickBot="1" x14ac:dyDescent="0.3">
      <c r="A100" s="311">
        <f>A93+1</f>
        <v>14</v>
      </c>
      <c r="B100" s="460"/>
      <c r="C100" s="462"/>
      <c r="D100" s="300" t="s">
        <v>376</v>
      </c>
      <c r="E100" s="484" t="s">
        <v>26</v>
      </c>
      <c r="F100" s="485"/>
      <c r="G100" s="600">
        <v>43357</v>
      </c>
      <c r="H100" s="593" t="s">
        <v>0</v>
      </c>
      <c r="I100" s="379">
        <v>0</v>
      </c>
      <c r="J100" s="532" t="s">
        <v>285</v>
      </c>
      <c r="K100" s="478" t="str">
        <f>IF(S97=1,"Photo Needed",IF(S97=2,"24/7",IF(S97=3,"Has Photo","")))</f>
        <v>Photo Needed</v>
      </c>
      <c r="L100" s="385" t="str">
        <f>IF(I100=0,"Not in use",IF(L97&lt;I100,"OFF STA","ON STA"))</f>
        <v>Not in use</v>
      </c>
      <c r="M100" s="429"/>
      <c r="N100" s="430"/>
      <c r="O100" s="430"/>
      <c r="P100" s="431"/>
      <c r="Q100" s="358"/>
      <c r="R100" s="359"/>
      <c r="S100" s="359"/>
      <c r="T100" s="359"/>
      <c r="U100" s="360"/>
      <c r="V100" s="407"/>
      <c r="W100" s="408"/>
      <c r="X100" s="409"/>
      <c r="Y100" s="14"/>
    </row>
    <row r="101" spans="1:25" s="13" customFormat="1" ht="15" customHeight="1" thickTop="1" thickBot="1" x14ac:dyDescent="0.25">
      <c r="A101" s="328" t="str">
        <f>IF(V97=1,"VERIFIED",IF(W97=1,"RECHECKED",IF(R97=1,"RECHECK",IF(T97=1,"VERIFY",IF(U97=1,"NEED APP","SANITY CHECK")))))</f>
        <v>VERIFIED</v>
      </c>
      <c r="B101" s="461"/>
      <c r="C101" s="463"/>
      <c r="D101" s="300" t="s">
        <v>61</v>
      </c>
      <c r="E101" s="242" t="s">
        <v>317</v>
      </c>
      <c r="F101" s="242" t="s">
        <v>318</v>
      </c>
      <c r="G101" s="487"/>
      <c r="H101" s="564"/>
      <c r="I101" s="380"/>
      <c r="J101" s="533"/>
      <c r="K101" s="479"/>
      <c r="L101" s="386"/>
      <c r="M101" s="432"/>
      <c r="N101" s="433"/>
      <c r="O101" s="433"/>
      <c r="P101" s="434"/>
      <c r="Q101" s="361"/>
      <c r="R101" s="362"/>
      <c r="S101" s="362"/>
      <c r="T101" s="362"/>
      <c r="U101" s="363"/>
      <c r="V101" s="410"/>
      <c r="W101" s="411"/>
      <c r="X101" s="412"/>
      <c r="Y101" s="14"/>
    </row>
    <row r="102" spans="1:25" s="34" customFormat="1" ht="4.9000000000000004" customHeight="1" thickTop="1" thickBot="1" x14ac:dyDescent="0.3">
      <c r="A102" s="318"/>
      <c r="B102" s="260"/>
      <c r="C102" s="261"/>
      <c r="D102" s="304"/>
      <c r="E102" s="313"/>
      <c r="F102" s="313"/>
      <c r="G102" s="314"/>
      <c r="H102" s="313"/>
      <c r="I102" s="315"/>
      <c r="J102" s="315"/>
      <c r="K102" s="265"/>
      <c r="L102" s="266"/>
      <c r="M102" s="267"/>
      <c r="N102" s="267"/>
      <c r="O102" s="267"/>
      <c r="P102" s="268"/>
      <c r="Q102" s="29"/>
      <c r="R102" s="30"/>
      <c r="S102" s="31"/>
      <c r="T102" s="31"/>
      <c r="U102" s="33"/>
      <c r="V102" s="218"/>
      <c r="W102" s="219"/>
      <c r="X102" s="220"/>
    </row>
    <row r="103" spans="1:25" s="17" customFormat="1" ht="9" customHeight="1" thickTop="1" thickBot="1" x14ac:dyDescent="0.3">
      <c r="A103" s="321" t="s">
        <v>353</v>
      </c>
      <c r="B103" s="303" t="s">
        <v>12</v>
      </c>
      <c r="C103" s="303"/>
      <c r="D103" s="303" t="s">
        <v>13</v>
      </c>
      <c r="E103" s="303" t="s">
        <v>14</v>
      </c>
      <c r="F103" s="303" t="s">
        <v>15</v>
      </c>
      <c r="G103" s="303" t="s">
        <v>16</v>
      </c>
      <c r="H103" s="303" t="s">
        <v>17</v>
      </c>
      <c r="I103" s="330" t="s">
        <v>22</v>
      </c>
      <c r="J103" s="331" t="s">
        <v>18</v>
      </c>
      <c r="K103" s="331" t="s">
        <v>19</v>
      </c>
      <c r="L103" s="332" t="s">
        <v>28</v>
      </c>
      <c r="M103" s="333" t="s">
        <v>302</v>
      </c>
      <c r="N103" s="334" t="s">
        <v>301</v>
      </c>
      <c r="O103" s="333" t="s">
        <v>303</v>
      </c>
      <c r="P103" s="330" t="s">
        <v>370</v>
      </c>
      <c r="Q103" s="335"/>
      <c r="R103" s="336"/>
      <c r="S103" s="336"/>
      <c r="T103" s="336"/>
      <c r="U103" s="337"/>
      <c r="V103" s="303" t="s">
        <v>371</v>
      </c>
      <c r="W103" s="303" t="s">
        <v>372</v>
      </c>
      <c r="X103" s="338" t="s">
        <v>373</v>
      </c>
      <c r="Y103" s="16"/>
    </row>
    <row r="104" spans="1:25" s="13" customFormat="1" ht="15" customHeight="1" thickTop="1" thickBot="1" x14ac:dyDescent="0.25">
      <c r="A104" s="244" t="s">
        <v>3</v>
      </c>
      <c r="B104" s="459" t="s">
        <v>330</v>
      </c>
      <c r="C104" s="462" t="s">
        <v>0</v>
      </c>
      <c r="D104" s="300" t="s">
        <v>377</v>
      </c>
      <c r="E104" s="326" t="s">
        <v>334</v>
      </c>
      <c r="F104" s="326" t="s">
        <v>335</v>
      </c>
      <c r="G104" s="593" t="s">
        <v>0</v>
      </c>
      <c r="H104" s="592" t="s">
        <v>0</v>
      </c>
      <c r="I104" s="598">
        <v>17</v>
      </c>
      <c r="J104" s="598">
        <v>0</v>
      </c>
      <c r="K104" s="466">
        <f>IF(I104=" "," ",(I104+$H$6-J104))</f>
        <v>17</v>
      </c>
      <c r="L104" s="468">
        <v>500</v>
      </c>
      <c r="M104" s="447">
        <v>2017</v>
      </c>
      <c r="N104" s="815" t="str">
        <f>IF(V104=1,"VERIFIED",IF(W104=1,"RECHECKED",IF(R104=1,"RECHECK",IF(T104=1,"VERIFY",IF(U104=1,"NEED PMT APP","SANITY CHECK ONLY")))))</f>
        <v>RECHECK</v>
      </c>
      <c r="O104" s="276" t="s">
        <v>312</v>
      </c>
      <c r="P104" s="449" t="s">
        <v>290</v>
      </c>
      <c r="Q104" s="27">
        <f>IF(A105=" "," ",1)</f>
        <v>1</v>
      </c>
      <c r="R104" s="197">
        <v>1</v>
      </c>
      <c r="S104" s="39">
        <v>1</v>
      </c>
      <c r="T104" s="28" t="s">
        <v>0</v>
      </c>
      <c r="U104" s="198" t="s">
        <v>0</v>
      </c>
      <c r="V104" s="202" t="s">
        <v>0</v>
      </c>
      <c r="W104" s="216" t="s">
        <v>0</v>
      </c>
      <c r="X104" s="217" t="s">
        <v>0</v>
      </c>
      <c r="Y104" s="14"/>
    </row>
    <row r="105" spans="1:25" s="13" customFormat="1" ht="15" customHeight="1" thickTop="1" thickBot="1" x14ac:dyDescent="0.3">
      <c r="A105" s="317">
        <v>0</v>
      </c>
      <c r="B105" s="460"/>
      <c r="C105" s="462"/>
      <c r="D105" s="300" t="s">
        <v>298</v>
      </c>
      <c r="E105" s="571" t="s">
        <v>25</v>
      </c>
      <c r="F105" s="572"/>
      <c r="G105" s="594"/>
      <c r="H105" s="583"/>
      <c r="I105" s="599"/>
      <c r="J105" s="599"/>
      <c r="K105" s="467"/>
      <c r="L105" s="469"/>
      <c r="M105" s="448"/>
      <c r="N105" s="816"/>
      <c r="O105" s="278" t="s">
        <v>0</v>
      </c>
      <c r="P105" s="450"/>
      <c r="Q105" s="787" t="s">
        <v>471</v>
      </c>
      <c r="R105" s="788"/>
      <c r="S105" s="788"/>
      <c r="T105" s="788"/>
      <c r="U105" s="789"/>
      <c r="V105" s="404" t="s">
        <v>408</v>
      </c>
      <c r="W105" s="405"/>
      <c r="X105" s="406"/>
      <c r="Y105" s="14"/>
    </row>
    <row r="106" spans="1:25" s="19" customFormat="1" ht="9" customHeight="1" thickTop="1" thickBot="1" x14ac:dyDescent="0.3">
      <c r="A106" s="325">
        <v>100118253062</v>
      </c>
      <c r="B106" s="460"/>
      <c r="C106" s="462"/>
      <c r="D106" s="301" t="s">
        <v>0</v>
      </c>
      <c r="E106" s="347" t="s">
        <v>14</v>
      </c>
      <c r="F106" s="348" t="s">
        <v>15</v>
      </c>
      <c r="G106" s="341" t="s">
        <v>20</v>
      </c>
      <c r="H106" s="342" t="s">
        <v>368</v>
      </c>
      <c r="I106" s="342" t="s">
        <v>24</v>
      </c>
      <c r="J106" s="341" t="s">
        <v>23</v>
      </c>
      <c r="K106" s="342" t="s">
        <v>5</v>
      </c>
      <c r="L106" s="341" t="s">
        <v>369</v>
      </c>
      <c r="M106" s="768" t="s">
        <v>427</v>
      </c>
      <c r="N106" s="769"/>
      <c r="O106" s="769"/>
      <c r="P106" s="770"/>
      <c r="Q106" s="790"/>
      <c r="R106" s="791"/>
      <c r="S106" s="791"/>
      <c r="T106" s="791"/>
      <c r="U106" s="792"/>
      <c r="V106" s="407"/>
      <c r="W106" s="408"/>
      <c r="X106" s="409"/>
      <c r="Y106" s="18"/>
    </row>
    <row r="107" spans="1:25" s="13" customFormat="1" ht="15" customHeight="1" thickBot="1" x14ac:dyDescent="0.3">
      <c r="A107" s="311">
        <v>15</v>
      </c>
      <c r="B107" s="460"/>
      <c r="C107" s="462"/>
      <c r="D107" s="300" t="s">
        <v>376</v>
      </c>
      <c r="E107" s="484" t="s">
        <v>26</v>
      </c>
      <c r="F107" s="485"/>
      <c r="G107" s="600" t="s">
        <v>0</v>
      </c>
      <c r="H107" s="593" t="s">
        <v>0</v>
      </c>
      <c r="I107" s="379">
        <v>0</v>
      </c>
      <c r="J107" s="532" t="s">
        <v>285</v>
      </c>
      <c r="K107" s="478" t="str">
        <f>IF(S104=1,"Photo Needed",IF(S104=2,"24/7",IF(S104=3,"Has Photo","")))</f>
        <v>Photo Needed</v>
      </c>
      <c r="L107" s="385" t="str">
        <f>IF(I107=0,"Not in use",IF(L104&lt;I107,"OFF STA","ON STA"))</f>
        <v>Not in use</v>
      </c>
      <c r="M107" s="771"/>
      <c r="N107" s="772"/>
      <c r="O107" s="772"/>
      <c r="P107" s="773"/>
      <c r="Q107" s="790"/>
      <c r="R107" s="791"/>
      <c r="S107" s="791"/>
      <c r="T107" s="791"/>
      <c r="U107" s="792"/>
      <c r="V107" s="407"/>
      <c r="W107" s="408"/>
      <c r="X107" s="409"/>
      <c r="Y107" s="14"/>
    </row>
    <row r="108" spans="1:25" s="13" customFormat="1" ht="15" customHeight="1" thickTop="1" thickBot="1" x14ac:dyDescent="0.3">
      <c r="A108" s="796" t="str">
        <f>IF(V104=1,"VERIFIED",IF(W104=1,"RECHECKED",IF(R104=1,"RECHECK",IF(T104=1,"VERIFY",IF(U104=1,"NEED APP","SANITY CHECK")))))</f>
        <v>RECHECK</v>
      </c>
      <c r="B108" s="461"/>
      <c r="C108" s="463"/>
      <c r="D108" s="300" t="s">
        <v>61</v>
      </c>
      <c r="E108" s="323" t="s">
        <v>0</v>
      </c>
      <c r="F108" s="323" t="s">
        <v>0</v>
      </c>
      <c r="G108" s="487"/>
      <c r="H108" s="564"/>
      <c r="I108" s="380"/>
      <c r="J108" s="533"/>
      <c r="K108" s="479"/>
      <c r="L108" s="386"/>
      <c r="M108" s="774"/>
      <c r="N108" s="775"/>
      <c r="O108" s="775"/>
      <c r="P108" s="776"/>
      <c r="Q108" s="793"/>
      <c r="R108" s="794"/>
      <c r="S108" s="794"/>
      <c r="T108" s="794"/>
      <c r="U108" s="795"/>
      <c r="V108" s="410"/>
      <c r="W108" s="411"/>
      <c r="X108" s="412"/>
      <c r="Y108" s="14"/>
    </row>
    <row r="109" spans="1:25" s="34" customFormat="1" ht="4.9000000000000004" customHeight="1" thickTop="1" thickBot="1" x14ac:dyDescent="0.3">
      <c r="A109" s="318"/>
      <c r="B109" s="260"/>
      <c r="C109" s="261"/>
      <c r="D109" s="304"/>
      <c r="E109" s="313"/>
      <c r="F109" s="313"/>
      <c r="G109" s="314"/>
      <c r="H109" s="313"/>
      <c r="I109" s="315"/>
      <c r="J109" s="315"/>
      <c r="K109" s="265"/>
      <c r="L109" s="266"/>
      <c r="M109" s="267"/>
      <c r="N109" s="267"/>
      <c r="O109" s="267"/>
      <c r="P109" s="268"/>
      <c r="Q109" s="29"/>
      <c r="R109" s="30"/>
      <c r="S109" s="31"/>
      <c r="T109" s="31"/>
      <c r="U109" s="33"/>
      <c r="V109" s="218"/>
      <c r="W109" s="219"/>
      <c r="X109" s="220"/>
    </row>
    <row r="110" spans="1:25" s="17" customFormat="1" ht="9" customHeight="1" thickTop="1" thickBot="1" x14ac:dyDescent="0.3">
      <c r="A110" s="321" t="s">
        <v>354</v>
      </c>
      <c r="B110" s="303" t="s">
        <v>12</v>
      </c>
      <c r="C110" s="303"/>
      <c r="D110" s="303" t="s">
        <v>13</v>
      </c>
      <c r="E110" s="303" t="s">
        <v>14</v>
      </c>
      <c r="F110" s="303" t="s">
        <v>15</v>
      </c>
      <c r="G110" s="303" t="s">
        <v>16</v>
      </c>
      <c r="H110" s="303" t="s">
        <v>17</v>
      </c>
      <c r="I110" s="330" t="s">
        <v>22</v>
      </c>
      <c r="J110" s="331" t="s">
        <v>18</v>
      </c>
      <c r="K110" s="331" t="s">
        <v>19</v>
      </c>
      <c r="L110" s="332" t="s">
        <v>28</v>
      </c>
      <c r="M110" s="333" t="s">
        <v>302</v>
      </c>
      <c r="N110" s="334" t="s">
        <v>301</v>
      </c>
      <c r="O110" s="333" t="s">
        <v>303</v>
      </c>
      <c r="P110" s="330" t="s">
        <v>370</v>
      </c>
      <c r="Q110" s="335"/>
      <c r="R110" s="336"/>
      <c r="S110" s="336"/>
      <c r="T110" s="336"/>
      <c r="U110" s="337"/>
      <c r="V110" s="303" t="s">
        <v>371</v>
      </c>
      <c r="W110" s="303" t="s">
        <v>372</v>
      </c>
      <c r="X110" s="338" t="s">
        <v>373</v>
      </c>
      <c r="Y110" s="16"/>
    </row>
    <row r="111" spans="1:25" s="13" customFormat="1" ht="15" customHeight="1" thickTop="1" thickBot="1" x14ac:dyDescent="0.25">
      <c r="A111" s="244" t="s">
        <v>3</v>
      </c>
      <c r="B111" s="459" t="s">
        <v>331</v>
      </c>
      <c r="C111" s="462" t="s">
        <v>0</v>
      </c>
      <c r="D111" s="300" t="s">
        <v>377</v>
      </c>
      <c r="E111" s="326" t="s">
        <v>336</v>
      </c>
      <c r="F111" s="326" t="s">
        <v>337</v>
      </c>
      <c r="G111" s="593" t="s">
        <v>0</v>
      </c>
      <c r="H111" s="592" t="s">
        <v>0</v>
      </c>
      <c r="I111" s="598">
        <v>15</v>
      </c>
      <c r="J111" s="598">
        <v>0</v>
      </c>
      <c r="K111" s="466">
        <f>IF(I111=" "," ",(I111+$H$6-J111))</f>
        <v>15</v>
      </c>
      <c r="L111" s="468">
        <v>500</v>
      </c>
      <c r="M111" s="447">
        <v>2017</v>
      </c>
      <c r="N111" s="815" t="str">
        <f>IF(V111=1,"VERIFIED",IF(W111=1,"RECHECKED",IF(R111=1,"RECHECK",IF(T111=1,"VERIFY",IF(U111=1,"NEED PMT APP","SANITY CHECK ONLY")))))</f>
        <v>RECHECK</v>
      </c>
      <c r="O111" s="276" t="s">
        <v>312</v>
      </c>
      <c r="P111" s="449" t="s">
        <v>290</v>
      </c>
      <c r="Q111" s="27">
        <f>IF(A112=" "," ",1)</f>
        <v>1</v>
      </c>
      <c r="R111" s="197">
        <v>1</v>
      </c>
      <c r="S111" s="39">
        <v>1</v>
      </c>
      <c r="T111" s="28" t="s">
        <v>0</v>
      </c>
      <c r="U111" s="198" t="s">
        <v>0</v>
      </c>
      <c r="V111" s="202" t="s">
        <v>0</v>
      </c>
      <c r="W111" s="216" t="s">
        <v>0</v>
      </c>
      <c r="X111" s="217" t="s">
        <v>0</v>
      </c>
      <c r="Y111" s="14"/>
    </row>
    <row r="112" spans="1:25" s="13" customFormat="1" ht="15" customHeight="1" thickTop="1" thickBot="1" x14ac:dyDescent="0.3">
      <c r="A112" s="317">
        <v>0</v>
      </c>
      <c r="B112" s="460"/>
      <c r="C112" s="462"/>
      <c r="D112" s="300" t="s">
        <v>298</v>
      </c>
      <c r="E112" s="353" t="s">
        <v>25</v>
      </c>
      <c r="F112" s="643"/>
      <c r="G112" s="594"/>
      <c r="H112" s="583"/>
      <c r="I112" s="599"/>
      <c r="J112" s="599"/>
      <c r="K112" s="467"/>
      <c r="L112" s="469"/>
      <c r="M112" s="448"/>
      <c r="N112" s="816"/>
      <c r="O112" s="278" t="s">
        <v>0</v>
      </c>
      <c r="P112" s="450"/>
      <c r="Q112" s="787" t="s">
        <v>471</v>
      </c>
      <c r="R112" s="788"/>
      <c r="S112" s="788"/>
      <c r="T112" s="788"/>
      <c r="U112" s="789"/>
      <c r="V112" s="404" t="s">
        <v>408</v>
      </c>
      <c r="W112" s="405"/>
      <c r="X112" s="406"/>
      <c r="Y112" s="14"/>
    </row>
    <row r="113" spans="1:25" s="19" customFormat="1" ht="9" customHeight="1" thickTop="1" thickBot="1" x14ac:dyDescent="0.3">
      <c r="A113" s="325">
        <v>100118253065</v>
      </c>
      <c r="B113" s="460"/>
      <c r="C113" s="462"/>
      <c r="D113" s="301" t="s">
        <v>0</v>
      </c>
      <c r="E113" s="339" t="s">
        <v>14</v>
      </c>
      <c r="F113" s="340" t="s">
        <v>15</v>
      </c>
      <c r="G113" s="341" t="s">
        <v>20</v>
      </c>
      <c r="H113" s="342" t="s">
        <v>368</v>
      </c>
      <c r="I113" s="342" t="s">
        <v>24</v>
      </c>
      <c r="J113" s="341" t="s">
        <v>23</v>
      </c>
      <c r="K113" s="342" t="s">
        <v>5</v>
      </c>
      <c r="L113" s="341" t="s">
        <v>369</v>
      </c>
      <c r="M113" s="768" t="s">
        <v>427</v>
      </c>
      <c r="N113" s="769"/>
      <c r="O113" s="769"/>
      <c r="P113" s="770"/>
      <c r="Q113" s="790"/>
      <c r="R113" s="791"/>
      <c r="S113" s="791"/>
      <c r="T113" s="791"/>
      <c r="U113" s="792"/>
      <c r="V113" s="407"/>
      <c r="W113" s="408"/>
      <c r="X113" s="409"/>
      <c r="Y113" s="18"/>
    </row>
    <row r="114" spans="1:25" s="13" customFormat="1" ht="15" customHeight="1" thickBot="1" x14ac:dyDescent="0.3">
      <c r="A114" s="311">
        <v>16</v>
      </c>
      <c r="B114" s="460"/>
      <c r="C114" s="462"/>
      <c r="D114" s="300" t="s">
        <v>376</v>
      </c>
      <c r="E114" s="373" t="s">
        <v>26</v>
      </c>
      <c r="F114" s="494"/>
      <c r="G114" s="600" t="s">
        <v>0</v>
      </c>
      <c r="H114" s="593" t="s">
        <v>0</v>
      </c>
      <c r="I114" s="379">
        <v>0</v>
      </c>
      <c r="J114" s="532" t="s">
        <v>285</v>
      </c>
      <c r="K114" s="478" t="str">
        <f>IF(S111=1,"Photo Needed",IF(S111=2,"24/7",IF(S111=3,"Has Photo","")))</f>
        <v>Photo Needed</v>
      </c>
      <c r="L114" s="385" t="str">
        <f>IF(I114=0,"Not in use",IF(L111&lt;I114,"OFF STA","ON STA"))</f>
        <v>Not in use</v>
      </c>
      <c r="M114" s="771"/>
      <c r="N114" s="772"/>
      <c r="O114" s="772"/>
      <c r="P114" s="773"/>
      <c r="Q114" s="790"/>
      <c r="R114" s="791"/>
      <c r="S114" s="791"/>
      <c r="T114" s="791"/>
      <c r="U114" s="792"/>
      <c r="V114" s="407"/>
      <c r="W114" s="408"/>
      <c r="X114" s="409"/>
      <c r="Y114" s="14"/>
    </row>
    <row r="115" spans="1:25" s="13" customFormat="1" ht="15" customHeight="1" thickTop="1" thickBot="1" x14ac:dyDescent="0.3">
      <c r="A115" s="796" t="str">
        <f>IF(V111=1,"VERIFIED",IF(W111=1,"RECHECKED",IF(R111=1,"RECHECK",IF(T111=1,"VERIFY",IF(U111=1,"NEED APP","SANITY CHECK")))))</f>
        <v>RECHECK</v>
      </c>
      <c r="B115" s="461"/>
      <c r="C115" s="463"/>
      <c r="D115" s="300" t="s">
        <v>61</v>
      </c>
      <c r="E115" s="323" t="s">
        <v>0</v>
      </c>
      <c r="F115" s="323" t="s">
        <v>0</v>
      </c>
      <c r="G115" s="487"/>
      <c r="H115" s="564"/>
      <c r="I115" s="380"/>
      <c r="J115" s="533"/>
      <c r="K115" s="479"/>
      <c r="L115" s="386"/>
      <c r="M115" s="774"/>
      <c r="N115" s="775"/>
      <c r="O115" s="775"/>
      <c r="P115" s="776"/>
      <c r="Q115" s="793"/>
      <c r="R115" s="794"/>
      <c r="S115" s="794"/>
      <c r="T115" s="794"/>
      <c r="U115" s="795"/>
      <c r="V115" s="410"/>
      <c r="W115" s="411"/>
      <c r="X115" s="412"/>
      <c r="Y115" s="14"/>
    </row>
    <row r="116" spans="1:25" s="34" customFormat="1" ht="4.9000000000000004" customHeight="1" thickTop="1" thickBot="1" x14ac:dyDescent="0.3">
      <c r="A116" s="318"/>
      <c r="B116" s="260"/>
      <c r="C116" s="261"/>
      <c r="D116" s="304"/>
      <c r="E116" s="313"/>
      <c r="F116" s="313"/>
      <c r="G116" s="314"/>
      <c r="H116" s="313"/>
      <c r="I116" s="315"/>
      <c r="J116" s="315"/>
      <c r="K116" s="265"/>
      <c r="L116" s="266"/>
      <c r="M116" s="267"/>
      <c r="N116" s="267"/>
      <c r="O116" s="267"/>
      <c r="P116" s="268"/>
      <c r="Q116" s="29"/>
      <c r="R116" s="30"/>
      <c r="S116" s="31"/>
      <c r="T116" s="31"/>
      <c r="U116" s="33"/>
      <c r="V116" s="218"/>
      <c r="W116" s="219"/>
      <c r="X116" s="220"/>
    </row>
    <row r="117" spans="1:25" s="17" customFormat="1" ht="9" customHeight="1" thickTop="1" thickBot="1" x14ac:dyDescent="0.3">
      <c r="A117" s="321" t="s">
        <v>354</v>
      </c>
      <c r="B117" s="303" t="s">
        <v>12</v>
      </c>
      <c r="C117" s="303"/>
      <c r="D117" s="303" t="s">
        <v>13</v>
      </c>
      <c r="E117" s="303" t="s">
        <v>14</v>
      </c>
      <c r="F117" s="303" t="s">
        <v>15</v>
      </c>
      <c r="G117" s="303" t="s">
        <v>16</v>
      </c>
      <c r="H117" s="303" t="s">
        <v>17</v>
      </c>
      <c r="I117" s="330" t="s">
        <v>22</v>
      </c>
      <c r="J117" s="331" t="s">
        <v>18</v>
      </c>
      <c r="K117" s="331" t="s">
        <v>19</v>
      </c>
      <c r="L117" s="332" t="s">
        <v>28</v>
      </c>
      <c r="M117" s="333" t="s">
        <v>302</v>
      </c>
      <c r="N117" s="334" t="s">
        <v>301</v>
      </c>
      <c r="O117" s="333" t="s">
        <v>303</v>
      </c>
      <c r="P117" s="330" t="s">
        <v>370</v>
      </c>
      <c r="Q117" s="335"/>
      <c r="R117" s="336"/>
      <c r="S117" s="336"/>
      <c r="T117" s="336"/>
      <c r="U117" s="337"/>
      <c r="V117" s="303" t="s">
        <v>371</v>
      </c>
      <c r="W117" s="303" t="s">
        <v>372</v>
      </c>
      <c r="X117" s="338" t="s">
        <v>373</v>
      </c>
      <c r="Y117" s="16"/>
    </row>
    <row r="118" spans="1:25" s="13" customFormat="1" ht="15" customHeight="1" thickTop="1" thickBot="1" x14ac:dyDescent="0.25">
      <c r="A118" s="244" t="s">
        <v>3</v>
      </c>
      <c r="B118" s="459" t="s">
        <v>332</v>
      </c>
      <c r="C118" s="462" t="s">
        <v>0</v>
      </c>
      <c r="D118" s="300" t="s">
        <v>377</v>
      </c>
      <c r="E118" s="327" t="s">
        <v>338</v>
      </c>
      <c r="F118" s="327" t="s">
        <v>339</v>
      </c>
      <c r="G118" s="593" t="s">
        <v>0</v>
      </c>
      <c r="H118" s="592" t="s">
        <v>0</v>
      </c>
      <c r="I118" s="598">
        <v>20</v>
      </c>
      <c r="J118" s="598">
        <v>0</v>
      </c>
      <c r="K118" s="466">
        <f>IF(I118=" "," ",(I118+$H$6-J118))</f>
        <v>20</v>
      </c>
      <c r="L118" s="468">
        <v>500</v>
      </c>
      <c r="M118" s="447">
        <v>2017</v>
      </c>
      <c r="N118" s="815" t="str">
        <f>IF(V118=1,"VERIFIED",IF(W118=1,"RECHECKED",IF(R118=1,"RECHECK",IF(T118=1,"VERIFY",IF(U118=1,"NEED PMT APP","SANITY CHECK ONLY")))))</f>
        <v>RECHECK</v>
      </c>
      <c r="O118" s="276" t="s">
        <v>312</v>
      </c>
      <c r="P118" s="449" t="s">
        <v>290</v>
      </c>
      <c r="Q118" s="27">
        <f>IF(A119=" "," ",1)</f>
        <v>1</v>
      </c>
      <c r="R118" s="197">
        <v>1</v>
      </c>
      <c r="S118" s="39">
        <v>1</v>
      </c>
      <c r="T118" s="28" t="s">
        <v>0</v>
      </c>
      <c r="U118" s="198" t="s">
        <v>0</v>
      </c>
      <c r="V118" s="202" t="s">
        <v>0</v>
      </c>
      <c r="W118" s="216" t="s">
        <v>0</v>
      </c>
      <c r="X118" s="217" t="s">
        <v>0</v>
      </c>
      <c r="Y118" s="14"/>
    </row>
    <row r="119" spans="1:25" s="13" customFormat="1" ht="15" customHeight="1" thickTop="1" thickBot="1" x14ac:dyDescent="0.3">
      <c r="A119" s="317">
        <v>0</v>
      </c>
      <c r="B119" s="460"/>
      <c r="C119" s="462"/>
      <c r="D119" s="300" t="s">
        <v>298</v>
      </c>
      <c r="E119" s="353" t="s">
        <v>25</v>
      </c>
      <c r="F119" s="643"/>
      <c r="G119" s="594"/>
      <c r="H119" s="583"/>
      <c r="I119" s="599"/>
      <c r="J119" s="599"/>
      <c r="K119" s="467"/>
      <c r="L119" s="469"/>
      <c r="M119" s="448"/>
      <c r="N119" s="816"/>
      <c r="O119" s="278" t="s">
        <v>0</v>
      </c>
      <c r="P119" s="450"/>
      <c r="Q119" s="787" t="s">
        <v>471</v>
      </c>
      <c r="R119" s="788"/>
      <c r="S119" s="788"/>
      <c r="T119" s="788"/>
      <c r="U119" s="789"/>
      <c r="V119" s="404" t="s">
        <v>408</v>
      </c>
      <c r="W119" s="405"/>
      <c r="X119" s="406"/>
      <c r="Y119" s="14"/>
    </row>
    <row r="120" spans="1:25" s="19" customFormat="1" ht="9" customHeight="1" thickTop="1" thickBot="1" x14ac:dyDescent="0.3">
      <c r="A120" s="325">
        <v>100118253067</v>
      </c>
      <c r="B120" s="460"/>
      <c r="C120" s="462"/>
      <c r="D120" s="301" t="s">
        <v>0</v>
      </c>
      <c r="E120" s="339" t="s">
        <v>14</v>
      </c>
      <c r="F120" s="340" t="s">
        <v>15</v>
      </c>
      <c r="G120" s="341" t="s">
        <v>20</v>
      </c>
      <c r="H120" s="342" t="s">
        <v>368</v>
      </c>
      <c r="I120" s="342" t="s">
        <v>24</v>
      </c>
      <c r="J120" s="341" t="s">
        <v>23</v>
      </c>
      <c r="K120" s="342" t="s">
        <v>5</v>
      </c>
      <c r="L120" s="341" t="s">
        <v>369</v>
      </c>
      <c r="M120" s="768" t="s">
        <v>427</v>
      </c>
      <c r="N120" s="769"/>
      <c r="O120" s="769"/>
      <c r="P120" s="770"/>
      <c r="Q120" s="790"/>
      <c r="R120" s="791"/>
      <c r="S120" s="791"/>
      <c r="T120" s="791"/>
      <c r="U120" s="792"/>
      <c r="V120" s="407"/>
      <c r="W120" s="408"/>
      <c r="X120" s="409"/>
      <c r="Y120" s="18"/>
    </row>
    <row r="121" spans="1:25" s="13" customFormat="1" ht="15" customHeight="1" thickBot="1" x14ac:dyDescent="0.3">
      <c r="A121" s="311">
        <v>17</v>
      </c>
      <c r="B121" s="460"/>
      <c r="C121" s="462"/>
      <c r="D121" s="300" t="s">
        <v>376</v>
      </c>
      <c r="E121" s="373" t="s">
        <v>26</v>
      </c>
      <c r="F121" s="494"/>
      <c r="G121" s="600" t="s">
        <v>0</v>
      </c>
      <c r="H121" s="593" t="s">
        <v>0</v>
      </c>
      <c r="I121" s="379">
        <v>0</v>
      </c>
      <c r="J121" s="532" t="s">
        <v>285</v>
      </c>
      <c r="K121" s="478" t="str">
        <f>IF(S118=1,"Photo Needed",IF(S118=2,"24/7",IF(S118=3,"Has Photo","")))</f>
        <v>Photo Needed</v>
      </c>
      <c r="L121" s="385" t="str">
        <f>IF(I121=0,"Not in use",IF(L118&lt;I121,"OFF STA","ON STA"))</f>
        <v>Not in use</v>
      </c>
      <c r="M121" s="771"/>
      <c r="N121" s="772"/>
      <c r="O121" s="772"/>
      <c r="P121" s="773"/>
      <c r="Q121" s="790"/>
      <c r="R121" s="791"/>
      <c r="S121" s="791"/>
      <c r="T121" s="791"/>
      <c r="U121" s="792"/>
      <c r="V121" s="407"/>
      <c r="W121" s="408"/>
      <c r="X121" s="409"/>
      <c r="Y121" s="14"/>
    </row>
    <row r="122" spans="1:25" s="13" customFormat="1" ht="15" customHeight="1" thickTop="1" thickBot="1" x14ac:dyDescent="0.3">
      <c r="A122" s="796" t="str">
        <f>IF(V118=1,"VERIFIED",IF(W118=1,"RECHECKED",IF(R118=1,"RECHECK",IF(T118=1,"VERIFY",IF(U118=1,"NEED APP","SANITY CHECK")))))</f>
        <v>RECHECK</v>
      </c>
      <c r="B122" s="461"/>
      <c r="C122" s="463"/>
      <c r="D122" s="300" t="s">
        <v>61</v>
      </c>
      <c r="E122" s="323" t="s">
        <v>0</v>
      </c>
      <c r="F122" s="323" t="s">
        <v>0</v>
      </c>
      <c r="G122" s="487"/>
      <c r="H122" s="564"/>
      <c r="I122" s="380"/>
      <c r="J122" s="533"/>
      <c r="K122" s="479"/>
      <c r="L122" s="386"/>
      <c r="M122" s="774"/>
      <c r="N122" s="775"/>
      <c r="O122" s="775"/>
      <c r="P122" s="776"/>
      <c r="Q122" s="793"/>
      <c r="R122" s="794"/>
      <c r="S122" s="794"/>
      <c r="T122" s="794"/>
      <c r="U122" s="795"/>
      <c r="V122" s="410"/>
      <c r="W122" s="411"/>
      <c r="X122" s="412"/>
      <c r="Y122" s="14"/>
    </row>
    <row r="123" spans="1:25" s="34" customFormat="1" ht="4.9000000000000004" customHeight="1" thickTop="1" thickBot="1" x14ac:dyDescent="0.3">
      <c r="A123" s="318"/>
      <c r="B123" s="260"/>
      <c r="C123" s="261"/>
      <c r="D123" s="304"/>
      <c r="E123" s="313"/>
      <c r="F123" s="313"/>
      <c r="G123" s="314"/>
      <c r="H123" s="313"/>
      <c r="I123" s="315"/>
      <c r="J123" s="315"/>
      <c r="K123" s="265"/>
      <c r="L123" s="266"/>
      <c r="M123" s="267"/>
      <c r="N123" s="267"/>
      <c r="O123" s="267"/>
      <c r="P123" s="268"/>
      <c r="Q123" s="29"/>
      <c r="R123" s="30"/>
      <c r="S123" s="31"/>
      <c r="T123" s="31"/>
      <c r="U123" s="33"/>
      <c r="V123" s="218"/>
      <c r="W123" s="219"/>
      <c r="X123" s="220"/>
    </row>
    <row r="124" spans="1:25" s="17" customFormat="1" ht="9" customHeight="1" thickTop="1" thickBot="1" x14ac:dyDescent="0.3">
      <c r="A124" s="321" t="s">
        <v>354</v>
      </c>
      <c r="B124" s="303" t="s">
        <v>12</v>
      </c>
      <c r="C124" s="303"/>
      <c r="D124" s="303" t="s">
        <v>13</v>
      </c>
      <c r="E124" s="303" t="s">
        <v>14</v>
      </c>
      <c r="F124" s="303" t="s">
        <v>15</v>
      </c>
      <c r="G124" s="303" t="s">
        <v>16</v>
      </c>
      <c r="H124" s="303" t="s">
        <v>17</v>
      </c>
      <c r="I124" s="330" t="s">
        <v>22</v>
      </c>
      <c r="J124" s="331" t="s">
        <v>18</v>
      </c>
      <c r="K124" s="331" t="s">
        <v>19</v>
      </c>
      <c r="L124" s="332" t="s">
        <v>28</v>
      </c>
      <c r="M124" s="333" t="s">
        <v>302</v>
      </c>
      <c r="N124" s="334" t="s">
        <v>301</v>
      </c>
      <c r="O124" s="333" t="s">
        <v>303</v>
      </c>
      <c r="P124" s="330" t="s">
        <v>370</v>
      </c>
      <c r="Q124" s="335"/>
      <c r="R124" s="336"/>
      <c r="S124" s="336"/>
      <c r="T124" s="336"/>
      <c r="U124" s="337"/>
      <c r="V124" s="303" t="s">
        <v>371</v>
      </c>
      <c r="W124" s="303" t="s">
        <v>372</v>
      </c>
      <c r="X124" s="338" t="s">
        <v>373</v>
      </c>
      <c r="Y124" s="16"/>
    </row>
    <row r="125" spans="1:25" s="13" customFormat="1" ht="15" customHeight="1" thickTop="1" thickBot="1" x14ac:dyDescent="0.25">
      <c r="A125" s="244" t="s">
        <v>3</v>
      </c>
      <c r="B125" s="459" t="s">
        <v>333</v>
      </c>
      <c r="C125" s="462" t="s">
        <v>0</v>
      </c>
      <c r="D125" s="300" t="s">
        <v>377</v>
      </c>
      <c r="E125" s="326" t="s">
        <v>340</v>
      </c>
      <c r="F125" s="326" t="s">
        <v>341</v>
      </c>
      <c r="G125" s="593" t="s">
        <v>0</v>
      </c>
      <c r="H125" s="592" t="s">
        <v>0</v>
      </c>
      <c r="I125" s="598">
        <v>20</v>
      </c>
      <c r="J125" s="598">
        <v>0</v>
      </c>
      <c r="K125" s="466">
        <f>IF(I125=" "," ",(I125+$H$6-J125))</f>
        <v>20</v>
      </c>
      <c r="L125" s="468">
        <v>500</v>
      </c>
      <c r="M125" s="447">
        <v>2017</v>
      </c>
      <c r="N125" s="815" t="str">
        <f>IF(V125=1,"VERIFIED",IF(W125=1,"RECHECKED",IF(R125=1,"RECHECK",IF(T125=1,"VERIFY",IF(U125=1,"NEED PMT APP","SANITY CHECK ONLY")))))</f>
        <v>RECHECK</v>
      </c>
      <c r="O125" s="276" t="s">
        <v>312</v>
      </c>
      <c r="P125" s="449" t="s">
        <v>290</v>
      </c>
      <c r="Q125" s="27">
        <f>IF(A126=" "," ",1)</f>
        <v>1</v>
      </c>
      <c r="R125" s="197">
        <v>1</v>
      </c>
      <c r="S125" s="39">
        <v>1</v>
      </c>
      <c r="T125" s="28" t="s">
        <v>0</v>
      </c>
      <c r="U125" s="198" t="s">
        <v>0</v>
      </c>
      <c r="V125" s="202" t="s">
        <v>0</v>
      </c>
      <c r="W125" s="216" t="s">
        <v>0</v>
      </c>
      <c r="X125" s="217" t="s">
        <v>0</v>
      </c>
      <c r="Y125" s="14"/>
    </row>
    <row r="126" spans="1:25" s="13" customFormat="1" ht="15" customHeight="1" thickTop="1" thickBot="1" x14ac:dyDescent="0.3">
      <c r="A126" s="317">
        <v>0</v>
      </c>
      <c r="B126" s="460"/>
      <c r="C126" s="462"/>
      <c r="D126" s="300" t="s">
        <v>298</v>
      </c>
      <c r="E126" s="353" t="s">
        <v>25</v>
      </c>
      <c r="F126" s="643"/>
      <c r="G126" s="594"/>
      <c r="H126" s="583"/>
      <c r="I126" s="599"/>
      <c r="J126" s="599"/>
      <c r="K126" s="467"/>
      <c r="L126" s="469"/>
      <c r="M126" s="448"/>
      <c r="N126" s="816"/>
      <c r="O126" s="278" t="s">
        <v>0</v>
      </c>
      <c r="P126" s="450"/>
      <c r="Q126" s="787" t="s">
        <v>471</v>
      </c>
      <c r="R126" s="788"/>
      <c r="S126" s="788"/>
      <c r="T126" s="788"/>
      <c r="U126" s="789"/>
      <c r="V126" s="404" t="s">
        <v>408</v>
      </c>
      <c r="W126" s="405"/>
      <c r="X126" s="406"/>
      <c r="Y126" s="14"/>
    </row>
    <row r="127" spans="1:25" s="19" customFormat="1" ht="9" customHeight="1" thickTop="1" thickBot="1" x14ac:dyDescent="0.3">
      <c r="A127" s="325">
        <v>100118253062</v>
      </c>
      <c r="B127" s="460"/>
      <c r="C127" s="462"/>
      <c r="D127" s="301" t="s">
        <v>0</v>
      </c>
      <c r="E127" s="339" t="s">
        <v>14</v>
      </c>
      <c r="F127" s="340" t="s">
        <v>15</v>
      </c>
      <c r="G127" s="341" t="s">
        <v>20</v>
      </c>
      <c r="H127" s="342" t="s">
        <v>368</v>
      </c>
      <c r="I127" s="342" t="s">
        <v>24</v>
      </c>
      <c r="J127" s="341" t="s">
        <v>23</v>
      </c>
      <c r="K127" s="342" t="s">
        <v>5</v>
      </c>
      <c r="L127" s="341" t="s">
        <v>369</v>
      </c>
      <c r="M127" s="768" t="s">
        <v>427</v>
      </c>
      <c r="N127" s="769"/>
      <c r="O127" s="769"/>
      <c r="P127" s="770"/>
      <c r="Q127" s="790"/>
      <c r="R127" s="791"/>
      <c r="S127" s="791"/>
      <c r="T127" s="791"/>
      <c r="U127" s="792"/>
      <c r="V127" s="407"/>
      <c r="W127" s="408"/>
      <c r="X127" s="409"/>
      <c r="Y127" s="18"/>
    </row>
    <row r="128" spans="1:25" s="13" customFormat="1" ht="15" customHeight="1" thickBot="1" x14ac:dyDescent="0.3">
      <c r="A128" s="311">
        <v>18</v>
      </c>
      <c r="B128" s="460"/>
      <c r="C128" s="462"/>
      <c r="D128" s="300" t="s">
        <v>376</v>
      </c>
      <c r="E128" s="373" t="s">
        <v>26</v>
      </c>
      <c r="F128" s="494"/>
      <c r="G128" s="600" t="s">
        <v>0</v>
      </c>
      <c r="H128" s="593" t="s">
        <v>0</v>
      </c>
      <c r="I128" s="379">
        <v>0</v>
      </c>
      <c r="J128" s="381" t="s">
        <v>285</v>
      </c>
      <c r="K128" s="633" t="str">
        <f>IF(S125=1,"Photo Needed",IF(S125=2,"24/7",IF(S125=3,"Has Photo","")))</f>
        <v>Photo Needed</v>
      </c>
      <c r="L128" s="385" t="str">
        <f>IF(I128=0,"Not in use",IF(L125&lt;I128,"OFF STA","ON STA"))</f>
        <v>Not in use</v>
      </c>
      <c r="M128" s="771"/>
      <c r="N128" s="772"/>
      <c r="O128" s="772"/>
      <c r="P128" s="773"/>
      <c r="Q128" s="790"/>
      <c r="R128" s="791"/>
      <c r="S128" s="791"/>
      <c r="T128" s="791"/>
      <c r="U128" s="792"/>
      <c r="V128" s="407"/>
      <c r="W128" s="408"/>
      <c r="X128" s="409"/>
      <c r="Y128" s="14"/>
    </row>
    <row r="129" spans="1:25" s="13" customFormat="1" ht="15" customHeight="1" thickTop="1" thickBot="1" x14ac:dyDescent="0.3">
      <c r="A129" s="796" t="str">
        <f>IF(V125=1,"VERIFIED",IF(W125=1,"RECHECKED",IF(R125=1,"RECHECK",IF(T125=1,"VERIFY",IF(U125=1,"NEED APP","SANITY CHECK")))))</f>
        <v>RECHECK</v>
      </c>
      <c r="B129" s="461"/>
      <c r="C129" s="463"/>
      <c r="D129" s="300" t="s">
        <v>61</v>
      </c>
      <c r="E129" s="323" t="s">
        <v>0</v>
      </c>
      <c r="F129" s="323" t="s">
        <v>0</v>
      </c>
      <c r="G129" s="487"/>
      <c r="H129" s="564"/>
      <c r="I129" s="380"/>
      <c r="J129" s="382"/>
      <c r="K129" s="634"/>
      <c r="L129" s="386"/>
      <c r="M129" s="774"/>
      <c r="N129" s="775"/>
      <c r="O129" s="775"/>
      <c r="P129" s="776"/>
      <c r="Q129" s="793"/>
      <c r="R129" s="794"/>
      <c r="S129" s="794"/>
      <c r="T129" s="794"/>
      <c r="U129" s="795"/>
      <c r="V129" s="410"/>
      <c r="W129" s="411"/>
      <c r="X129" s="412"/>
      <c r="Y129" s="14"/>
    </row>
    <row r="130" spans="1:25" s="17" customFormat="1" ht="9" customHeight="1" thickTop="1" thickBot="1" x14ac:dyDescent="0.3">
      <c r="A130" s="283" t="s">
        <v>355</v>
      </c>
      <c r="B130" s="303" t="s">
        <v>12</v>
      </c>
      <c r="C130" s="303"/>
      <c r="D130" s="303" t="s">
        <v>13</v>
      </c>
      <c r="E130" s="303" t="s">
        <v>14</v>
      </c>
      <c r="F130" s="303" t="s">
        <v>15</v>
      </c>
      <c r="G130" s="303" t="s">
        <v>16</v>
      </c>
      <c r="H130" s="303" t="s">
        <v>17</v>
      </c>
      <c r="I130" s="330" t="s">
        <v>22</v>
      </c>
      <c r="J130" s="331" t="s">
        <v>18</v>
      </c>
      <c r="K130" s="331" t="s">
        <v>19</v>
      </c>
      <c r="L130" s="332" t="s">
        <v>28</v>
      </c>
      <c r="M130" s="333" t="s">
        <v>302</v>
      </c>
      <c r="N130" s="334" t="s">
        <v>301</v>
      </c>
      <c r="O130" s="333" t="s">
        <v>303</v>
      </c>
      <c r="P130" s="330" t="s">
        <v>370</v>
      </c>
      <c r="Q130" s="335"/>
      <c r="R130" s="336"/>
      <c r="S130" s="336"/>
      <c r="T130" s="336"/>
      <c r="U130" s="337"/>
      <c r="V130" s="303" t="s">
        <v>371</v>
      </c>
      <c r="W130" s="303" t="s">
        <v>372</v>
      </c>
      <c r="X130" s="338" t="s">
        <v>373</v>
      </c>
      <c r="Y130" s="16"/>
    </row>
    <row r="131" spans="1:25" s="13" customFormat="1" ht="15" customHeight="1" thickTop="1" thickBot="1" x14ac:dyDescent="0.25">
      <c r="A131" s="244" t="s">
        <v>3</v>
      </c>
      <c r="B131" s="609" t="s">
        <v>84</v>
      </c>
      <c r="C131" s="462" t="s">
        <v>0</v>
      </c>
      <c r="D131" s="300" t="s">
        <v>377</v>
      </c>
      <c r="E131" s="275" t="s">
        <v>85</v>
      </c>
      <c r="F131" s="275" t="s">
        <v>86</v>
      </c>
      <c r="G131" s="377" t="s">
        <v>0</v>
      </c>
      <c r="H131" s="387" t="s">
        <v>0</v>
      </c>
      <c r="I131" s="464">
        <v>7</v>
      </c>
      <c r="J131" s="464">
        <v>0</v>
      </c>
      <c r="K131" s="466">
        <f>IF(I131=" "," ",(I131+$H$6-J131))</f>
        <v>7</v>
      </c>
      <c r="L131" s="436">
        <v>500</v>
      </c>
      <c r="M131" s="426">
        <v>2017</v>
      </c>
      <c r="N131" s="349" t="str">
        <f>IF(V131=1,"VERIFIED",IF(W131=1,"RECHECKED",IF(R131=1,"RECHECK",IF(T131=1,"VERIFY",IF(U131=1,"NEED PMT APP","SANITY CHECK ONLY")))))</f>
        <v>SANITY CHECK ONLY</v>
      </c>
      <c r="O131" s="276" t="s">
        <v>304</v>
      </c>
      <c r="P131" s="449" t="s">
        <v>290</v>
      </c>
      <c r="Q131" s="27">
        <f>IF(A132=" "," ",1)</f>
        <v>1</v>
      </c>
      <c r="R131" s="197" t="s">
        <v>0</v>
      </c>
      <c r="S131" s="39" t="s">
        <v>0</v>
      </c>
      <c r="T131" s="28" t="s">
        <v>0</v>
      </c>
      <c r="U131" s="198" t="s">
        <v>0</v>
      </c>
      <c r="V131" s="243" t="s">
        <v>0</v>
      </c>
      <c r="W131" s="216" t="s">
        <v>0</v>
      </c>
      <c r="X131" s="217" t="s">
        <v>0</v>
      </c>
      <c r="Y131" s="14"/>
    </row>
    <row r="132" spans="1:25" s="13" customFormat="1" ht="15" customHeight="1" thickTop="1" thickBot="1" x14ac:dyDescent="0.3">
      <c r="A132" s="277">
        <v>0</v>
      </c>
      <c r="B132" s="610"/>
      <c r="C132" s="462"/>
      <c r="D132" s="300" t="s">
        <v>298</v>
      </c>
      <c r="E132" s="353" t="s">
        <v>25</v>
      </c>
      <c r="F132" s="354"/>
      <c r="G132" s="435"/>
      <c r="H132" s="388"/>
      <c r="I132" s="465"/>
      <c r="J132" s="465"/>
      <c r="K132" s="467"/>
      <c r="L132" s="437"/>
      <c r="M132" s="414"/>
      <c r="N132" s="350"/>
      <c r="O132" s="287" t="s">
        <v>319</v>
      </c>
      <c r="P132" s="450"/>
      <c r="Q132" s="417" t="s">
        <v>423</v>
      </c>
      <c r="R132" s="418"/>
      <c r="S132" s="418"/>
      <c r="T132" s="418"/>
      <c r="U132" s="419"/>
      <c r="V132" s="404" t="s">
        <v>409</v>
      </c>
      <c r="W132" s="405"/>
      <c r="X132" s="406"/>
      <c r="Y132" s="14"/>
    </row>
    <row r="133" spans="1:25" s="19" customFormat="1" ht="9" customHeight="1" thickTop="1" thickBot="1" x14ac:dyDescent="0.3">
      <c r="A133" s="282" t="s">
        <v>83</v>
      </c>
      <c r="B133" s="610"/>
      <c r="C133" s="462"/>
      <c r="D133" s="301" t="s">
        <v>0</v>
      </c>
      <c r="E133" s="339" t="s">
        <v>14</v>
      </c>
      <c r="F133" s="340" t="s">
        <v>15</v>
      </c>
      <c r="G133" s="341" t="s">
        <v>20</v>
      </c>
      <c r="H133" s="342" t="s">
        <v>368</v>
      </c>
      <c r="I133" s="342" t="s">
        <v>24</v>
      </c>
      <c r="J133" s="341" t="s">
        <v>23</v>
      </c>
      <c r="K133" s="342" t="s">
        <v>5</v>
      </c>
      <c r="L133" s="341" t="s">
        <v>369</v>
      </c>
      <c r="M133" s="364" t="s">
        <v>400</v>
      </c>
      <c r="N133" s="365"/>
      <c r="O133" s="365"/>
      <c r="P133" s="366"/>
      <c r="Q133" s="420"/>
      <c r="R133" s="421"/>
      <c r="S133" s="421"/>
      <c r="T133" s="421"/>
      <c r="U133" s="422"/>
      <c r="V133" s="407"/>
      <c r="W133" s="408"/>
      <c r="X133" s="409"/>
      <c r="Y133" s="18"/>
    </row>
    <row r="134" spans="1:25" s="13" customFormat="1" ht="15" customHeight="1" thickBot="1" x14ac:dyDescent="0.3">
      <c r="A134" s="257">
        <v>19</v>
      </c>
      <c r="B134" s="610"/>
      <c r="C134" s="462"/>
      <c r="D134" s="300" t="s">
        <v>376</v>
      </c>
      <c r="E134" s="373" t="s">
        <v>26</v>
      </c>
      <c r="F134" s="374"/>
      <c r="G134" s="375" t="s">
        <v>0</v>
      </c>
      <c r="H134" s="377" t="s">
        <v>0</v>
      </c>
      <c r="I134" s="379">
        <v>0</v>
      </c>
      <c r="J134" s="532" t="s">
        <v>285</v>
      </c>
      <c r="K134" s="584" t="s">
        <v>291</v>
      </c>
      <c r="L134" s="385" t="str">
        <f>IF(I134=0,"Not in use",IF(L131&lt;I134,"OFF STA","ON STA"))</f>
        <v>Not in use</v>
      </c>
      <c r="M134" s="367"/>
      <c r="N134" s="368"/>
      <c r="O134" s="368"/>
      <c r="P134" s="369"/>
      <c r="Q134" s="420"/>
      <c r="R134" s="421"/>
      <c r="S134" s="421"/>
      <c r="T134" s="421"/>
      <c r="U134" s="422"/>
      <c r="V134" s="407"/>
      <c r="W134" s="408"/>
      <c r="X134" s="409"/>
      <c r="Y134" s="14"/>
    </row>
    <row r="135" spans="1:25" s="13" customFormat="1" ht="15" customHeight="1" thickTop="1" thickBot="1" x14ac:dyDescent="0.3">
      <c r="A135" s="328" t="str">
        <f>IF(V131=1,"VERIFIED",IF(W131=1,"RECHECKED",IF(R131=1,"RECHECK",IF(T131=1,"VERIFY",IF(U131=1,"NEED APP","SANITY CHECK")))))</f>
        <v>SANITY CHECK</v>
      </c>
      <c r="B135" s="611"/>
      <c r="C135" s="463"/>
      <c r="D135" s="300" t="s">
        <v>61</v>
      </c>
      <c r="E135" s="235" t="s">
        <v>0</v>
      </c>
      <c r="F135" s="235" t="s">
        <v>0</v>
      </c>
      <c r="G135" s="376"/>
      <c r="H135" s="378"/>
      <c r="I135" s="380"/>
      <c r="J135" s="533"/>
      <c r="K135" s="585"/>
      <c r="L135" s="386"/>
      <c r="M135" s="370"/>
      <c r="N135" s="371"/>
      <c r="O135" s="371"/>
      <c r="P135" s="372"/>
      <c r="Q135" s="423"/>
      <c r="R135" s="424"/>
      <c r="S135" s="424"/>
      <c r="T135" s="424"/>
      <c r="U135" s="425"/>
      <c r="V135" s="410"/>
      <c r="W135" s="411"/>
      <c r="X135" s="412"/>
      <c r="Y135" s="14"/>
    </row>
    <row r="136" spans="1:25" s="34" customFormat="1" ht="4.9000000000000004" customHeight="1" thickTop="1" thickBot="1" x14ac:dyDescent="0.3">
      <c r="A136" s="279"/>
      <c r="B136" s="260"/>
      <c r="C136" s="261"/>
      <c r="D136" s="304"/>
      <c r="E136" s="262"/>
      <c r="F136" s="262"/>
      <c r="G136" s="263"/>
      <c r="H136" s="262"/>
      <c r="I136" s="264"/>
      <c r="J136" s="264"/>
      <c r="K136" s="265"/>
      <c r="L136" s="266"/>
      <c r="M136" s="267"/>
      <c r="N136" s="267"/>
      <c r="O136" s="267"/>
      <c r="P136" s="268"/>
      <c r="Q136" s="29"/>
      <c r="R136" s="30"/>
      <c r="S136" s="31"/>
      <c r="T136" s="32"/>
      <c r="U136" s="33"/>
      <c r="V136" s="218"/>
      <c r="W136" s="219"/>
      <c r="X136" s="220"/>
    </row>
    <row r="137" spans="1:25" s="17" customFormat="1" ht="9" customHeight="1" thickTop="1" thickBot="1" x14ac:dyDescent="0.3">
      <c r="A137" s="283" t="s">
        <v>355</v>
      </c>
      <c r="B137" s="303" t="s">
        <v>12</v>
      </c>
      <c r="C137" s="303"/>
      <c r="D137" s="303" t="s">
        <v>13</v>
      </c>
      <c r="E137" s="303" t="s">
        <v>14</v>
      </c>
      <c r="F137" s="303" t="s">
        <v>15</v>
      </c>
      <c r="G137" s="303" t="s">
        <v>16</v>
      </c>
      <c r="H137" s="303" t="s">
        <v>17</v>
      </c>
      <c r="I137" s="330" t="s">
        <v>22</v>
      </c>
      <c r="J137" s="331" t="s">
        <v>18</v>
      </c>
      <c r="K137" s="331" t="s">
        <v>19</v>
      </c>
      <c r="L137" s="332" t="s">
        <v>28</v>
      </c>
      <c r="M137" s="333" t="s">
        <v>302</v>
      </c>
      <c r="N137" s="334" t="s">
        <v>301</v>
      </c>
      <c r="O137" s="333" t="s">
        <v>303</v>
      </c>
      <c r="P137" s="330" t="s">
        <v>370</v>
      </c>
      <c r="Q137" s="335"/>
      <c r="R137" s="336"/>
      <c r="S137" s="336"/>
      <c r="T137" s="336"/>
      <c r="U137" s="337"/>
      <c r="V137" s="303" t="s">
        <v>371</v>
      </c>
      <c r="W137" s="303" t="s">
        <v>372</v>
      </c>
      <c r="X137" s="338" t="s">
        <v>373</v>
      </c>
      <c r="Y137" s="16"/>
    </row>
    <row r="138" spans="1:25" s="13" customFormat="1" ht="15" customHeight="1" thickTop="1" thickBot="1" x14ac:dyDescent="0.25">
      <c r="A138" s="244" t="s">
        <v>3</v>
      </c>
      <c r="B138" s="459" t="s">
        <v>106</v>
      </c>
      <c r="C138" s="462" t="s">
        <v>0</v>
      </c>
      <c r="D138" s="300" t="s">
        <v>377</v>
      </c>
      <c r="E138" s="275" t="s">
        <v>85</v>
      </c>
      <c r="F138" s="275" t="s">
        <v>86</v>
      </c>
      <c r="G138" s="377" t="s">
        <v>0</v>
      </c>
      <c r="H138" s="387" t="s">
        <v>0</v>
      </c>
      <c r="I138" s="464">
        <v>11.8</v>
      </c>
      <c r="J138" s="464">
        <v>4.2</v>
      </c>
      <c r="K138" s="466">
        <f>IF(I138=" "," ",(I138+$H$6-J138))</f>
        <v>7.6000000000000005</v>
      </c>
      <c r="L138" s="436">
        <v>50</v>
      </c>
      <c r="M138" s="426">
        <v>2017</v>
      </c>
      <c r="N138" s="349" t="str">
        <f>IF(V138=1,"VERIFIED",IF(W138=1,"RECHECKED",IF(R138=1,"RECHECK",IF(T138=1,"VERIFY",IF(U138=1,"NEED PMT APP","SANITY CHECK ONLY")))))</f>
        <v>SANITY CHECK ONLY</v>
      </c>
      <c r="O138" s="276" t="s">
        <v>304</v>
      </c>
      <c r="P138" s="449" t="s">
        <v>289</v>
      </c>
      <c r="Q138" s="27">
        <f>IF(A139=" "," ",1)</f>
        <v>1</v>
      </c>
      <c r="R138" s="197" t="s">
        <v>0</v>
      </c>
      <c r="S138" s="39" t="s">
        <v>0</v>
      </c>
      <c r="T138" s="28" t="s">
        <v>0</v>
      </c>
      <c r="U138" s="198" t="s">
        <v>0</v>
      </c>
      <c r="V138" s="243" t="s">
        <v>0</v>
      </c>
      <c r="W138" s="216" t="s">
        <v>0</v>
      </c>
      <c r="X138" s="217" t="s">
        <v>0</v>
      </c>
      <c r="Y138" s="14"/>
    </row>
    <row r="139" spans="1:25" s="13" customFormat="1" ht="15" customHeight="1" thickTop="1" thickBot="1" x14ac:dyDescent="0.25">
      <c r="A139" s="248" t="s">
        <v>104</v>
      </c>
      <c r="B139" s="460"/>
      <c r="C139" s="462"/>
      <c r="D139" s="300" t="s">
        <v>298</v>
      </c>
      <c r="E139" s="280" t="s">
        <v>85</v>
      </c>
      <c r="F139" s="280" t="s">
        <v>86</v>
      </c>
      <c r="G139" s="435"/>
      <c r="H139" s="388"/>
      <c r="I139" s="465"/>
      <c r="J139" s="465"/>
      <c r="K139" s="467"/>
      <c r="L139" s="437"/>
      <c r="M139" s="414"/>
      <c r="N139" s="350"/>
      <c r="O139" s="287" t="s">
        <v>320</v>
      </c>
      <c r="P139" s="450"/>
      <c r="Q139" s="417" t="s">
        <v>423</v>
      </c>
      <c r="R139" s="418"/>
      <c r="S139" s="418"/>
      <c r="T139" s="418"/>
      <c r="U139" s="419"/>
      <c r="V139" s="404" t="s">
        <v>409</v>
      </c>
      <c r="W139" s="405"/>
      <c r="X139" s="406"/>
      <c r="Y139" s="14"/>
    </row>
    <row r="140" spans="1:25" s="19" customFormat="1" ht="9" customHeight="1" thickTop="1" thickBot="1" x14ac:dyDescent="0.3">
      <c r="A140" s="282" t="s">
        <v>105</v>
      </c>
      <c r="B140" s="460"/>
      <c r="C140" s="462"/>
      <c r="D140" s="301" t="s">
        <v>0</v>
      </c>
      <c r="E140" s="339" t="s">
        <v>14</v>
      </c>
      <c r="F140" s="340" t="s">
        <v>15</v>
      </c>
      <c r="G140" s="341" t="s">
        <v>20</v>
      </c>
      <c r="H140" s="342" t="s">
        <v>368</v>
      </c>
      <c r="I140" s="342" t="s">
        <v>24</v>
      </c>
      <c r="J140" s="341" t="s">
        <v>23</v>
      </c>
      <c r="K140" s="342" t="s">
        <v>5</v>
      </c>
      <c r="L140" s="341" t="s">
        <v>369</v>
      </c>
      <c r="M140" s="364" t="s">
        <v>400</v>
      </c>
      <c r="N140" s="365"/>
      <c r="O140" s="365"/>
      <c r="P140" s="366"/>
      <c r="Q140" s="420"/>
      <c r="R140" s="421"/>
      <c r="S140" s="421"/>
      <c r="T140" s="421"/>
      <c r="U140" s="422"/>
      <c r="V140" s="407"/>
      <c r="W140" s="408"/>
      <c r="X140" s="409"/>
      <c r="Y140" s="18"/>
    </row>
    <row r="141" spans="1:25" s="13" customFormat="1" ht="15" customHeight="1" thickBot="1" x14ac:dyDescent="0.25">
      <c r="A141" s="257">
        <v>20</v>
      </c>
      <c r="B141" s="460"/>
      <c r="C141" s="462"/>
      <c r="D141" s="300" t="s">
        <v>376</v>
      </c>
      <c r="E141" s="280" t="s">
        <v>85</v>
      </c>
      <c r="F141" s="280" t="s">
        <v>86</v>
      </c>
      <c r="G141" s="375" t="s">
        <v>0</v>
      </c>
      <c r="H141" s="377" t="s">
        <v>0</v>
      </c>
      <c r="I141" s="379">
        <v>0</v>
      </c>
      <c r="J141" s="381" t="s">
        <v>285</v>
      </c>
      <c r="K141" s="383" t="s">
        <v>291</v>
      </c>
      <c r="L141" s="385" t="str">
        <f>IF(I141=0,"Not in use",IF(L138&lt;I141,"OFF STA","ON STA"))</f>
        <v>Not in use</v>
      </c>
      <c r="M141" s="367"/>
      <c r="N141" s="368"/>
      <c r="O141" s="368"/>
      <c r="P141" s="369"/>
      <c r="Q141" s="420"/>
      <c r="R141" s="421"/>
      <c r="S141" s="421"/>
      <c r="T141" s="421"/>
      <c r="U141" s="422"/>
      <c r="V141" s="407"/>
      <c r="W141" s="408"/>
      <c r="X141" s="409"/>
      <c r="Y141" s="14"/>
    </row>
    <row r="142" spans="1:25" s="13" customFormat="1" ht="15" customHeight="1" thickTop="1" thickBot="1" x14ac:dyDescent="0.25">
      <c r="A142" s="328" t="str">
        <f>IF(V138=1,"VERIFIED",IF(W138=1,"RECHECKED",IF(R138=1,"RECHECK",IF(T138=1,"VERIFY",IF(U138=1,"NEED APP","SANITY CHECK")))))</f>
        <v>SANITY CHECK</v>
      </c>
      <c r="B142" s="461"/>
      <c r="C142" s="463"/>
      <c r="D142" s="300" t="s">
        <v>61</v>
      </c>
      <c r="E142" s="242" t="s">
        <v>0</v>
      </c>
      <c r="F142" s="242" t="s">
        <v>0</v>
      </c>
      <c r="G142" s="376"/>
      <c r="H142" s="378"/>
      <c r="I142" s="380"/>
      <c r="J142" s="382"/>
      <c r="K142" s="384"/>
      <c r="L142" s="386"/>
      <c r="M142" s="370"/>
      <c r="N142" s="371"/>
      <c r="O142" s="371"/>
      <c r="P142" s="372"/>
      <c r="Q142" s="423"/>
      <c r="R142" s="424"/>
      <c r="S142" s="424"/>
      <c r="T142" s="424"/>
      <c r="U142" s="425"/>
      <c r="V142" s="410"/>
      <c r="W142" s="411"/>
      <c r="X142" s="412"/>
      <c r="Y142" s="14"/>
    </row>
    <row r="143" spans="1:25" s="34" customFormat="1" ht="4.9000000000000004" customHeight="1" thickTop="1" thickBot="1" x14ac:dyDescent="0.3">
      <c r="A143" s="279"/>
      <c r="B143" s="260"/>
      <c r="C143" s="261"/>
      <c r="D143" s="304"/>
      <c r="E143" s="262"/>
      <c r="F143" s="262"/>
      <c r="G143" s="263"/>
      <c r="H143" s="262"/>
      <c r="I143" s="264"/>
      <c r="J143" s="264"/>
      <c r="K143" s="265"/>
      <c r="L143" s="266"/>
      <c r="M143" s="267"/>
      <c r="N143" s="267"/>
      <c r="O143" s="267"/>
      <c r="P143" s="268"/>
      <c r="Q143" s="29"/>
      <c r="R143" s="30"/>
      <c r="S143" s="31"/>
      <c r="T143" s="32"/>
      <c r="U143" s="33"/>
      <c r="V143" s="218"/>
      <c r="W143" s="219"/>
      <c r="X143" s="220"/>
    </row>
    <row r="144" spans="1:25" s="17" customFormat="1" ht="9" customHeight="1" thickTop="1" thickBot="1" x14ac:dyDescent="0.3">
      <c r="A144" s="283" t="s">
        <v>355</v>
      </c>
      <c r="B144" s="303" t="s">
        <v>12</v>
      </c>
      <c r="C144" s="303"/>
      <c r="D144" s="303" t="s">
        <v>13</v>
      </c>
      <c r="E144" s="303" t="s">
        <v>14</v>
      </c>
      <c r="F144" s="303" t="s">
        <v>15</v>
      </c>
      <c r="G144" s="303" t="s">
        <v>16</v>
      </c>
      <c r="H144" s="303" t="s">
        <v>17</v>
      </c>
      <c r="I144" s="330" t="s">
        <v>22</v>
      </c>
      <c r="J144" s="331" t="s">
        <v>18</v>
      </c>
      <c r="K144" s="331" t="s">
        <v>19</v>
      </c>
      <c r="L144" s="332" t="s">
        <v>28</v>
      </c>
      <c r="M144" s="333" t="s">
        <v>302</v>
      </c>
      <c r="N144" s="334" t="s">
        <v>301</v>
      </c>
      <c r="O144" s="333" t="s">
        <v>303</v>
      </c>
      <c r="P144" s="330" t="s">
        <v>370</v>
      </c>
      <c r="Q144" s="335"/>
      <c r="R144" s="336"/>
      <c r="S144" s="336"/>
      <c r="T144" s="336"/>
      <c r="U144" s="337"/>
      <c r="V144" s="303" t="s">
        <v>371</v>
      </c>
      <c r="W144" s="303" t="s">
        <v>372</v>
      </c>
      <c r="X144" s="338" t="s">
        <v>373</v>
      </c>
      <c r="Y144" s="16"/>
    </row>
    <row r="145" spans="1:25" s="13" customFormat="1" ht="15" customHeight="1" thickTop="1" thickBot="1" x14ac:dyDescent="0.25">
      <c r="A145" s="244" t="s">
        <v>3</v>
      </c>
      <c r="B145" s="459" t="s">
        <v>111</v>
      </c>
      <c r="C145" s="462" t="s">
        <v>0</v>
      </c>
      <c r="D145" s="300" t="s">
        <v>377</v>
      </c>
      <c r="E145" s="275" t="s">
        <v>112</v>
      </c>
      <c r="F145" s="275" t="s">
        <v>113</v>
      </c>
      <c r="G145" s="377" t="s">
        <v>0</v>
      </c>
      <c r="H145" s="387" t="s">
        <v>0</v>
      </c>
      <c r="I145" s="464">
        <v>7.3</v>
      </c>
      <c r="J145" s="464">
        <v>0</v>
      </c>
      <c r="K145" s="466">
        <f>IF(I145=" "," ",(I145+$H$6-J145))</f>
        <v>7.3</v>
      </c>
      <c r="L145" s="436">
        <v>50</v>
      </c>
      <c r="M145" s="426">
        <v>2017</v>
      </c>
      <c r="N145" s="349" t="str">
        <f>IF(V145=1,"VERIFIED",IF(W145=1,"RECHECKED",IF(R145=1,"RECHECK",IF(T145=1,"VERIFY",IF(U145=1,"NEED PMT APP","SANITY CHECK ONLY")))))</f>
        <v>SANITY CHECK ONLY</v>
      </c>
      <c r="O145" s="276" t="s">
        <v>304</v>
      </c>
      <c r="P145" s="449" t="s">
        <v>309</v>
      </c>
      <c r="Q145" s="27">
        <f>IF(A146=" "," ",1)</f>
        <v>1</v>
      </c>
      <c r="R145" s="197" t="s">
        <v>0</v>
      </c>
      <c r="S145" s="39" t="s">
        <v>0</v>
      </c>
      <c r="T145" s="28" t="s">
        <v>0</v>
      </c>
      <c r="U145" s="198" t="s">
        <v>0</v>
      </c>
      <c r="V145" s="243" t="s">
        <v>0</v>
      </c>
      <c r="W145" s="216" t="s">
        <v>0</v>
      </c>
      <c r="X145" s="217" t="s">
        <v>0</v>
      </c>
      <c r="Y145" s="14"/>
    </row>
    <row r="146" spans="1:25" s="13" customFormat="1" ht="15" customHeight="1" thickTop="1" thickBot="1" x14ac:dyDescent="0.25">
      <c r="A146" s="248" t="s">
        <v>109</v>
      </c>
      <c r="B146" s="460"/>
      <c r="C146" s="462"/>
      <c r="D146" s="300" t="s">
        <v>298</v>
      </c>
      <c r="E146" s="280" t="s">
        <v>112</v>
      </c>
      <c r="F146" s="280" t="s">
        <v>113</v>
      </c>
      <c r="G146" s="435"/>
      <c r="H146" s="388"/>
      <c r="I146" s="465"/>
      <c r="J146" s="465"/>
      <c r="K146" s="467"/>
      <c r="L146" s="437"/>
      <c r="M146" s="414"/>
      <c r="N146" s="350"/>
      <c r="O146" s="287" t="s">
        <v>320</v>
      </c>
      <c r="P146" s="450"/>
      <c r="Q146" s="417" t="s">
        <v>423</v>
      </c>
      <c r="R146" s="418"/>
      <c r="S146" s="418"/>
      <c r="T146" s="418"/>
      <c r="U146" s="419"/>
      <c r="V146" s="404" t="s">
        <v>409</v>
      </c>
      <c r="W146" s="405"/>
      <c r="X146" s="406"/>
      <c r="Y146" s="14"/>
    </row>
    <row r="147" spans="1:25" s="19" customFormat="1" ht="9" customHeight="1" thickTop="1" thickBot="1" x14ac:dyDescent="0.3">
      <c r="A147" s="282" t="s">
        <v>110</v>
      </c>
      <c r="B147" s="460"/>
      <c r="C147" s="462"/>
      <c r="D147" s="301" t="s">
        <v>0</v>
      </c>
      <c r="E147" s="339" t="s">
        <v>14</v>
      </c>
      <c r="F147" s="340" t="s">
        <v>15</v>
      </c>
      <c r="G147" s="341" t="s">
        <v>20</v>
      </c>
      <c r="H147" s="342" t="s">
        <v>368</v>
      </c>
      <c r="I147" s="342" t="s">
        <v>24</v>
      </c>
      <c r="J147" s="341" t="s">
        <v>23</v>
      </c>
      <c r="K147" s="342" t="s">
        <v>5</v>
      </c>
      <c r="L147" s="341" t="s">
        <v>369</v>
      </c>
      <c r="M147" s="364" t="s">
        <v>400</v>
      </c>
      <c r="N147" s="365"/>
      <c r="O147" s="365"/>
      <c r="P147" s="366"/>
      <c r="Q147" s="420"/>
      <c r="R147" s="421"/>
      <c r="S147" s="421"/>
      <c r="T147" s="421"/>
      <c r="U147" s="422"/>
      <c r="V147" s="407"/>
      <c r="W147" s="408"/>
      <c r="X147" s="409"/>
      <c r="Y147" s="18"/>
    </row>
    <row r="148" spans="1:25" s="13" customFormat="1" ht="15" customHeight="1" thickBot="1" x14ac:dyDescent="0.25">
      <c r="A148" s="257">
        <v>21</v>
      </c>
      <c r="B148" s="460"/>
      <c r="C148" s="462"/>
      <c r="D148" s="300" t="s">
        <v>376</v>
      </c>
      <c r="E148" s="280" t="s">
        <v>112</v>
      </c>
      <c r="F148" s="280" t="s">
        <v>113</v>
      </c>
      <c r="G148" s="375" t="s">
        <v>0</v>
      </c>
      <c r="H148" s="377"/>
      <c r="I148" s="379">
        <v>0</v>
      </c>
      <c r="J148" s="381" t="s">
        <v>285</v>
      </c>
      <c r="K148" s="383" t="s">
        <v>291</v>
      </c>
      <c r="L148" s="385" t="str">
        <f>IF(I148=0,"Not in use",IF(L145&lt;I148,"OFF STA","ON STA"))</f>
        <v>Not in use</v>
      </c>
      <c r="M148" s="367"/>
      <c r="N148" s="368"/>
      <c r="O148" s="368"/>
      <c r="P148" s="369"/>
      <c r="Q148" s="420"/>
      <c r="R148" s="421"/>
      <c r="S148" s="421"/>
      <c r="T148" s="421"/>
      <c r="U148" s="422"/>
      <c r="V148" s="407"/>
      <c r="W148" s="408"/>
      <c r="X148" s="409"/>
      <c r="Y148" s="14"/>
    </row>
    <row r="149" spans="1:25" s="13" customFormat="1" ht="15" customHeight="1" thickTop="1" thickBot="1" x14ac:dyDescent="0.25">
      <c r="A149" s="328" t="str">
        <f>IF(V145=1,"VERIFIED",IF(W145=1,"RECHECKED",IF(R145=1,"RECHECK",IF(T145=1,"VERIFY",IF(U145=1,"NEED APP","SANITY CHECK")))))</f>
        <v>SANITY CHECK</v>
      </c>
      <c r="B149" s="461"/>
      <c r="C149" s="463"/>
      <c r="D149" s="300" t="s">
        <v>61</v>
      </c>
      <c r="E149" s="242" t="s">
        <v>0</v>
      </c>
      <c r="F149" s="242" t="s">
        <v>0</v>
      </c>
      <c r="G149" s="376"/>
      <c r="H149" s="378"/>
      <c r="I149" s="380"/>
      <c r="J149" s="382"/>
      <c r="K149" s="384"/>
      <c r="L149" s="386"/>
      <c r="M149" s="370"/>
      <c r="N149" s="371"/>
      <c r="O149" s="371"/>
      <c r="P149" s="372"/>
      <c r="Q149" s="423"/>
      <c r="R149" s="424"/>
      <c r="S149" s="424"/>
      <c r="T149" s="424"/>
      <c r="U149" s="425"/>
      <c r="V149" s="410"/>
      <c r="W149" s="411"/>
      <c r="X149" s="412"/>
      <c r="Y149" s="14"/>
    </row>
    <row r="150" spans="1:25" s="34" customFormat="1" ht="4.9000000000000004" customHeight="1" thickTop="1" thickBot="1" x14ac:dyDescent="0.3">
      <c r="A150" s="279"/>
      <c r="B150" s="260"/>
      <c r="C150" s="261"/>
      <c r="D150" s="304"/>
      <c r="E150" s="262"/>
      <c r="F150" s="262"/>
      <c r="G150" s="263"/>
      <c r="H150" s="262"/>
      <c r="I150" s="264"/>
      <c r="J150" s="264"/>
      <c r="K150" s="265"/>
      <c r="L150" s="266"/>
      <c r="M150" s="267"/>
      <c r="N150" s="267"/>
      <c r="O150" s="267"/>
      <c r="P150" s="268"/>
      <c r="Q150" s="29"/>
      <c r="R150" s="30"/>
      <c r="S150" s="31"/>
      <c r="T150" s="32"/>
      <c r="U150" s="33"/>
      <c r="V150" s="218"/>
      <c r="W150" s="219"/>
      <c r="X150" s="220"/>
    </row>
    <row r="151" spans="1:25" s="17" customFormat="1" ht="9" customHeight="1" thickTop="1" thickBot="1" x14ac:dyDescent="0.3">
      <c r="A151" s="283" t="s">
        <v>356</v>
      </c>
      <c r="B151" s="303" t="s">
        <v>12</v>
      </c>
      <c r="C151" s="303"/>
      <c r="D151" s="303" t="s">
        <v>13</v>
      </c>
      <c r="E151" s="303" t="s">
        <v>14</v>
      </c>
      <c r="F151" s="303" t="s">
        <v>15</v>
      </c>
      <c r="G151" s="303" t="s">
        <v>16</v>
      </c>
      <c r="H151" s="303" t="s">
        <v>17</v>
      </c>
      <c r="I151" s="330" t="s">
        <v>22</v>
      </c>
      <c r="J151" s="331" t="s">
        <v>18</v>
      </c>
      <c r="K151" s="331" t="s">
        <v>19</v>
      </c>
      <c r="L151" s="332" t="s">
        <v>28</v>
      </c>
      <c r="M151" s="333" t="s">
        <v>302</v>
      </c>
      <c r="N151" s="334" t="s">
        <v>301</v>
      </c>
      <c r="O151" s="333" t="s">
        <v>303</v>
      </c>
      <c r="P151" s="330" t="s">
        <v>370</v>
      </c>
      <c r="Q151" s="335"/>
      <c r="R151" s="336"/>
      <c r="S151" s="336"/>
      <c r="T151" s="336"/>
      <c r="U151" s="337"/>
      <c r="V151" s="303" t="s">
        <v>371</v>
      </c>
      <c r="W151" s="303" t="s">
        <v>372</v>
      </c>
      <c r="X151" s="338" t="s">
        <v>373</v>
      </c>
      <c r="Y151" s="16"/>
    </row>
    <row r="152" spans="1:25" s="13" customFormat="1" ht="15" customHeight="1" thickTop="1" thickBot="1" x14ac:dyDescent="0.25">
      <c r="A152" s="244" t="s">
        <v>3</v>
      </c>
      <c r="B152" s="459" t="s">
        <v>179</v>
      </c>
      <c r="C152" s="462" t="s">
        <v>0</v>
      </c>
      <c r="D152" s="300" t="s">
        <v>377</v>
      </c>
      <c r="E152" s="275" t="s">
        <v>180</v>
      </c>
      <c r="F152" s="275" t="s">
        <v>181</v>
      </c>
      <c r="G152" s="377">
        <v>1148</v>
      </c>
      <c r="H152" s="387">
        <v>9</v>
      </c>
      <c r="I152" s="464">
        <v>16.2</v>
      </c>
      <c r="J152" s="464">
        <v>4.2</v>
      </c>
      <c r="K152" s="466">
        <f>IF(I152=" "," ",(I152+$H$6-J152))</f>
        <v>12</v>
      </c>
      <c r="L152" s="436">
        <v>500</v>
      </c>
      <c r="M152" s="490">
        <v>43357</v>
      </c>
      <c r="N152" s="349" t="str">
        <f>IF(V152=1,"VERIFIED",IF(W152=1,"RECHECKED",IF(R152=1,"RECHECK",IF(T152=1,"VERIFY",IF(U152=1,"NEED PMT APP","SANITY CHECK ONLY")))))</f>
        <v>VERIFIED</v>
      </c>
      <c r="O152" s="276" t="s">
        <v>304</v>
      </c>
      <c r="P152" s="601" t="s">
        <v>420</v>
      </c>
      <c r="Q152" s="27">
        <f>IF(A153=" "," ",1)</f>
        <v>1</v>
      </c>
      <c r="R152" s="197" t="s">
        <v>0</v>
      </c>
      <c r="S152" s="39" t="s">
        <v>0</v>
      </c>
      <c r="T152" s="28">
        <v>1</v>
      </c>
      <c r="U152" s="198" t="s">
        <v>0</v>
      </c>
      <c r="V152" s="28">
        <v>1</v>
      </c>
      <c r="W152" s="216" t="s">
        <v>0</v>
      </c>
      <c r="X152" s="217" t="s">
        <v>0</v>
      </c>
      <c r="Y152" s="14"/>
    </row>
    <row r="153" spans="1:25" s="13" customFormat="1" ht="15" customHeight="1" thickTop="1" thickBot="1" x14ac:dyDescent="0.3">
      <c r="A153" s="277">
        <v>0</v>
      </c>
      <c r="B153" s="460"/>
      <c r="C153" s="462"/>
      <c r="D153" s="300" t="s">
        <v>298</v>
      </c>
      <c r="E153" s="571" t="s">
        <v>25</v>
      </c>
      <c r="F153" s="642"/>
      <c r="G153" s="435"/>
      <c r="H153" s="388"/>
      <c r="I153" s="465"/>
      <c r="J153" s="465"/>
      <c r="K153" s="467"/>
      <c r="L153" s="437"/>
      <c r="M153" s="491"/>
      <c r="N153" s="350"/>
      <c r="O153" s="287" t="s">
        <v>321</v>
      </c>
      <c r="P153" s="602"/>
      <c r="Q153" s="355" t="s">
        <v>472</v>
      </c>
      <c r="R153" s="356"/>
      <c r="S153" s="356"/>
      <c r="T153" s="356"/>
      <c r="U153" s="357"/>
      <c r="V153" s="404" t="s">
        <v>410</v>
      </c>
      <c r="W153" s="405"/>
      <c r="X153" s="406"/>
      <c r="Y153" s="14"/>
    </row>
    <row r="154" spans="1:25" s="19" customFormat="1" ht="9" customHeight="1" thickTop="1" thickBot="1" x14ac:dyDescent="0.3">
      <c r="A154" s="282" t="s">
        <v>178</v>
      </c>
      <c r="B154" s="460"/>
      <c r="C154" s="462"/>
      <c r="D154" s="301" t="s">
        <v>0</v>
      </c>
      <c r="E154" s="347" t="s">
        <v>14</v>
      </c>
      <c r="F154" s="348" t="s">
        <v>15</v>
      </c>
      <c r="G154" s="341" t="s">
        <v>20</v>
      </c>
      <c r="H154" s="342" t="s">
        <v>368</v>
      </c>
      <c r="I154" s="342" t="s">
        <v>24</v>
      </c>
      <c r="J154" s="341" t="s">
        <v>23</v>
      </c>
      <c r="K154" s="342" t="s">
        <v>5</v>
      </c>
      <c r="L154" s="341" t="s">
        <v>369</v>
      </c>
      <c r="M154" s="389" t="s">
        <v>454</v>
      </c>
      <c r="N154" s="470"/>
      <c r="O154" s="470"/>
      <c r="P154" s="471"/>
      <c r="Q154" s="358"/>
      <c r="R154" s="359"/>
      <c r="S154" s="359"/>
      <c r="T154" s="359"/>
      <c r="U154" s="360"/>
      <c r="V154" s="407"/>
      <c r="W154" s="408"/>
      <c r="X154" s="409"/>
      <c r="Y154" s="18"/>
    </row>
    <row r="155" spans="1:25" s="13" customFormat="1" ht="15" customHeight="1" thickBot="1" x14ac:dyDescent="0.3">
      <c r="A155" s="257">
        <f>A148+1</f>
        <v>22</v>
      </c>
      <c r="B155" s="460"/>
      <c r="C155" s="462"/>
      <c r="D155" s="300" t="s">
        <v>376</v>
      </c>
      <c r="E155" s="484" t="s">
        <v>26</v>
      </c>
      <c r="F155" s="589"/>
      <c r="G155" s="375">
        <v>43351</v>
      </c>
      <c r="H155" s="377" t="s">
        <v>0</v>
      </c>
      <c r="I155" s="379">
        <v>0</v>
      </c>
      <c r="J155" s="381" t="s">
        <v>285</v>
      </c>
      <c r="K155" s="383" t="s">
        <v>291</v>
      </c>
      <c r="L155" s="385" t="s">
        <v>456</v>
      </c>
      <c r="M155" s="472"/>
      <c r="N155" s="473"/>
      <c r="O155" s="473"/>
      <c r="P155" s="474"/>
      <c r="Q155" s="358"/>
      <c r="R155" s="359"/>
      <c r="S155" s="359"/>
      <c r="T155" s="359"/>
      <c r="U155" s="360"/>
      <c r="V155" s="407"/>
      <c r="W155" s="408"/>
      <c r="X155" s="409"/>
      <c r="Y155" s="14"/>
    </row>
    <row r="156" spans="1:25" s="13" customFormat="1" ht="15" customHeight="1" thickTop="1" thickBot="1" x14ac:dyDescent="0.3">
      <c r="A156" s="328" t="str">
        <f>IF(V152=1,"VERIFIED",IF(W152=1,"RECHECKED",IF(R152=1,"RECHECK",IF(T152=1,"VERIFY",IF(U152=1,"NEED APP","SANITY CHECK")))))</f>
        <v>VERIFIED</v>
      </c>
      <c r="B156" s="461"/>
      <c r="C156" s="463"/>
      <c r="D156" s="300" t="s">
        <v>61</v>
      </c>
      <c r="E156" s="235" t="s">
        <v>453</v>
      </c>
      <c r="F156" s="235" t="s">
        <v>455</v>
      </c>
      <c r="G156" s="376"/>
      <c r="H156" s="378"/>
      <c r="I156" s="380"/>
      <c r="J156" s="382"/>
      <c r="K156" s="384"/>
      <c r="L156" s="386"/>
      <c r="M156" s="475"/>
      <c r="N156" s="476"/>
      <c r="O156" s="476"/>
      <c r="P156" s="477"/>
      <c r="Q156" s="361"/>
      <c r="R156" s="362"/>
      <c r="S156" s="362"/>
      <c r="T156" s="362"/>
      <c r="U156" s="363"/>
      <c r="V156" s="410"/>
      <c r="W156" s="411"/>
      <c r="X156" s="412"/>
      <c r="Y156" s="14"/>
    </row>
    <row r="157" spans="1:25" s="34" customFormat="1" ht="4.9000000000000004" customHeight="1" thickTop="1" thickBot="1" x14ac:dyDescent="0.3">
      <c r="A157" s="279"/>
      <c r="B157" s="260"/>
      <c r="C157" s="261"/>
      <c r="D157" s="304"/>
      <c r="E157" s="262"/>
      <c r="F157" s="262"/>
      <c r="G157" s="263"/>
      <c r="H157" s="262"/>
      <c r="I157" s="264"/>
      <c r="J157" s="264"/>
      <c r="K157" s="265"/>
      <c r="L157" s="266"/>
      <c r="M157" s="267"/>
      <c r="N157" s="267"/>
      <c r="O157" s="267"/>
      <c r="P157" s="268"/>
      <c r="Q157" s="29"/>
      <c r="R157" s="30"/>
      <c r="S157" s="31"/>
      <c r="T157" s="32"/>
      <c r="U157" s="33"/>
      <c r="V157" s="206"/>
      <c r="W157" s="30"/>
      <c r="X157" s="207"/>
    </row>
    <row r="158" spans="1:25" s="17" customFormat="1" ht="9" customHeight="1" thickTop="1" thickBot="1" x14ac:dyDescent="0.3">
      <c r="A158" s="283" t="s">
        <v>356</v>
      </c>
      <c r="B158" s="303" t="s">
        <v>12</v>
      </c>
      <c r="C158" s="303"/>
      <c r="D158" s="303" t="s">
        <v>13</v>
      </c>
      <c r="E158" s="303" t="s">
        <v>14</v>
      </c>
      <c r="F158" s="303" t="s">
        <v>15</v>
      </c>
      <c r="G158" s="303" t="s">
        <v>16</v>
      </c>
      <c r="H158" s="303" t="s">
        <v>17</v>
      </c>
      <c r="I158" s="330" t="s">
        <v>22</v>
      </c>
      <c r="J158" s="331" t="s">
        <v>18</v>
      </c>
      <c r="K158" s="331" t="s">
        <v>19</v>
      </c>
      <c r="L158" s="332" t="s">
        <v>28</v>
      </c>
      <c r="M158" s="333" t="s">
        <v>302</v>
      </c>
      <c r="N158" s="334" t="s">
        <v>301</v>
      </c>
      <c r="O158" s="333" t="s">
        <v>303</v>
      </c>
      <c r="P158" s="330" t="s">
        <v>370</v>
      </c>
      <c r="Q158" s="335"/>
      <c r="R158" s="336"/>
      <c r="S158" s="336"/>
      <c r="T158" s="336"/>
      <c r="U158" s="337"/>
      <c r="V158" s="303" t="s">
        <v>371</v>
      </c>
      <c r="W158" s="303" t="s">
        <v>372</v>
      </c>
      <c r="X158" s="338" t="s">
        <v>373</v>
      </c>
      <c r="Y158" s="16"/>
    </row>
    <row r="159" spans="1:25" s="13" customFormat="1" ht="15" customHeight="1" thickTop="1" thickBot="1" x14ac:dyDescent="0.25">
      <c r="A159" s="244" t="s">
        <v>3</v>
      </c>
      <c r="B159" s="459" t="s">
        <v>185</v>
      </c>
      <c r="C159" s="462" t="s">
        <v>0</v>
      </c>
      <c r="D159" s="300" t="s">
        <v>377</v>
      </c>
      <c r="E159" s="275" t="s">
        <v>186</v>
      </c>
      <c r="F159" s="275" t="s">
        <v>187</v>
      </c>
      <c r="G159" s="377">
        <v>1150</v>
      </c>
      <c r="H159" s="387">
        <v>8</v>
      </c>
      <c r="I159" s="464">
        <v>13</v>
      </c>
      <c r="J159" s="464">
        <v>4</v>
      </c>
      <c r="K159" s="466">
        <f>IF(I159=" "," ",(I159+$H$6-J159))</f>
        <v>9</v>
      </c>
      <c r="L159" s="436">
        <v>500</v>
      </c>
      <c r="M159" s="490">
        <v>43357</v>
      </c>
      <c r="N159" s="349" t="str">
        <f>IF(V159=1,"VERIFIED",IF(W159=1,"RECHECKED",IF(R159=1,"RECHECK",IF(T159=1,"VERIFY",IF(U159=1,"NEED PMT APP","SANITY CHECK ONLY")))))</f>
        <v>VERIFIED</v>
      </c>
      <c r="O159" s="276" t="s">
        <v>304</v>
      </c>
      <c r="P159" s="601" t="s">
        <v>420</v>
      </c>
      <c r="Q159" s="27">
        <f>IF(A160=" "," ",1)</f>
        <v>1</v>
      </c>
      <c r="R159" s="197" t="s">
        <v>0</v>
      </c>
      <c r="S159" s="39" t="s">
        <v>0</v>
      </c>
      <c r="T159" s="28">
        <v>1</v>
      </c>
      <c r="U159" s="198" t="s">
        <v>0</v>
      </c>
      <c r="V159" s="202">
        <v>1</v>
      </c>
      <c r="W159" s="197" t="s">
        <v>0</v>
      </c>
      <c r="X159" s="203" t="s">
        <v>0</v>
      </c>
      <c r="Y159" s="14"/>
    </row>
    <row r="160" spans="1:25" s="13" customFormat="1" ht="15" customHeight="1" thickTop="1" thickBot="1" x14ac:dyDescent="0.3">
      <c r="A160" s="277">
        <v>0</v>
      </c>
      <c r="B160" s="460"/>
      <c r="C160" s="462"/>
      <c r="D160" s="300" t="s">
        <v>298</v>
      </c>
      <c r="E160" s="353" t="s">
        <v>25</v>
      </c>
      <c r="F160" s="354"/>
      <c r="G160" s="435"/>
      <c r="H160" s="388"/>
      <c r="I160" s="465"/>
      <c r="J160" s="465"/>
      <c r="K160" s="467"/>
      <c r="L160" s="437"/>
      <c r="M160" s="491"/>
      <c r="N160" s="350"/>
      <c r="O160" s="287" t="s">
        <v>321</v>
      </c>
      <c r="P160" s="602"/>
      <c r="Q160" s="438" t="s">
        <v>466</v>
      </c>
      <c r="R160" s="439"/>
      <c r="S160" s="439"/>
      <c r="T160" s="439"/>
      <c r="U160" s="440"/>
      <c r="V160" s="404" t="s">
        <v>410</v>
      </c>
      <c r="W160" s="405"/>
      <c r="X160" s="406"/>
      <c r="Y160" s="14"/>
    </row>
    <row r="161" spans="1:25" s="19" customFormat="1" ht="9" customHeight="1" thickTop="1" thickBot="1" x14ac:dyDescent="0.3">
      <c r="A161" s="282" t="s">
        <v>184</v>
      </c>
      <c r="B161" s="460"/>
      <c r="C161" s="462"/>
      <c r="D161" s="301" t="s">
        <v>0</v>
      </c>
      <c r="E161" s="339" t="s">
        <v>14</v>
      </c>
      <c r="F161" s="340" t="s">
        <v>15</v>
      </c>
      <c r="G161" s="341" t="s">
        <v>20</v>
      </c>
      <c r="H161" s="342" t="s">
        <v>368</v>
      </c>
      <c r="I161" s="342" t="s">
        <v>24</v>
      </c>
      <c r="J161" s="341" t="s">
        <v>23</v>
      </c>
      <c r="K161" s="342" t="s">
        <v>5</v>
      </c>
      <c r="L161" s="341" t="s">
        <v>369</v>
      </c>
      <c r="M161" s="389" t="s">
        <v>473</v>
      </c>
      <c r="N161" s="470"/>
      <c r="O161" s="470"/>
      <c r="P161" s="471"/>
      <c r="Q161" s="441"/>
      <c r="R161" s="442"/>
      <c r="S161" s="442"/>
      <c r="T161" s="442"/>
      <c r="U161" s="443"/>
      <c r="V161" s="407"/>
      <c r="W161" s="408"/>
      <c r="X161" s="409"/>
      <c r="Y161" s="18"/>
    </row>
    <row r="162" spans="1:25" s="13" customFormat="1" ht="15" customHeight="1" thickBot="1" x14ac:dyDescent="0.3">
      <c r="A162" s="257">
        <f>A155+1</f>
        <v>23</v>
      </c>
      <c r="B162" s="460"/>
      <c r="C162" s="462"/>
      <c r="D162" s="300" t="s">
        <v>376</v>
      </c>
      <c r="E162" s="373" t="s">
        <v>26</v>
      </c>
      <c r="F162" s="374"/>
      <c r="G162" s="375">
        <v>43351</v>
      </c>
      <c r="H162" s="377" t="s">
        <v>0</v>
      </c>
      <c r="I162" s="379">
        <v>0</v>
      </c>
      <c r="J162" s="532" t="s">
        <v>285</v>
      </c>
      <c r="K162" s="584" t="s">
        <v>291</v>
      </c>
      <c r="L162" s="385" t="str">
        <f>IF(I162=0,"Not in use",IF(L159&lt;I162,"OFF STA","ON STA"))</f>
        <v>Not in use</v>
      </c>
      <c r="M162" s="472"/>
      <c r="N162" s="473"/>
      <c r="O162" s="473"/>
      <c r="P162" s="474"/>
      <c r="Q162" s="441"/>
      <c r="R162" s="442"/>
      <c r="S162" s="442"/>
      <c r="T162" s="442"/>
      <c r="U162" s="443"/>
      <c r="V162" s="407"/>
      <c r="W162" s="408"/>
      <c r="X162" s="409"/>
      <c r="Y162" s="14"/>
    </row>
    <row r="163" spans="1:25" s="13" customFormat="1" ht="15" customHeight="1" thickTop="1" thickBot="1" x14ac:dyDescent="0.3">
      <c r="A163" s="328" t="str">
        <f>IF(V159=1,"VERIFIED",IF(W159=1,"RECHECKED",IF(R159=1,"RECHECK",IF(T159=1,"VERIFY",IF(U159=1,"NEED APP","SANITY CHECK")))))</f>
        <v>VERIFIED</v>
      </c>
      <c r="B163" s="461"/>
      <c r="C163" s="463"/>
      <c r="D163" s="300" t="s">
        <v>61</v>
      </c>
      <c r="E163" s="235" t="s">
        <v>457</v>
      </c>
      <c r="F163" s="235" t="s">
        <v>458</v>
      </c>
      <c r="G163" s="376"/>
      <c r="H163" s="378"/>
      <c r="I163" s="380"/>
      <c r="J163" s="533"/>
      <c r="K163" s="585"/>
      <c r="L163" s="386"/>
      <c r="M163" s="475"/>
      <c r="N163" s="476"/>
      <c r="O163" s="476"/>
      <c r="P163" s="477"/>
      <c r="Q163" s="444"/>
      <c r="R163" s="445"/>
      <c r="S163" s="445"/>
      <c r="T163" s="445"/>
      <c r="U163" s="446"/>
      <c r="V163" s="410"/>
      <c r="W163" s="411"/>
      <c r="X163" s="412"/>
      <c r="Y163" s="14"/>
    </row>
    <row r="164" spans="1:25" s="34" customFormat="1" ht="4.9000000000000004" customHeight="1" thickTop="1" thickBot="1" x14ac:dyDescent="0.3">
      <c r="A164" s="279"/>
      <c r="B164" s="260"/>
      <c r="C164" s="261"/>
      <c r="D164" s="304"/>
      <c r="E164" s="262"/>
      <c r="F164" s="262"/>
      <c r="G164" s="263"/>
      <c r="H164" s="262"/>
      <c r="I164" s="264"/>
      <c r="J164" s="264"/>
      <c r="K164" s="265"/>
      <c r="L164" s="266"/>
      <c r="M164" s="267"/>
      <c r="N164" s="267"/>
      <c r="O164" s="267"/>
      <c r="P164" s="268"/>
      <c r="Q164" s="29"/>
      <c r="R164" s="30"/>
      <c r="S164" s="31"/>
      <c r="T164" s="32"/>
      <c r="U164" s="33"/>
      <c r="V164" s="206"/>
      <c r="W164" s="30"/>
      <c r="X164" s="207"/>
    </row>
    <row r="165" spans="1:25" s="17" customFormat="1" ht="9" customHeight="1" thickTop="1" thickBot="1" x14ac:dyDescent="0.3">
      <c r="A165" s="283" t="s">
        <v>357</v>
      </c>
      <c r="B165" s="303" t="s">
        <v>12</v>
      </c>
      <c r="C165" s="303"/>
      <c r="D165" s="303" t="s">
        <v>13</v>
      </c>
      <c r="E165" s="303" t="s">
        <v>14</v>
      </c>
      <c r="F165" s="303" t="s">
        <v>15</v>
      </c>
      <c r="G165" s="303" t="s">
        <v>16</v>
      </c>
      <c r="H165" s="303" t="s">
        <v>17</v>
      </c>
      <c r="I165" s="330" t="s">
        <v>22</v>
      </c>
      <c r="J165" s="331" t="s">
        <v>18</v>
      </c>
      <c r="K165" s="331" t="s">
        <v>19</v>
      </c>
      <c r="L165" s="332" t="s">
        <v>28</v>
      </c>
      <c r="M165" s="333" t="s">
        <v>302</v>
      </c>
      <c r="N165" s="334" t="s">
        <v>301</v>
      </c>
      <c r="O165" s="333" t="s">
        <v>303</v>
      </c>
      <c r="P165" s="330" t="s">
        <v>370</v>
      </c>
      <c r="Q165" s="335"/>
      <c r="R165" s="336"/>
      <c r="S165" s="336"/>
      <c r="T165" s="336"/>
      <c r="U165" s="337"/>
      <c r="V165" s="303" t="s">
        <v>371</v>
      </c>
      <c r="W165" s="303" t="s">
        <v>372</v>
      </c>
      <c r="X165" s="338" t="s">
        <v>373</v>
      </c>
      <c r="Y165" s="16"/>
    </row>
    <row r="166" spans="1:25" s="13" customFormat="1" ht="15" customHeight="1" thickTop="1" thickBot="1" x14ac:dyDescent="0.25">
      <c r="A166" s="244" t="s">
        <v>3</v>
      </c>
      <c r="B166" s="459" t="s">
        <v>146</v>
      </c>
      <c r="C166" s="462" t="s">
        <v>0</v>
      </c>
      <c r="D166" s="300" t="s">
        <v>377</v>
      </c>
      <c r="E166" s="275" t="s">
        <v>387</v>
      </c>
      <c r="F166" s="275" t="s">
        <v>388</v>
      </c>
      <c r="G166" s="377" t="s">
        <v>0</v>
      </c>
      <c r="H166" s="387" t="s">
        <v>0</v>
      </c>
      <c r="I166" s="464">
        <v>6</v>
      </c>
      <c r="J166" s="464">
        <v>0.4</v>
      </c>
      <c r="K166" s="466">
        <f>IF(I166=" "," ",(I166+$H$6-J166))</f>
        <v>5.6</v>
      </c>
      <c r="L166" s="436">
        <v>500</v>
      </c>
      <c r="M166" s="426">
        <v>2016</v>
      </c>
      <c r="N166" s="635" t="str">
        <f>IF(V166=1,"VERIFIED",IF(W166=1,"RECHECKED",IF(R166=1,"RECHECK",IF(T166=1,"VERIFY",IF(U166=1,"NEED PMT APP","SANITY CHECK ONLY")))))</f>
        <v>VERIFY</v>
      </c>
      <c r="O166" s="276" t="s">
        <v>304</v>
      </c>
      <c r="P166" s="601" t="s">
        <v>420</v>
      </c>
      <c r="Q166" s="27">
        <f>IF(A167=" "," ",1)</f>
        <v>1</v>
      </c>
      <c r="R166" s="197" t="s">
        <v>0</v>
      </c>
      <c r="S166" s="39" t="s">
        <v>0</v>
      </c>
      <c r="T166" s="28">
        <v>1</v>
      </c>
      <c r="U166" s="198" t="s">
        <v>0</v>
      </c>
      <c r="V166" s="202" t="s">
        <v>0</v>
      </c>
      <c r="W166" s="197" t="s">
        <v>0</v>
      </c>
      <c r="X166" s="203" t="s">
        <v>0</v>
      </c>
      <c r="Y166" s="14"/>
    </row>
    <row r="167" spans="1:25" s="13" customFormat="1" ht="15" customHeight="1" thickTop="1" thickBot="1" x14ac:dyDescent="0.3">
      <c r="A167" s="277">
        <v>0</v>
      </c>
      <c r="B167" s="460"/>
      <c r="C167" s="462"/>
      <c r="D167" s="300" t="s">
        <v>298</v>
      </c>
      <c r="E167" s="353" t="s">
        <v>25</v>
      </c>
      <c r="F167" s="354"/>
      <c r="G167" s="435"/>
      <c r="H167" s="388"/>
      <c r="I167" s="465"/>
      <c r="J167" s="465"/>
      <c r="K167" s="467"/>
      <c r="L167" s="437"/>
      <c r="M167" s="414"/>
      <c r="N167" s="636"/>
      <c r="O167" s="797" t="s">
        <v>321</v>
      </c>
      <c r="P167" s="602"/>
      <c r="Q167" s="778" t="s">
        <v>422</v>
      </c>
      <c r="R167" s="779"/>
      <c r="S167" s="779"/>
      <c r="T167" s="779"/>
      <c r="U167" s="780"/>
      <c r="V167" s="404" t="s">
        <v>410</v>
      </c>
      <c r="W167" s="405"/>
      <c r="X167" s="406"/>
      <c r="Y167" s="14"/>
    </row>
    <row r="168" spans="1:25" s="19" customFormat="1" ht="9" customHeight="1" thickTop="1" thickBot="1" x14ac:dyDescent="0.3">
      <c r="A168" s="252" t="s">
        <v>145</v>
      </c>
      <c r="B168" s="460"/>
      <c r="C168" s="462"/>
      <c r="D168" s="301" t="s">
        <v>0</v>
      </c>
      <c r="E168" s="339" t="s">
        <v>14</v>
      </c>
      <c r="F168" s="340" t="s">
        <v>15</v>
      </c>
      <c r="G168" s="341" t="s">
        <v>20</v>
      </c>
      <c r="H168" s="342" t="s">
        <v>368</v>
      </c>
      <c r="I168" s="342" t="s">
        <v>24</v>
      </c>
      <c r="J168" s="341" t="s">
        <v>23</v>
      </c>
      <c r="K168" s="342" t="s">
        <v>5</v>
      </c>
      <c r="L168" s="341" t="s">
        <v>369</v>
      </c>
      <c r="M168" s="389" t="s">
        <v>428</v>
      </c>
      <c r="N168" s="470"/>
      <c r="O168" s="470"/>
      <c r="P168" s="471"/>
      <c r="Q168" s="781"/>
      <c r="R168" s="782"/>
      <c r="S168" s="782"/>
      <c r="T168" s="782"/>
      <c r="U168" s="783"/>
      <c r="V168" s="407"/>
      <c r="W168" s="408"/>
      <c r="X168" s="409"/>
      <c r="Y168" s="18"/>
    </row>
    <row r="169" spans="1:25" s="13" customFormat="1" ht="15" customHeight="1" thickBot="1" x14ac:dyDescent="0.3">
      <c r="A169" s="257">
        <f>A162+1</f>
        <v>24</v>
      </c>
      <c r="B169" s="460"/>
      <c r="C169" s="462"/>
      <c r="D169" s="300" t="s">
        <v>376</v>
      </c>
      <c r="E169" s="373" t="s">
        <v>26</v>
      </c>
      <c r="F169" s="374"/>
      <c r="G169" s="375" t="s">
        <v>0</v>
      </c>
      <c r="H169" s="377" t="s">
        <v>0</v>
      </c>
      <c r="I169" s="379">
        <v>0</v>
      </c>
      <c r="J169" s="381" t="s">
        <v>285</v>
      </c>
      <c r="K169" s="383" t="s">
        <v>291</v>
      </c>
      <c r="L169" s="385" t="str">
        <f>IF(I169=0,"Not in use",IF(L166&lt;I169,"OFF STA","ON STA"))</f>
        <v>Not in use</v>
      </c>
      <c r="M169" s="472"/>
      <c r="N169" s="473"/>
      <c r="O169" s="473"/>
      <c r="P169" s="474"/>
      <c r="Q169" s="781"/>
      <c r="R169" s="782"/>
      <c r="S169" s="782"/>
      <c r="T169" s="782"/>
      <c r="U169" s="783"/>
      <c r="V169" s="407"/>
      <c r="W169" s="408"/>
      <c r="X169" s="409"/>
      <c r="Y169" s="14"/>
    </row>
    <row r="170" spans="1:25" s="13" customFormat="1" ht="15" customHeight="1" thickTop="1" thickBot="1" x14ac:dyDescent="0.3">
      <c r="A170" s="796" t="str">
        <f>IF(V166=1,"VERIFIED",IF(W166=1,"RECHECKED",IF(R166=1,"RECHECK",IF(T166=1,"VERIFY",IF(U166=1,"NEED APP","SANITY CHECK")))))</f>
        <v>VERIFY</v>
      </c>
      <c r="B170" s="461"/>
      <c r="C170" s="463"/>
      <c r="D170" s="300" t="s">
        <v>61</v>
      </c>
      <c r="E170" s="235" t="s">
        <v>0</v>
      </c>
      <c r="F170" s="235" t="s">
        <v>0</v>
      </c>
      <c r="G170" s="376"/>
      <c r="H170" s="378"/>
      <c r="I170" s="380"/>
      <c r="J170" s="382"/>
      <c r="K170" s="384"/>
      <c r="L170" s="386"/>
      <c r="M170" s="475"/>
      <c r="N170" s="476"/>
      <c r="O170" s="476"/>
      <c r="P170" s="477"/>
      <c r="Q170" s="784"/>
      <c r="R170" s="785"/>
      <c r="S170" s="785"/>
      <c r="T170" s="785"/>
      <c r="U170" s="786"/>
      <c r="V170" s="410"/>
      <c r="W170" s="411"/>
      <c r="X170" s="412"/>
      <c r="Y170" s="14"/>
    </row>
    <row r="171" spans="1:25" s="17" customFormat="1" ht="9" customHeight="1" thickTop="1" thickBot="1" x14ac:dyDescent="0.3">
      <c r="A171" s="269" t="s">
        <v>307</v>
      </c>
      <c r="B171" s="303" t="s">
        <v>12</v>
      </c>
      <c r="C171" s="303"/>
      <c r="D171" s="303" t="s">
        <v>13</v>
      </c>
      <c r="E171" s="303" t="s">
        <v>14</v>
      </c>
      <c r="F171" s="303" t="s">
        <v>15</v>
      </c>
      <c r="G171" s="303" t="s">
        <v>16</v>
      </c>
      <c r="H171" s="303" t="s">
        <v>17</v>
      </c>
      <c r="I171" s="330" t="s">
        <v>22</v>
      </c>
      <c r="J171" s="331" t="s">
        <v>18</v>
      </c>
      <c r="K171" s="331" t="s">
        <v>19</v>
      </c>
      <c r="L171" s="332" t="s">
        <v>28</v>
      </c>
      <c r="M171" s="333" t="s">
        <v>302</v>
      </c>
      <c r="N171" s="334" t="s">
        <v>301</v>
      </c>
      <c r="O171" s="333" t="s">
        <v>303</v>
      </c>
      <c r="P171" s="330" t="s">
        <v>370</v>
      </c>
      <c r="Q171" s="335"/>
      <c r="R171" s="336"/>
      <c r="S171" s="336"/>
      <c r="T171" s="336"/>
      <c r="U171" s="337"/>
      <c r="V171" s="303" t="s">
        <v>371</v>
      </c>
      <c r="W171" s="303" t="s">
        <v>372</v>
      </c>
      <c r="X171" s="338" t="s">
        <v>373</v>
      </c>
      <c r="Y171" s="16"/>
    </row>
    <row r="172" spans="1:25" s="13" customFormat="1" ht="15" customHeight="1" thickTop="1" thickBot="1" x14ac:dyDescent="0.25">
      <c r="A172" s="244" t="s">
        <v>3</v>
      </c>
      <c r="B172" s="459" t="s">
        <v>248</v>
      </c>
      <c r="C172" s="462" t="s">
        <v>0</v>
      </c>
      <c r="D172" s="300" t="s">
        <v>377</v>
      </c>
      <c r="E172" s="275" t="s">
        <v>347</v>
      </c>
      <c r="F172" s="275" t="s">
        <v>348</v>
      </c>
      <c r="G172" s="377">
        <v>1348</v>
      </c>
      <c r="H172" s="387">
        <v>8</v>
      </c>
      <c r="I172" s="464">
        <v>7.95</v>
      </c>
      <c r="J172" s="464">
        <v>2.75</v>
      </c>
      <c r="K172" s="590">
        <f>IF(I172=" "," ",(I172+$H$6-J172))</f>
        <v>5.2</v>
      </c>
      <c r="L172" s="436">
        <v>50</v>
      </c>
      <c r="M172" s="415">
        <v>43342</v>
      </c>
      <c r="N172" s="349" t="str">
        <f>IF(V172=1,"VERIFIED",IF(W172=1,"RECHECKED",IF(R172=1,"RECHECK",IF(T172=1,"VERIFY",IF(U172=1,"NEED PMT APP","SANITY CHECK ONLY")))))</f>
        <v>VERIFIED</v>
      </c>
      <c r="O172" s="276" t="s">
        <v>304</v>
      </c>
      <c r="P172" s="351" t="s">
        <v>309</v>
      </c>
      <c r="Q172" s="27">
        <f>IF(A173=" "," ",1)</f>
        <v>1</v>
      </c>
      <c r="R172" s="197" t="s">
        <v>0</v>
      </c>
      <c r="S172" s="39" t="s">
        <v>0</v>
      </c>
      <c r="T172" s="28">
        <v>1</v>
      </c>
      <c r="U172" s="198" t="s">
        <v>0</v>
      </c>
      <c r="V172" s="202">
        <v>1</v>
      </c>
      <c r="W172" s="197" t="s">
        <v>0</v>
      </c>
      <c r="X172" s="203" t="s">
        <v>0</v>
      </c>
      <c r="Y172" s="14"/>
    </row>
    <row r="173" spans="1:25" s="13" customFormat="1" ht="15" customHeight="1" thickTop="1" thickBot="1" x14ac:dyDescent="0.25">
      <c r="A173" s="248" t="s">
        <v>246</v>
      </c>
      <c r="B173" s="460"/>
      <c r="C173" s="462"/>
      <c r="D173" s="300" t="s">
        <v>298</v>
      </c>
      <c r="E173" s="280" t="s">
        <v>347</v>
      </c>
      <c r="F173" s="280" t="s">
        <v>348</v>
      </c>
      <c r="G173" s="435"/>
      <c r="H173" s="388"/>
      <c r="I173" s="465"/>
      <c r="J173" s="465"/>
      <c r="K173" s="591"/>
      <c r="L173" s="437"/>
      <c r="M173" s="492"/>
      <c r="N173" s="350"/>
      <c r="O173" s="287" t="s">
        <v>320</v>
      </c>
      <c r="P173" s="352"/>
      <c r="Q173" s="355" t="s">
        <v>472</v>
      </c>
      <c r="R173" s="356"/>
      <c r="S173" s="356"/>
      <c r="T173" s="356"/>
      <c r="U173" s="357"/>
      <c r="V173" s="404" t="s">
        <v>403</v>
      </c>
      <c r="W173" s="405"/>
      <c r="X173" s="406"/>
      <c r="Y173" s="14"/>
    </row>
    <row r="174" spans="1:25" s="19" customFormat="1" ht="9" customHeight="1" thickTop="1" thickBot="1" x14ac:dyDescent="0.3">
      <c r="A174" s="282" t="s">
        <v>247</v>
      </c>
      <c r="B174" s="460"/>
      <c r="C174" s="462"/>
      <c r="D174" s="301" t="s">
        <v>0</v>
      </c>
      <c r="E174" s="339" t="s">
        <v>14</v>
      </c>
      <c r="F174" s="340" t="s">
        <v>15</v>
      </c>
      <c r="G174" s="341" t="s">
        <v>20</v>
      </c>
      <c r="H174" s="342" t="s">
        <v>368</v>
      </c>
      <c r="I174" s="342" t="s">
        <v>24</v>
      </c>
      <c r="J174" s="341" t="s">
        <v>23</v>
      </c>
      <c r="K174" s="342" t="s">
        <v>5</v>
      </c>
      <c r="L174" s="341" t="s">
        <v>369</v>
      </c>
      <c r="M174" s="389" t="s">
        <v>435</v>
      </c>
      <c r="N174" s="470"/>
      <c r="O174" s="470"/>
      <c r="P174" s="471"/>
      <c r="Q174" s="358"/>
      <c r="R174" s="359"/>
      <c r="S174" s="359"/>
      <c r="T174" s="359"/>
      <c r="U174" s="360"/>
      <c r="V174" s="407"/>
      <c r="W174" s="408"/>
      <c r="X174" s="409"/>
      <c r="Y174" s="18"/>
    </row>
    <row r="175" spans="1:25" s="13" customFormat="1" ht="15" customHeight="1" thickBot="1" x14ac:dyDescent="0.3">
      <c r="A175" s="257">
        <f>A169+1</f>
        <v>25</v>
      </c>
      <c r="B175" s="460"/>
      <c r="C175" s="507"/>
      <c r="D175" s="300" t="s">
        <v>376</v>
      </c>
      <c r="E175" s="236" t="s">
        <v>347</v>
      </c>
      <c r="F175" s="236" t="s">
        <v>348</v>
      </c>
      <c r="G175" s="588">
        <v>43342</v>
      </c>
      <c r="H175" s="377" t="s">
        <v>0</v>
      </c>
      <c r="I175" s="379">
        <v>0.1</v>
      </c>
      <c r="J175" s="532" t="s">
        <v>285</v>
      </c>
      <c r="K175" s="584" t="s">
        <v>291</v>
      </c>
      <c r="L175" s="385" t="str">
        <f>IF(I175=0,"Not in use",IF(L172&lt;I175,"OFF STA","ON STA"))</f>
        <v>ON STA</v>
      </c>
      <c r="M175" s="472"/>
      <c r="N175" s="473"/>
      <c r="O175" s="473"/>
      <c r="P175" s="474"/>
      <c r="Q175" s="358"/>
      <c r="R175" s="359"/>
      <c r="S175" s="359"/>
      <c r="T175" s="359"/>
      <c r="U175" s="360"/>
      <c r="V175" s="407"/>
      <c r="W175" s="408"/>
      <c r="X175" s="409"/>
      <c r="Y175" s="14"/>
    </row>
    <row r="176" spans="1:25" s="13" customFormat="1" ht="15" customHeight="1" thickTop="1" thickBot="1" x14ac:dyDescent="0.3">
      <c r="A176" s="328" t="str">
        <f>IF(V172=1,"VERIFIED",IF(W172=1,"RECHECKED",IF(R172=1,"RECHECK",IF(T172=1,"VERIFY",IF(U172=1,"NEED APP","SANITY CHECK")))))</f>
        <v>VERIFIED</v>
      </c>
      <c r="B176" s="461"/>
      <c r="C176" s="463"/>
      <c r="D176" s="300" t="s">
        <v>61</v>
      </c>
      <c r="E176" s="237" t="s">
        <v>347</v>
      </c>
      <c r="F176" s="237" t="s">
        <v>348</v>
      </c>
      <c r="G176" s="376"/>
      <c r="H176" s="378"/>
      <c r="I176" s="380"/>
      <c r="J176" s="533"/>
      <c r="K176" s="585"/>
      <c r="L176" s="386"/>
      <c r="M176" s="475"/>
      <c r="N176" s="476"/>
      <c r="O176" s="476"/>
      <c r="P176" s="477"/>
      <c r="Q176" s="361"/>
      <c r="R176" s="362"/>
      <c r="S176" s="362"/>
      <c r="T176" s="362"/>
      <c r="U176" s="363"/>
      <c r="V176" s="410"/>
      <c r="W176" s="411"/>
      <c r="X176" s="412"/>
      <c r="Y176" s="14"/>
    </row>
    <row r="177" spans="1:25" s="34" customFormat="1" ht="4.9000000000000004" customHeight="1" thickTop="1" thickBot="1" x14ac:dyDescent="0.3">
      <c r="A177" s="279"/>
      <c r="B177" s="260"/>
      <c r="C177" s="261"/>
      <c r="D177" s="304"/>
      <c r="E177" s="262"/>
      <c r="F177" s="262"/>
      <c r="G177" s="263"/>
      <c r="H177" s="262"/>
      <c r="I177" s="264"/>
      <c r="J177" s="264"/>
      <c r="K177" s="265"/>
      <c r="L177" s="266"/>
      <c r="M177" s="267"/>
      <c r="N177" s="267"/>
      <c r="O177" s="267"/>
      <c r="P177" s="268"/>
      <c r="Q177" s="29"/>
      <c r="R177" s="30"/>
      <c r="S177" s="31"/>
      <c r="T177" s="32"/>
      <c r="U177" s="33"/>
      <c r="V177" s="206"/>
      <c r="W177" s="30"/>
      <c r="X177" s="207"/>
    </row>
    <row r="178" spans="1:25" s="17" customFormat="1" ht="9" customHeight="1" thickTop="1" thickBot="1" x14ac:dyDescent="0.3">
      <c r="A178" s="269" t="s">
        <v>307</v>
      </c>
      <c r="B178" s="303" t="s">
        <v>12</v>
      </c>
      <c r="C178" s="303"/>
      <c r="D178" s="303" t="s">
        <v>13</v>
      </c>
      <c r="E178" s="303" t="s">
        <v>14</v>
      </c>
      <c r="F178" s="303" t="s">
        <v>15</v>
      </c>
      <c r="G178" s="303" t="s">
        <v>16</v>
      </c>
      <c r="H178" s="303" t="s">
        <v>17</v>
      </c>
      <c r="I178" s="330" t="s">
        <v>22</v>
      </c>
      <c r="J178" s="331" t="s">
        <v>18</v>
      </c>
      <c r="K178" s="331" t="s">
        <v>19</v>
      </c>
      <c r="L178" s="332" t="s">
        <v>28</v>
      </c>
      <c r="M178" s="333" t="s">
        <v>302</v>
      </c>
      <c r="N178" s="334" t="s">
        <v>301</v>
      </c>
      <c r="O178" s="333" t="s">
        <v>303</v>
      </c>
      <c r="P178" s="330" t="s">
        <v>370</v>
      </c>
      <c r="Q178" s="335"/>
      <c r="R178" s="336"/>
      <c r="S178" s="336"/>
      <c r="T178" s="336"/>
      <c r="U178" s="337"/>
      <c r="V178" s="303" t="s">
        <v>371</v>
      </c>
      <c r="W178" s="303" t="s">
        <v>372</v>
      </c>
      <c r="X178" s="338" t="s">
        <v>373</v>
      </c>
      <c r="Y178" s="16"/>
    </row>
    <row r="179" spans="1:25" s="13" customFormat="1" ht="15" customHeight="1" thickTop="1" thickBot="1" x14ac:dyDescent="0.25">
      <c r="A179" s="244" t="s">
        <v>3</v>
      </c>
      <c r="B179" s="459" t="s">
        <v>262</v>
      </c>
      <c r="C179" s="462" t="s">
        <v>0</v>
      </c>
      <c r="D179" s="300" t="s">
        <v>377</v>
      </c>
      <c r="E179" s="275" t="s">
        <v>352</v>
      </c>
      <c r="F179" s="275" t="s">
        <v>389</v>
      </c>
      <c r="G179" s="377" t="s">
        <v>0</v>
      </c>
      <c r="H179" s="387" t="s">
        <v>0</v>
      </c>
      <c r="I179" s="464">
        <v>9</v>
      </c>
      <c r="J179" s="464">
        <v>0</v>
      </c>
      <c r="K179" s="466">
        <f>IF(I179=" "," ",(I179+$H$6-J179))</f>
        <v>9</v>
      </c>
      <c r="L179" s="436">
        <v>500</v>
      </c>
      <c r="M179" s="426">
        <v>2017</v>
      </c>
      <c r="N179" s="495" t="str">
        <f>IF(V179=1,"VERIFIED",IF(W179=1,"RECHECKED",IF(R179=1,"RECHECK",IF(T179=1,"VERIFY",IF(U179=1,"NEED APP","NOT SCHED")))))</f>
        <v>NOT SCHED</v>
      </c>
      <c r="O179" s="276" t="s">
        <v>312</v>
      </c>
      <c r="P179" s="601" t="s">
        <v>322</v>
      </c>
      <c r="Q179" s="27">
        <f>IF(A180=" "," ",1)</f>
        <v>1</v>
      </c>
      <c r="R179" s="197" t="s">
        <v>0</v>
      </c>
      <c r="S179" s="39">
        <v>1</v>
      </c>
      <c r="T179" s="28" t="s">
        <v>0</v>
      </c>
      <c r="U179" s="198" t="s">
        <v>0</v>
      </c>
      <c r="V179" s="202" t="s">
        <v>0</v>
      </c>
      <c r="W179" s="197" t="s">
        <v>0</v>
      </c>
      <c r="X179" s="203" t="s">
        <v>0</v>
      </c>
      <c r="Y179" s="14"/>
    </row>
    <row r="180" spans="1:25" s="13" customFormat="1" ht="15" customHeight="1" thickTop="1" thickBot="1" x14ac:dyDescent="0.3">
      <c r="A180" s="277">
        <v>0</v>
      </c>
      <c r="B180" s="460"/>
      <c r="C180" s="462"/>
      <c r="D180" s="300" t="s">
        <v>298</v>
      </c>
      <c r="E180" s="353" t="s">
        <v>25</v>
      </c>
      <c r="F180" s="354"/>
      <c r="G180" s="435"/>
      <c r="H180" s="388"/>
      <c r="I180" s="465"/>
      <c r="J180" s="465"/>
      <c r="K180" s="467"/>
      <c r="L180" s="437"/>
      <c r="M180" s="414"/>
      <c r="N180" s="496"/>
      <c r="O180" s="287" t="s">
        <v>0</v>
      </c>
      <c r="P180" s="602"/>
      <c r="Q180" s="417" t="s">
        <v>423</v>
      </c>
      <c r="R180" s="418"/>
      <c r="S180" s="418"/>
      <c r="T180" s="418"/>
      <c r="U180" s="419"/>
      <c r="V180" s="404" t="s">
        <v>403</v>
      </c>
      <c r="W180" s="405"/>
      <c r="X180" s="406"/>
      <c r="Y180" s="14"/>
    </row>
    <row r="181" spans="1:25" s="19" customFormat="1" ht="9" customHeight="1" thickTop="1" thickBot="1" x14ac:dyDescent="0.3">
      <c r="A181" s="282" t="s">
        <v>261</v>
      </c>
      <c r="B181" s="460"/>
      <c r="C181" s="462"/>
      <c r="D181" s="301" t="s">
        <v>0</v>
      </c>
      <c r="E181" s="339" t="s">
        <v>14</v>
      </c>
      <c r="F181" s="340" t="s">
        <v>15</v>
      </c>
      <c r="G181" s="341" t="s">
        <v>20</v>
      </c>
      <c r="H181" s="342" t="s">
        <v>368</v>
      </c>
      <c r="I181" s="342" t="s">
        <v>24</v>
      </c>
      <c r="J181" s="341" t="s">
        <v>23</v>
      </c>
      <c r="K181" s="342" t="s">
        <v>5</v>
      </c>
      <c r="L181" s="341" t="s">
        <v>369</v>
      </c>
      <c r="M181" s="389" t="s">
        <v>402</v>
      </c>
      <c r="N181" s="470"/>
      <c r="O181" s="470"/>
      <c r="P181" s="471"/>
      <c r="Q181" s="420"/>
      <c r="R181" s="421"/>
      <c r="S181" s="421"/>
      <c r="T181" s="421"/>
      <c r="U181" s="422"/>
      <c r="V181" s="407"/>
      <c r="W181" s="408"/>
      <c r="X181" s="409"/>
      <c r="Y181" s="18"/>
    </row>
    <row r="182" spans="1:25" s="13" customFormat="1" ht="15" customHeight="1" thickBot="1" x14ac:dyDescent="0.3">
      <c r="A182" s="257">
        <f>A175+1</f>
        <v>26</v>
      </c>
      <c r="B182" s="460"/>
      <c r="C182" s="462"/>
      <c r="D182" s="300" t="s">
        <v>376</v>
      </c>
      <c r="E182" s="373" t="s">
        <v>26</v>
      </c>
      <c r="F182" s="374"/>
      <c r="G182" s="375" t="s">
        <v>0</v>
      </c>
      <c r="H182" s="377" t="s">
        <v>0</v>
      </c>
      <c r="I182" s="379">
        <v>0</v>
      </c>
      <c r="J182" s="532" t="s">
        <v>285</v>
      </c>
      <c r="K182" s="478" t="str">
        <f>IF(S179=1,"Photo Needed",IF(S179=2,"24/7",IF(S179=3,"Has Photo","")))</f>
        <v>Photo Needed</v>
      </c>
      <c r="L182" s="385" t="str">
        <f>IF(I182=0,"Not in use",IF(L179&lt;I182,"OFF STA","ON STA"))</f>
        <v>Not in use</v>
      </c>
      <c r="M182" s="472"/>
      <c r="N182" s="473"/>
      <c r="O182" s="473"/>
      <c r="P182" s="474"/>
      <c r="Q182" s="420"/>
      <c r="R182" s="421"/>
      <c r="S182" s="421"/>
      <c r="T182" s="421"/>
      <c r="U182" s="422"/>
      <c r="V182" s="407"/>
      <c r="W182" s="408"/>
      <c r="X182" s="409"/>
      <c r="Y182" s="14"/>
    </row>
    <row r="183" spans="1:25" s="13" customFormat="1" ht="15" customHeight="1" thickTop="1" thickBot="1" x14ac:dyDescent="0.25">
      <c r="A183" s="328" t="str">
        <f>IF(V179=1,"VERIFIED",IF(W179=1,"RECHECKED",IF(R179=1,"RECHECK",IF(T179=1,"VERIFY",IF(U179=1,"NEED APP","SANITY CHECK")))))</f>
        <v>SANITY CHECK</v>
      </c>
      <c r="B183" s="461"/>
      <c r="C183" s="463"/>
      <c r="D183" s="300" t="s">
        <v>61</v>
      </c>
      <c r="E183" s="242" t="s">
        <v>0</v>
      </c>
      <c r="F183" s="242" t="s">
        <v>0</v>
      </c>
      <c r="G183" s="376"/>
      <c r="H183" s="378"/>
      <c r="I183" s="380"/>
      <c r="J183" s="533"/>
      <c r="K183" s="479"/>
      <c r="L183" s="386"/>
      <c r="M183" s="475"/>
      <c r="N183" s="476"/>
      <c r="O183" s="476"/>
      <c r="P183" s="477"/>
      <c r="Q183" s="423"/>
      <c r="R183" s="424"/>
      <c r="S183" s="424"/>
      <c r="T183" s="424"/>
      <c r="U183" s="425"/>
      <c r="V183" s="410"/>
      <c r="W183" s="411"/>
      <c r="X183" s="412"/>
      <c r="Y183" s="14"/>
    </row>
    <row r="184" spans="1:25" s="34" customFormat="1" ht="4.9000000000000004" customHeight="1" thickTop="1" thickBot="1" x14ac:dyDescent="0.3">
      <c r="A184" s="279"/>
      <c r="B184" s="260"/>
      <c r="C184" s="261"/>
      <c r="D184" s="304"/>
      <c r="E184" s="262"/>
      <c r="F184" s="262"/>
      <c r="G184" s="263"/>
      <c r="H184" s="262"/>
      <c r="I184" s="264"/>
      <c r="J184" s="264"/>
      <c r="K184" s="265"/>
      <c r="L184" s="266"/>
      <c r="M184" s="267"/>
      <c r="N184" s="267"/>
      <c r="O184" s="267"/>
      <c r="P184" s="268"/>
      <c r="Q184" s="29"/>
      <c r="R184" s="30"/>
      <c r="S184" s="31"/>
      <c r="T184" s="32"/>
      <c r="U184" s="33"/>
      <c r="V184" s="206"/>
      <c r="W184" s="30"/>
      <c r="X184" s="207"/>
    </row>
    <row r="185" spans="1:25" s="17" customFormat="1" ht="9" customHeight="1" thickTop="1" thickBot="1" x14ac:dyDescent="0.3">
      <c r="A185" s="269" t="s">
        <v>307</v>
      </c>
      <c r="B185" s="303" t="s">
        <v>12</v>
      </c>
      <c r="C185" s="303"/>
      <c r="D185" s="303" t="s">
        <v>13</v>
      </c>
      <c r="E185" s="303" t="s">
        <v>14</v>
      </c>
      <c r="F185" s="303" t="s">
        <v>15</v>
      </c>
      <c r="G185" s="303" t="s">
        <v>16</v>
      </c>
      <c r="H185" s="303" t="s">
        <v>17</v>
      </c>
      <c r="I185" s="330" t="s">
        <v>22</v>
      </c>
      <c r="J185" s="331" t="s">
        <v>18</v>
      </c>
      <c r="K185" s="331" t="s">
        <v>19</v>
      </c>
      <c r="L185" s="332" t="s">
        <v>28</v>
      </c>
      <c r="M185" s="333" t="s">
        <v>302</v>
      </c>
      <c r="N185" s="334" t="s">
        <v>301</v>
      </c>
      <c r="O185" s="333" t="s">
        <v>303</v>
      </c>
      <c r="P185" s="330" t="s">
        <v>370</v>
      </c>
      <c r="Q185" s="335"/>
      <c r="R185" s="336"/>
      <c r="S185" s="336"/>
      <c r="T185" s="336"/>
      <c r="U185" s="337"/>
      <c r="V185" s="303" t="s">
        <v>371</v>
      </c>
      <c r="W185" s="303" t="s">
        <v>372</v>
      </c>
      <c r="X185" s="338" t="s">
        <v>373</v>
      </c>
      <c r="Y185" s="16"/>
    </row>
    <row r="186" spans="1:25" s="13" customFormat="1" ht="15" customHeight="1" thickTop="1" thickBot="1" x14ac:dyDescent="0.25">
      <c r="A186" s="244" t="s">
        <v>3</v>
      </c>
      <c r="B186" s="459" t="s">
        <v>253</v>
      </c>
      <c r="C186" s="462" t="s">
        <v>0</v>
      </c>
      <c r="D186" s="300" t="s">
        <v>377</v>
      </c>
      <c r="E186" s="275" t="s">
        <v>365</v>
      </c>
      <c r="F186" s="275" t="s">
        <v>364</v>
      </c>
      <c r="G186" s="377" t="s">
        <v>0</v>
      </c>
      <c r="H186" s="387" t="s">
        <v>0</v>
      </c>
      <c r="I186" s="464">
        <v>8.5</v>
      </c>
      <c r="J186" s="464">
        <v>0</v>
      </c>
      <c r="K186" s="466">
        <f>IF(I186=" "," ",(I186+$H$6-J186))</f>
        <v>8.5</v>
      </c>
      <c r="L186" s="436">
        <v>50</v>
      </c>
      <c r="M186" s="426">
        <v>2016</v>
      </c>
      <c r="N186" s="635" t="str">
        <f>IF(V186=1,"VERIFIED",IF(W186=1,"RECHECKED",IF(R186=1,"RECHECK",IF(T186=1,"VERIFY",IF(U186=1,"NEED PMT APP","SANITY CHECK ONLY")))))</f>
        <v>SANITY CHECK ONLY</v>
      </c>
      <c r="O186" s="276" t="s">
        <v>304</v>
      </c>
      <c r="P186" s="351" t="s">
        <v>309</v>
      </c>
      <c r="Q186" s="27">
        <f>IF(A187=" "," ",1)</f>
        <v>1</v>
      </c>
      <c r="R186" s="197" t="s">
        <v>0</v>
      </c>
      <c r="S186" s="39" t="s">
        <v>0</v>
      </c>
      <c r="T186" s="28" t="s">
        <v>0</v>
      </c>
      <c r="U186" s="198" t="s">
        <v>0</v>
      </c>
      <c r="V186" s="202" t="s">
        <v>0</v>
      </c>
      <c r="W186" s="197" t="s">
        <v>0</v>
      </c>
      <c r="X186" s="203" t="s">
        <v>0</v>
      </c>
      <c r="Y186" s="14"/>
    </row>
    <row r="187" spans="1:25" s="13" customFormat="1" ht="15" customHeight="1" thickTop="1" thickBot="1" x14ac:dyDescent="0.25">
      <c r="A187" s="248" t="s">
        <v>251</v>
      </c>
      <c r="B187" s="460"/>
      <c r="C187" s="462"/>
      <c r="D187" s="300" t="s">
        <v>298</v>
      </c>
      <c r="E187" s="280" t="s">
        <v>390</v>
      </c>
      <c r="F187" s="280" t="s">
        <v>364</v>
      </c>
      <c r="G187" s="435"/>
      <c r="H187" s="388"/>
      <c r="I187" s="465"/>
      <c r="J187" s="465"/>
      <c r="K187" s="467"/>
      <c r="L187" s="437"/>
      <c r="M187" s="493"/>
      <c r="N187" s="636"/>
      <c r="O187" s="287" t="s">
        <v>320</v>
      </c>
      <c r="P187" s="352"/>
      <c r="Q187" s="417" t="s">
        <v>423</v>
      </c>
      <c r="R187" s="418"/>
      <c r="S187" s="418"/>
      <c r="T187" s="418"/>
      <c r="U187" s="419"/>
      <c r="V187" s="404" t="s">
        <v>403</v>
      </c>
      <c r="W187" s="405"/>
      <c r="X187" s="406"/>
      <c r="Y187" s="14"/>
    </row>
    <row r="188" spans="1:25" s="19" customFormat="1" ht="9" customHeight="1" thickTop="1" thickBot="1" x14ac:dyDescent="0.3">
      <c r="A188" s="282" t="s">
        <v>252</v>
      </c>
      <c r="B188" s="460"/>
      <c r="C188" s="462"/>
      <c r="D188" s="301" t="s">
        <v>0</v>
      </c>
      <c r="E188" s="253" t="s">
        <v>14</v>
      </c>
      <c r="F188" s="254" t="s">
        <v>15</v>
      </c>
      <c r="G188" s="255" t="s">
        <v>20</v>
      </c>
      <c r="H188" s="256" t="s">
        <v>368</v>
      </c>
      <c r="I188" s="256" t="s">
        <v>24</v>
      </c>
      <c r="J188" s="255" t="s">
        <v>23</v>
      </c>
      <c r="K188" s="256" t="s">
        <v>5</v>
      </c>
      <c r="L188" s="255" t="s">
        <v>369</v>
      </c>
      <c r="M188" s="364" t="s">
        <v>363</v>
      </c>
      <c r="N188" s="427"/>
      <c r="O188" s="427"/>
      <c r="P188" s="428"/>
      <c r="Q188" s="420"/>
      <c r="R188" s="421"/>
      <c r="S188" s="421"/>
      <c r="T188" s="421"/>
      <c r="U188" s="422"/>
      <c r="V188" s="407"/>
      <c r="W188" s="408"/>
      <c r="X188" s="409"/>
      <c r="Y188" s="18"/>
    </row>
    <row r="189" spans="1:25" s="13" customFormat="1" ht="15" customHeight="1" thickBot="1" x14ac:dyDescent="0.3">
      <c r="A189" s="257">
        <f>A182+1</f>
        <v>27</v>
      </c>
      <c r="B189" s="460"/>
      <c r="C189" s="462"/>
      <c r="D189" s="300" t="s">
        <v>376</v>
      </c>
      <c r="E189" s="373" t="s">
        <v>26</v>
      </c>
      <c r="F189" s="374"/>
      <c r="G189" s="375" t="str">
        <f>IF($J$6="","",$J$6)</f>
        <v xml:space="preserve"> </v>
      </c>
      <c r="H189" s="377" t="s">
        <v>0</v>
      </c>
      <c r="I189" s="379">
        <v>0</v>
      </c>
      <c r="J189" s="381" t="s">
        <v>285</v>
      </c>
      <c r="K189" s="383" t="s">
        <v>291</v>
      </c>
      <c r="L189" s="385" t="str">
        <f>IF(I189=0,"Not in use",IF(L186&lt;I189,"OFF STA","ON STA"))</f>
        <v>Not in use</v>
      </c>
      <c r="M189" s="429"/>
      <c r="N189" s="430"/>
      <c r="O189" s="430"/>
      <c r="P189" s="431"/>
      <c r="Q189" s="420"/>
      <c r="R189" s="421"/>
      <c r="S189" s="421"/>
      <c r="T189" s="421"/>
      <c r="U189" s="422"/>
      <c r="V189" s="407"/>
      <c r="W189" s="408"/>
      <c r="X189" s="409"/>
      <c r="Y189" s="14"/>
    </row>
    <row r="190" spans="1:25" s="13" customFormat="1" ht="15" customHeight="1" thickTop="1" thickBot="1" x14ac:dyDescent="0.3">
      <c r="A190" s="328" t="str">
        <f>IF(V186=1,"VERIFIED",IF(W186=1,"RECHECKED",IF(R186=1,"RECHECK",IF(T186=1,"VERIFY",IF(U186=1,"NEED APP","SANITY CHECK")))))</f>
        <v>SANITY CHECK</v>
      </c>
      <c r="B190" s="461"/>
      <c r="C190" s="463"/>
      <c r="D190" s="300" t="s">
        <v>61</v>
      </c>
      <c r="E190" s="235" t="s">
        <v>0</v>
      </c>
      <c r="F190" s="235" t="s">
        <v>0</v>
      </c>
      <c r="G190" s="376"/>
      <c r="H190" s="378"/>
      <c r="I190" s="380"/>
      <c r="J190" s="382"/>
      <c r="K190" s="384"/>
      <c r="L190" s="386"/>
      <c r="M190" s="432"/>
      <c r="N190" s="433"/>
      <c r="O190" s="433"/>
      <c r="P190" s="434"/>
      <c r="Q190" s="423"/>
      <c r="R190" s="424"/>
      <c r="S190" s="424"/>
      <c r="T190" s="424"/>
      <c r="U190" s="425"/>
      <c r="V190" s="410"/>
      <c r="W190" s="411"/>
      <c r="X190" s="412"/>
      <c r="Y190" s="14"/>
    </row>
    <row r="191" spans="1:25" s="34" customFormat="1" ht="4.9000000000000004" customHeight="1" thickTop="1" thickBot="1" x14ac:dyDescent="0.3">
      <c r="A191" s="279"/>
      <c r="B191" s="260"/>
      <c r="C191" s="261"/>
      <c r="D191" s="304"/>
      <c r="E191" s="262"/>
      <c r="F191" s="262"/>
      <c r="G191" s="263"/>
      <c r="H191" s="262"/>
      <c r="I191" s="264"/>
      <c r="J191" s="264"/>
      <c r="K191" s="265"/>
      <c r="L191" s="266"/>
      <c r="M191" s="267"/>
      <c r="N191" s="267"/>
      <c r="O191" s="267"/>
      <c r="P191" s="268"/>
      <c r="Q191" s="29" t="s">
        <v>0</v>
      </c>
      <c r="R191" s="30"/>
      <c r="S191" s="31"/>
      <c r="T191" s="32"/>
      <c r="U191" s="33"/>
      <c r="V191" s="206"/>
      <c r="W191" s="30"/>
      <c r="X191" s="207"/>
    </row>
    <row r="192" spans="1:25" s="17" customFormat="1" ht="9" customHeight="1" thickTop="1" thickBot="1" x14ac:dyDescent="0.3">
      <c r="A192" s="269" t="s">
        <v>307</v>
      </c>
      <c r="B192" s="303" t="s">
        <v>12</v>
      </c>
      <c r="C192" s="303"/>
      <c r="D192" s="303" t="s">
        <v>13</v>
      </c>
      <c r="E192" s="303" t="s">
        <v>14</v>
      </c>
      <c r="F192" s="303" t="s">
        <v>15</v>
      </c>
      <c r="G192" s="303" t="s">
        <v>16</v>
      </c>
      <c r="H192" s="303" t="s">
        <v>17</v>
      </c>
      <c r="I192" s="330" t="s">
        <v>22</v>
      </c>
      <c r="J192" s="331" t="s">
        <v>18</v>
      </c>
      <c r="K192" s="331" t="s">
        <v>19</v>
      </c>
      <c r="L192" s="332" t="s">
        <v>28</v>
      </c>
      <c r="M192" s="333" t="s">
        <v>302</v>
      </c>
      <c r="N192" s="334" t="s">
        <v>301</v>
      </c>
      <c r="O192" s="333" t="s">
        <v>303</v>
      </c>
      <c r="P192" s="330" t="s">
        <v>370</v>
      </c>
      <c r="Q192" s="335"/>
      <c r="R192" s="336"/>
      <c r="S192" s="336"/>
      <c r="T192" s="336"/>
      <c r="U192" s="337"/>
      <c r="V192" s="303" t="s">
        <v>371</v>
      </c>
      <c r="W192" s="303" t="s">
        <v>372</v>
      </c>
      <c r="X192" s="338" t="s">
        <v>373</v>
      </c>
      <c r="Y192" s="16"/>
    </row>
    <row r="193" spans="1:25" s="13" customFormat="1" ht="15" customHeight="1" thickTop="1" thickBot="1" x14ac:dyDescent="0.25">
      <c r="A193" s="244" t="s">
        <v>3</v>
      </c>
      <c r="B193" s="459" t="s">
        <v>244</v>
      </c>
      <c r="C193" s="462" t="s">
        <v>0</v>
      </c>
      <c r="D193" s="300" t="s">
        <v>377</v>
      </c>
      <c r="E193" s="275" t="s">
        <v>349</v>
      </c>
      <c r="F193" s="275" t="s">
        <v>366</v>
      </c>
      <c r="G193" s="377" t="s">
        <v>0</v>
      </c>
      <c r="H193" s="387" t="s">
        <v>0</v>
      </c>
      <c r="I193" s="464">
        <v>8.6999999999999993</v>
      </c>
      <c r="J193" s="464">
        <v>0</v>
      </c>
      <c r="K193" s="466">
        <f>IF(I193=" "," ",(I193+$H$6-J193))</f>
        <v>8.6999999999999993</v>
      </c>
      <c r="L193" s="436">
        <v>50</v>
      </c>
      <c r="M193" s="426">
        <v>2016</v>
      </c>
      <c r="N193" s="349" t="str">
        <f>IF(V193=1,"VERIFIED",IF(W193=1,"RECHECKED",IF(R193=1,"RECHECK",IF(T193=1,"VERIFY",IF(U193=1,"NEED PMT APP","SANITY CHECK ONLY")))))</f>
        <v>SANITY CHECK ONLY</v>
      </c>
      <c r="O193" s="276" t="s">
        <v>304</v>
      </c>
      <c r="P193" s="351" t="s">
        <v>289</v>
      </c>
      <c r="Q193" s="27">
        <f>IF(A194=" "," ",1)</f>
        <v>1</v>
      </c>
      <c r="R193" s="197" t="s">
        <v>0</v>
      </c>
      <c r="S193" s="39" t="s">
        <v>0</v>
      </c>
      <c r="T193" s="28" t="s">
        <v>0</v>
      </c>
      <c r="U193" s="198" t="s">
        <v>0</v>
      </c>
      <c r="V193" s="202" t="s">
        <v>0</v>
      </c>
      <c r="W193" s="197" t="s">
        <v>0</v>
      </c>
      <c r="X193" s="203" t="s">
        <v>0</v>
      </c>
      <c r="Y193" s="14"/>
    </row>
    <row r="194" spans="1:25" s="13" customFormat="1" ht="15" customHeight="1" thickTop="1" thickBot="1" x14ac:dyDescent="0.25">
      <c r="A194" s="248" t="s">
        <v>242</v>
      </c>
      <c r="B194" s="460"/>
      <c r="C194" s="462"/>
      <c r="D194" s="300" t="s">
        <v>298</v>
      </c>
      <c r="E194" s="280" t="s">
        <v>349</v>
      </c>
      <c r="F194" s="280" t="s">
        <v>366</v>
      </c>
      <c r="G194" s="435"/>
      <c r="H194" s="388"/>
      <c r="I194" s="465"/>
      <c r="J194" s="465"/>
      <c r="K194" s="467"/>
      <c r="L194" s="437"/>
      <c r="M194" s="414"/>
      <c r="N194" s="350"/>
      <c r="O194" s="287" t="s">
        <v>320</v>
      </c>
      <c r="P194" s="352"/>
      <c r="Q194" s="417" t="s">
        <v>423</v>
      </c>
      <c r="R194" s="418"/>
      <c r="S194" s="418"/>
      <c r="T194" s="418"/>
      <c r="U194" s="419"/>
      <c r="V194" s="404" t="s">
        <v>403</v>
      </c>
      <c r="W194" s="405"/>
      <c r="X194" s="406"/>
      <c r="Y194" s="14"/>
    </row>
    <row r="195" spans="1:25" s="19" customFormat="1" ht="9" customHeight="1" thickTop="1" thickBot="1" x14ac:dyDescent="0.3">
      <c r="A195" s="282" t="s">
        <v>243</v>
      </c>
      <c r="B195" s="460"/>
      <c r="C195" s="462"/>
      <c r="D195" s="301" t="s">
        <v>0</v>
      </c>
      <c r="E195" s="339" t="s">
        <v>14</v>
      </c>
      <c r="F195" s="340" t="s">
        <v>15</v>
      </c>
      <c r="G195" s="341" t="s">
        <v>20</v>
      </c>
      <c r="H195" s="342" t="s">
        <v>368</v>
      </c>
      <c r="I195" s="342" t="s">
        <v>24</v>
      </c>
      <c r="J195" s="341" t="s">
        <v>23</v>
      </c>
      <c r="K195" s="342" t="s">
        <v>5</v>
      </c>
      <c r="L195" s="341" t="s">
        <v>369</v>
      </c>
      <c r="M195" s="364" t="s">
        <v>475</v>
      </c>
      <c r="N195" s="427"/>
      <c r="O195" s="427"/>
      <c r="P195" s="428"/>
      <c r="Q195" s="420"/>
      <c r="R195" s="421"/>
      <c r="S195" s="421"/>
      <c r="T195" s="421"/>
      <c r="U195" s="422"/>
      <c r="V195" s="407"/>
      <c r="W195" s="408"/>
      <c r="X195" s="409"/>
      <c r="Y195" s="18"/>
    </row>
    <row r="196" spans="1:25" s="13" customFormat="1" ht="15" customHeight="1" thickBot="1" x14ac:dyDescent="0.3">
      <c r="A196" s="257">
        <f>A189+1</f>
        <v>28</v>
      </c>
      <c r="B196" s="460"/>
      <c r="C196" s="462"/>
      <c r="D196" s="300" t="s">
        <v>376</v>
      </c>
      <c r="E196" s="373" t="s">
        <v>26</v>
      </c>
      <c r="F196" s="374"/>
      <c r="G196" s="375" t="s">
        <v>0</v>
      </c>
      <c r="H196" s="377" t="s">
        <v>0</v>
      </c>
      <c r="I196" s="379">
        <v>0</v>
      </c>
      <c r="J196" s="381" t="s">
        <v>285</v>
      </c>
      <c r="K196" s="383" t="s">
        <v>291</v>
      </c>
      <c r="L196" s="385" t="str">
        <f>IF(I196=0,"Not in use",IF(L193&lt;I196,"OFF STA","ON STA"))</f>
        <v>Not in use</v>
      </c>
      <c r="M196" s="429"/>
      <c r="N196" s="430"/>
      <c r="O196" s="430"/>
      <c r="P196" s="431"/>
      <c r="Q196" s="420"/>
      <c r="R196" s="421"/>
      <c r="S196" s="421"/>
      <c r="T196" s="421"/>
      <c r="U196" s="422"/>
      <c r="V196" s="407"/>
      <c r="W196" s="408"/>
      <c r="X196" s="409"/>
      <c r="Y196" s="14"/>
    </row>
    <row r="197" spans="1:25" s="13" customFormat="1" ht="15" customHeight="1" thickTop="1" thickBot="1" x14ac:dyDescent="0.3">
      <c r="A197" s="328" t="str">
        <f>IF(V193=1,"VERIFIED",IF(W193=1,"RECHECKED",IF(R193=1,"RECHECK",IF(T193=1,"VERIFY",IF(U193=1,"NEED APP","SANITY CHECK")))))</f>
        <v>SANITY CHECK</v>
      </c>
      <c r="B197" s="461"/>
      <c r="C197" s="463"/>
      <c r="D197" s="300" t="s">
        <v>61</v>
      </c>
      <c r="E197" s="235" t="s">
        <v>0</v>
      </c>
      <c r="F197" s="235" t="s">
        <v>0</v>
      </c>
      <c r="G197" s="376"/>
      <c r="H197" s="378"/>
      <c r="I197" s="380"/>
      <c r="J197" s="382"/>
      <c r="K197" s="384"/>
      <c r="L197" s="386"/>
      <c r="M197" s="432"/>
      <c r="N197" s="433"/>
      <c r="O197" s="433"/>
      <c r="P197" s="434"/>
      <c r="Q197" s="423"/>
      <c r="R197" s="424"/>
      <c r="S197" s="424"/>
      <c r="T197" s="424"/>
      <c r="U197" s="425"/>
      <c r="V197" s="410"/>
      <c r="W197" s="411"/>
      <c r="X197" s="412"/>
      <c r="Y197" s="14"/>
    </row>
    <row r="198" spans="1:25" s="34" customFormat="1" ht="4.9000000000000004" customHeight="1" thickTop="1" thickBot="1" x14ac:dyDescent="0.3">
      <c r="A198" s="279"/>
      <c r="B198" s="260"/>
      <c r="C198" s="261"/>
      <c r="D198" s="304"/>
      <c r="E198" s="262"/>
      <c r="F198" s="262"/>
      <c r="G198" s="263"/>
      <c r="H198" s="262"/>
      <c r="I198" s="264"/>
      <c r="J198" s="264"/>
      <c r="K198" s="265"/>
      <c r="L198" s="266"/>
      <c r="M198" s="267"/>
      <c r="N198" s="267"/>
      <c r="O198" s="267"/>
      <c r="P198" s="268"/>
      <c r="Q198" s="29"/>
      <c r="R198" s="30"/>
      <c r="S198" s="31"/>
      <c r="T198" s="32"/>
      <c r="U198" s="33"/>
      <c r="V198" s="206"/>
      <c r="W198" s="30"/>
      <c r="X198" s="207"/>
    </row>
    <row r="199" spans="1:25" s="17" customFormat="1" ht="9" customHeight="1" thickTop="1" thickBot="1" x14ac:dyDescent="0.3">
      <c r="A199" s="269" t="s">
        <v>307</v>
      </c>
      <c r="B199" s="303" t="s">
        <v>12</v>
      </c>
      <c r="C199" s="303"/>
      <c r="D199" s="303" t="s">
        <v>13</v>
      </c>
      <c r="E199" s="303" t="s">
        <v>14</v>
      </c>
      <c r="F199" s="303" t="s">
        <v>15</v>
      </c>
      <c r="G199" s="303" t="s">
        <v>16</v>
      </c>
      <c r="H199" s="303" t="s">
        <v>17</v>
      </c>
      <c r="I199" s="330" t="s">
        <v>22</v>
      </c>
      <c r="J199" s="331" t="s">
        <v>18</v>
      </c>
      <c r="K199" s="331" t="s">
        <v>19</v>
      </c>
      <c r="L199" s="332" t="s">
        <v>28</v>
      </c>
      <c r="M199" s="333" t="s">
        <v>302</v>
      </c>
      <c r="N199" s="334" t="s">
        <v>301</v>
      </c>
      <c r="O199" s="333" t="s">
        <v>303</v>
      </c>
      <c r="P199" s="330" t="s">
        <v>370</v>
      </c>
      <c r="Q199" s="335"/>
      <c r="R199" s="336"/>
      <c r="S199" s="336"/>
      <c r="T199" s="336"/>
      <c r="U199" s="337"/>
      <c r="V199" s="303" t="s">
        <v>371</v>
      </c>
      <c r="W199" s="303" t="s">
        <v>372</v>
      </c>
      <c r="X199" s="338" t="s">
        <v>373</v>
      </c>
      <c r="Y199" s="16"/>
    </row>
    <row r="200" spans="1:25" s="13" customFormat="1" ht="15" customHeight="1" thickTop="1" thickBot="1" x14ac:dyDescent="0.25">
      <c r="A200" s="244" t="s">
        <v>3</v>
      </c>
      <c r="B200" s="459" t="s">
        <v>239</v>
      </c>
      <c r="C200" s="462" t="s">
        <v>0</v>
      </c>
      <c r="D200" s="300" t="s">
        <v>377</v>
      </c>
      <c r="E200" s="275" t="s">
        <v>350</v>
      </c>
      <c r="F200" s="275" t="s">
        <v>367</v>
      </c>
      <c r="G200" s="377" t="s">
        <v>0</v>
      </c>
      <c r="H200" s="387" t="s">
        <v>0</v>
      </c>
      <c r="I200" s="464">
        <v>8.6999999999999993</v>
      </c>
      <c r="J200" s="464">
        <v>0.3</v>
      </c>
      <c r="K200" s="466">
        <f>IF(I200=" "," ",(I200+$H$6-J200))</f>
        <v>8.3999999999999986</v>
      </c>
      <c r="L200" s="436">
        <v>50</v>
      </c>
      <c r="M200" s="426">
        <v>2016</v>
      </c>
      <c r="N200" s="349" t="str">
        <f>IF(V200=1,"VERIFIED",IF(W200=1,"RECHECKED",IF(R200=1,"RECHECK",IF(T200=1,"VERIFY",IF(U200=1,"NEED PMT APP","SANITY CHECK ONLY")))))</f>
        <v>SANITY CHECK ONLY</v>
      </c>
      <c r="O200" s="276" t="s">
        <v>304</v>
      </c>
      <c r="P200" s="351" t="s">
        <v>309</v>
      </c>
      <c r="Q200" s="27">
        <f>IF(A201=" "," ",1)</f>
        <v>1</v>
      </c>
      <c r="R200" s="197" t="s">
        <v>0</v>
      </c>
      <c r="S200" s="39" t="s">
        <v>0</v>
      </c>
      <c r="T200" s="28" t="s">
        <v>0</v>
      </c>
      <c r="U200" s="198" t="s">
        <v>0</v>
      </c>
      <c r="V200" s="202" t="s">
        <v>0</v>
      </c>
      <c r="W200" s="197" t="s">
        <v>0</v>
      </c>
      <c r="X200" s="203" t="s">
        <v>0</v>
      </c>
      <c r="Y200" s="14"/>
    </row>
    <row r="201" spans="1:25" s="13" customFormat="1" ht="15" customHeight="1" thickTop="1" thickBot="1" x14ac:dyDescent="0.25">
      <c r="A201" s="248" t="s">
        <v>237</v>
      </c>
      <c r="B201" s="460"/>
      <c r="C201" s="462"/>
      <c r="D201" s="300" t="s">
        <v>298</v>
      </c>
      <c r="E201" s="280" t="s">
        <v>350</v>
      </c>
      <c r="F201" s="280" t="s">
        <v>367</v>
      </c>
      <c r="G201" s="435"/>
      <c r="H201" s="388"/>
      <c r="I201" s="465"/>
      <c r="J201" s="465"/>
      <c r="K201" s="467"/>
      <c r="L201" s="437"/>
      <c r="M201" s="414"/>
      <c r="N201" s="350"/>
      <c r="O201" s="287" t="s">
        <v>320</v>
      </c>
      <c r="P201" s="352"/>
      <c r="Q201" s="417" t="s">
        <v>423</v>
      </c>
      <c r="R201" s="418"/>
      <c r="S201" s="418"/>
      <c r="T201" s="418"/>
      <c r="U201" s="419"/>
      <c r="V201" s="404" t="s">
        <v>403</v>
      </c>
      <c r="W201" s="405"/>
      <c r="X201" s="406"/>
      <c r="Y201" s="14"/>
    </row>
    <row r="202" spans="1:25" s="19" customFormat="1" ht="9" customHeight="1" thickTop="1" thickBot="1" x14ac:dyDescent="0.3">
      <c r="A202" s="282" t="s">
        <v>238</v>
      </c>
      <c r="B202" s="460"/>
      <c r="C202" s="462"/>
      <c r="D202" s="301" t="s">
        <v>0</v>
      </c>
      <c r="E202" s="339" t="s">
        <v>14</v>
      </c>
      <c r="F202" s="340" t="s">
        <v>15</v>
      </c>
      <c r="G202" s="341" t="s">
        <v>20</v>
      </c>
      <c r="H202" s="342" t="s">
        <v>368</v>
      </c>
      <c r="I202" s="342" t="s">
        <v>24</v>
      </c>
      <c r="J202" s="341" t="s">
        <v>23</v>
      </c>
      <c r="K202" s="342" t="s">
        <v>5</v>
      </c>
      <c r="L202" s="341" t="s">
        <v>369</v>
      </c>
      <c r="M202" s="364" t="s">
        <v>474</v>
      </c>
      <c r="N202" s="427"/>
      <c r="O202" s="427"/>
      <c r="P202" s="428"/>
      <c r="Q202" s="420"/>
      <c r="R202" s="421"/>
      <c r="S202" s="421"/>
      <c r="T202" s="421"/>
      <c r="U202" s="422"/>
      <c r="V202" s="407"/>
      <c r="W202" s="408"/>
      <c r="X202" s="409"/>
      <c r="Y202" s="18"/>
    </row>
    <row r="203" spans="1:25" s="13" customFormat="1" ht="15" customHeight="1" thickBot="1" x14ac:dyDescent="0.3">
      <c r="A203" s="257">
        <f>A196+1</f>
        <v>29</v>
      </c>
      <c r="B203" s="460"/>
      <c r="C203" s="462"/>
      <c r="D203" s="300" t="s">
        <v>376</v>
      </c>
      <c r="E203" s="373" t="s">
        <v>26</v>
      </c>
      <c r="F203" s="374"/>
      <c r="G203" s="375" t="s">
        <v>0</v>
      </c>
      <c r="H203" s="377" t="s">
        <v>0</v>
      </c>
      <c r="I203" s="379">
        <v>0</v>
      </c>
      <c r="J203" s="532" t="s">
        <v>285</v>
      </c>
      <c r="K203" s="584" t="s">
        <v>291</v>
      </c>
      <c r="L203" s="385" t="str">
        <f>IF(I203=0,"Not in use",IF(L200&lt;I203,"OFF STA","ON STA"))</f>
        <v>Not in use</v>
      </c>
      <c r="M203" s="429"/>
      <c r="N203" s="430"/>
      <c r="O203" s="430"/>
      <c r="P203" s="431"/>
      <c r="Q203" s="420"/>
      <c r="R203" s="421"/>
      <c r="S203" s="421"/>
      <c r="T203" s="421"/>
      <c r="U203" s="422"/>
      <c r="V203" s="407"/>
      <c r="W203" s="408"/>
      <c r="X203" s="409"/>
      <c r="Y203" s="14"/>
    </row>
    <row r="204" spans="1:25" s="13" customFormat="1" ht="15" customHeight="1" thickTop="1" thickBot="1" x14ac:dyDescent="0.3">
      <c r="A204" s="328" t="str">
        <f>IF(V200=1,"VERIFIED",IF(W200=1,"RECHECKED",IF(R200=1,"RECHECK",IF(T200=1,"VERIFY",IF(U200=1,"NEED APP","SANITY CHECK")))))</f>
        <v>SANITY CHECK</v>
      </c>
      <c r="B204" s="461"/>
      <c r="C204" s="463"/>
      <c r="D204" s="300" t="s">
        <v>61</v>
      </c>
      <c r="E204" s="235" t="s">
        <v>0</v>
      </c>
      <c r="F204" s="235" t="s">
        <v>0</v>
      </c>
      <c r="G204" s="376"/>
      <c r="H204" s="378"/>
      <c r="I204" s="380"/>
      <c r="J204" s="533"/>
      <c r="K204" s="585"/>
      <c r="L204" s="386"/>
      <c r="M204" s="432"/>
      <c r="N204" s="433"/>
      <c r="O204" s="433"/>
      <c r="P204" s="434"/>
      <c r="Q204" s="423"/>
      <c r="R204" s="424"/>
      <c r="S204" s="424"/>
      <c r="T204" s="424"/>
      <c r="U204" s="425"/>
      <c r="V204" s="410"/>
      <c r="W204" s="411"/>
      <c r="X204" s="412"/>
      <c r="Y204" s="14"/>
    </row>
    <row r="205" spans="1:25" s="34" customFormat="1" ht="4.9000000000000004" customHeight="1" thickTop="1" thickBot="1" x14ac:dyDescent="0.3">
      <c r="A205" s="279"/>
      <c r="B205" s="260"/>
      <c r="C205" s="261"/>
      <c r="D205" s="304"/>
      <c r="E205" s="262"/>
      <c r="F205" s="262"/>
      <c r="G205" s="263"/>
      <c r="H205" s="262"/>
      <c r="I205" s="264"/>
      <c r="J205" s="264"/>
      <c r="K205" s="265"/>
      <c r="L205" s="266"/>
      <c r="M205" s="267"/>
      <c r="N205" s="267"/>
      <c r="O205" s="267"/>
      <c r="P205" s="268"/>
      <c r="Q205" s="29"/>
      <c r="R205" s="30"/>
      <c r="S205" s="31"/>
      <c r="T205" s="32"/>
      <c r="U205" s="33"/>
      <c r="V205" s="206"/>
      <c r="W205" s="30"/>
      <c r="X205" s="207"/>
    </row>
    <row r="206" spans="1:25" s="17" customFormat="1" ht="9" customHeight="1" thickTop="1" thickBot="1" x14ac:dyDescent="0.3">
      <c r="A206" s="269" t="s">
        <v>307</v>
      </c>
      <c r="B206" s="303" t="s">
        <v>12</v>
      </c>
      <c r="C206" s="303"/>
      <c r="D206" s="303" t="s">
        <v>13</v>
      </c>
      <c r="E206" s="303" t="s">
        <v>14</v>
      </c>
      <c r="F206" s="303" t="s">
        <v>15</v>
      </c>
      <c r="G206" s="303" t="s">
        <v>16</v>
      </c>
      <c r="H206" s="303" t="s">
        <v>17</v>
      </c>
      <c r="I206" s="330" t="s">
        <v>22</v>
      </c>
      <c r="J206" s="331" t="s">
        <v>18</v>
      </c>
      <c r="K206" s="331" t="s">
        <v>19</v>
      </c>
      <c r="L206" s="332" t="s">
        <v>28</v>
      </c>
      <c r="M206" s="333" t="s">
        <v>302</v>
      </c>
      <c r="N206" s="334" t="s">
        <v>301</v>
      </c>
      <c r="O206" s="333" t="s">
        <v>303</v>
      </c>
      <c r="P206" s="330" t="s">
        <v>370</v>
      </c>
      <c r="Q206" s="335"/>
      <c r="R206" s="336"/>
      <c r="S206" s="336"/>
      <c r="T206" s="336"/>
      <c r="U206" s="337"/>
      <c r="V206" s="303" t="s">
        <v>371</v>
      </c>
      <c r="W206" s="303" t="s">
        <v>372</v>
      </c>
      <c r="X206" s="338" t="s">
        <v>373</v>
      </c>
      <c r="Y206" s="16"/>
    </row>
    <row r="207" spans="1:25" s="13" customFormat="1" ht="15" customHeight="1" thickTop="1" thickBot="1" x14ac:dyDescent="0.3">
      <c r="A207" s="244" t="s">
        <v>3</v>
      </c>
      <c r="B207" s="459" t="s">
        <v>257</v>
      </c>
      <c r="C207" s="462" t="s">
        <v>0</v>
      </c>
      <c r="D207" s="300" t="s">
        <v>377</v>
      </c>
      <c r="E207" s="288" t="s">
        <v>258</v>
      </c>
      <c r="F207" s="288" t="s">
        <v>259</v>
      </c>
      <c r="G207" s="377" t="s">
        <v>0</v>
      </c>
      <c r="H207" s="387" t="s">
        <v>0</v>
      </c>
      <c r="I207" s="464">
        <v>8.6</v>
      </c>
      <c r="J207" s="464">
        <v>0.4</v>
      </c>
      <c r="K207" s="466">
        <f>IF(I207=" "," ",(I207+$H$6-J207))</f>
        <v>8.1999999999999993</v>
      </c>
      <c r="L207" s="436">
        <v>500</v>
      </c>
      <c r="M207" s="426">
        <v>2016</v>
      </c>
      <c r="N207" s="349" t="str">
        <f>IF(V207=1,"VERIFIED",IF(W207=1,"RECHECKED",IF(R207=1,"RECHECK",IF(T207=1,"VERIFY",IF(U207=1,"NEED PMT APP","SANITY CHECK ONLY")))))</f>
        <v>SANITY CHECK ONLY</v>
      </c>
      <c r="O207" s="276" t="s">
        <v>304</v>
      </c>
      <c r="P207" s="351" t="s">
        <v>323</v>
      </c>
      <c r="Q207" s="27">
        <f>IF(A208=" "," ",1)</f>
        <v>1</v>
      </c>
      <c r="R207" s="197" t="s">
        <v>0</v>
      </c>
      <c r="S207" s="39" t="s">
        <v>0</v>
      </c>
      <c r="T207" s="28" t="s">
        <v>0</v>
      </c>
      <c r="U207" s="198" t="s">
        <v>0</v>
      </c>
      <c r="V207" s="202" t="s">
        <v>0</v>
      </c>
      <c r="W207" s="197" t="s">
        <v>0</v>
      </c>
      <c r="X207" s="203" t="s">
        <v>0</v>
      </c>
      <c r="Y207" s="14"/>
    </row>
    <row r="208" spans="1:25" s="13" customFormat="1" ht="15" customHeight="1" thickTop="1" thickBot="1" x14ac:dyDescent="0.3">
      <c r="A208" s="277">
        <v>0</v>
      </c>
      <c r="B208" s="460"/>
      <c r="C208" s="462"/>
      <c r="D208" s="300" t="s">
        <v>298</v>
      </c>
      <c r="E208" s="353" t="s">
        <v>25</v>
      </c>
      <c r="F208" s="354"/>
      <c r="G208" s="435"/>
      <c r="H208" s="388"/>
      <c r="I208" s="465"/>
      <c r="J208" s="465"/>
      <c r="K208" s="467"/>
      <c r="L208" s="437"/>
      <c r="M208" s="414"/>
      <c r="N208" s="350"/>
      <c r="O208" s="287" t="s">
        <v>320</v>
      </c>
      <c r="P208" s="352"/>
      <c r="Q208" s="417" t="s">
        <v>423</v>
      </c>
      <c r="R208" s="418"/>
      <c r="S208" s="418"/>
      <c r="T208" s="418"/>
      <c r="U208" s="419"/>
      <c r="V208" s="404" t="s">
        <v>403</v>
      </c>
      <c r="W208" s="405"/>
      <c r="X208" s="406"/>
      <c r="Y208" s="14"/>
    </row>
    <row r="209" spans="1:25" s="19" customFormat="1" ht="9" customHeight="1" thickTop="1" thickBot="1" x14ac:dyDescent="0.3">
      <c r="A209" s="282" t="s">
        <v>256</v>
      </c>
      <c r="B209" s="460"/>
      <c r="C209" s="462"/>
      <c r="D209" s="301" t="s">
        <v>0</v>
      </c>
      <c r="E209" s="339" t="s">
        <v>14</v>
      </c>
      <c r="F209" s="340" t="s">
        <v>15</v>
      </c>
      <c r="G209" s="341" t="s">
        <v>20</v>
      </c>
      <c r="H209" s="342" t="s">
        <v>368</v>
      </c>
      <c r="I209" s="342" t="s">
        <v>24</v>
      </c>
      <c r="J209" s="341" t="s">
        <v>23</v>
      </c>
      <c r="K209" s="342" t="s">
        <v>5</v>
      </c>
      <c r="L209" s="341" t="s">
        <v>369</v>
      </c>
      <c r="M209" s="389" t="s">
        <v>351</v>
      </c>
      <c r="N209" s="390"/>
      <c r="O209" s="390"/>
      <c r="P209" s="391"/>
      <c r="Q209" s="420"/>
      <c r="R209" s="421"/>
      <c r="S209" s="421"/>
      <c r="T209" s="421"/>
      <c r="U209" s="422"/>
      <c r="V209" s="407"/>
      <c r="W209" s="408"/>
      <c r="X209" s="409"/>
      <c r="Y209" s="18"/>
    </row>
    <row r="210" spans="1:25" s="13" customFormat="1" ht="15" customHeight="1" thickBot="1" x14ac:dyDescent="0.3">
      <c r="A210" s="257">
        <f>A203+1</f>
        <v>30</v>
      </c>
      <c r="B210" s="460"/>
      <c r="C210" s="462"/>
      <c r="D210" s="300" t="s">
        <v>376</v>
      </c>
      <c r="E210" s="373" t="s">
        <v>26</v>
      </c>
      <c r="F210" s="374"/>
      <c r="G210" s="375" t="s">
        <v>391</v>
      </c>
      <c r="H210" s="377" t="s">
        <v>0</v>
      </c>
      <c r="I210" s="379">
        <v>0</v>
      </c>
      <c r="J210" s="532" t="s">
        <v>285</v>
      </c>
      <c r="K210" s="584" t="s">
        <v>291</v>
      </c>
      <c r="L210" s="385" t="str">
        <f>IF(I210=0,"Not in use",IF(L207&lt;I210,"OFF STA","ON STA"))</f>
        <v>Not in use</v>
      </c>
      <c r="M210" s="392"/>
      <c r="N210" s="393"/>
      <c r="O210" s="393"/>
      <c r="P210" s="394"/>
      <c r="Q210" s="420"/>
      <c r="R210" s="421"/>
      <c r="S210" s="421"/>
      <c r="T210" s="421"/>
      <c r="U210" s="422"/>
      <c r="V210" s="407"/>
      <c r="W210" s="408"/>
      <c r="X210" s="409"/>
      <c r="Y210" s="14"/>
    </row>
    <row r="211" spans="1:25" s="13" customFormat="1" ht="15" customHeight="1" thickTop="1" thickBot="1" x14ac:dyDescent="0.3">
      <c r="A211" s="328" t="str">
        <f>IF(V207=1,"VERIFIED",IF(W207=1,"RECHECKED",IF(R207=1,"RECHECK",IF(T207=1,"VERIFY",IF(U207=1,"NEED APP","SANITY CHECK")))))</f>
        <v>SANITY CHECK</v>
      </c>
      <c r="B211" s="461"/>
      <c r="C211" s="463"/>
      <c r="D211" s="300" t="s">
        <v>61</v>
      </c>
      <c r="E211" s="235" t="s">
        <v>0</v>
      </c>
      <c r="F211" s="235" t="s">
        <v>0</v>
      </c>
      <c r="G211" s="376"/>
      <c r="H211" s="378"/>
      <c r="I211" s="380"/>
      <c r="J211" s="533"/>
      <c r="K211" s="585"/>
      <c r="L211" s="386"/>
      <c r="M211" s="395"/>
      <c r="N211" s="396"/>
      <c r="O211" s="396"/>
      <c r="P211" s="397"/>
      <c r="Q211" s="423"/>
      <c r="R211" s="424"/>
      <c r="S211" s="424"/>
      <c r="T211" s="424"/>
      <c r="U211" s="425"/>
      <c r="V211" s="410"/>
      <c r="W211" s="411"/>
      <c r="X211" s="412"/>
      <c r="Y211" s="14"/>
    </row>
    <row r="212" spans="1:25" s="17" customFormat="1" ht="9" customHeight="1" thickTop="1" thickBot="1" x14ac:dyDescent="0.3">
      <c r="A212" s="289" t="s">
        <v>0</v>
      </c>
      <c r="B212" s="303" t="s">
        <v>12</v>
      </c>
      <c r="C212" s="303"/>
      <c r="D212" s="303" t="s">
        <v>13</v>
      </c>
      <c r="E212" s="303" t="s">
        <v>14</v>
      </c>
      <c r="F212" s="303" t="s">
        <v>15</v>
      </c>
      <c r="G212" s="303" t="s">
        <v>16</v>
      </c>
      <c r="H212" s="303" t="s">
        <v>17</v>
      </c>
      <c r="I212" s="330" t="s">
        <v>22</v>
      </c>
      <c r="J212" s="331" t="s">
        <v>18</v>
      </c>
      <c r="K212" s="331" t="s">
        <v>19</v>
      </c>
      <c r="L212" s="332" t="s">
        <v>28</v>
      </c>
      <c r="M212" s="333" t="s">
        <v>302</v>
      </c>
      <c r="N212" s="334" t="s">
        <v>301</v>
      </c>
      <c r="O212" s="333" t="s">
        <v>303</v>
      </c>
      <c r="P212" s="330" t="s">
        <v>370</v>
      </c>
      <c r="Q212" s="335"/>
      <c r="R212" s="336"/>
      <c r="S212" s="336"/>
      <c r="T212" s="336"/>
      <c r="U212" s="337"/>
      <c r="V212" s="303" t="s">
        <v>371</v>
      </c>
      <c r="W212" s="303" t="s">
        <v>372</v>
      </c>
      <c r="X212" s="338" t="s">
        <v>373</v>
      </c>
      <c r="Y212" s="16"/>
    </row>
    <row r="213" spans="1:25" s="13" customFormat="1" ht="15" customHeight="1" thickTop="1" thickBot="1" x14ac:dyDescent="0.25">
      <c r="A213" s="244" t="s">
        <v>3</v>
      </c>
      <c r="B213" s="459" t="s">
        <v>394</v>
      </c>
      <c r="C213" s="462" t="s">
        <v>0</v>
      </c>
      <c r="D213" s="300" t="s">
        <v>377</v>
      </c>
      <c r="E213" s="286" t="s">
        <v>395</v>
      </c>
      <c r="F213" s="286" t="s">
        <v>396</v>
      </c>
      <c r="G213" s="377" t="s">
        <v>0</v>
      </c>
      <c r="H213" s="387" t="s">
        <v>0</v>
      </c>
      <c r="I213" s="464">
        <v>10</v>
      </c>
      <c r="J213" s="464">
        <v>0</v>
      </c>
      <c r="K213" s="466">
        <f>IF(I213=" "," ",(I213+$H$6-J213))</f>
        <v>10</v>
      </c>
      <c r="L213" s="436">
        <v>500</v>
      </c>
      <c r="M213" s="413">
        <v>2017</v>
      </c>
      <c r="N213" s="349" t="str">
        <f>IF(V213=1,"VERIFIED",IF(W213=1,"RECHECKED",IF(R213=1,"RECHECK",IF(T213=1,"VERIFY",IF(U213=1,"NEED PMT APP","SANITY CHECK ONLY")))))</f>
        <v>SANITY CHECK ONLY</v>
      </c>
      <c r="O213" s="276" t="s">
        <v>304</v>
      </c>
      <c r="P213" s="351" t="s">
        <v>397</v>
      </c>
      <c r="Q213" s="27">
        <v>1</v>
      </c>
      <c r="R213" s="197" t="s">
        <v>0</v>
      </c>
      <c r="S213" s="39" t="s">
        <v>0</v>
      </c>
      <c r="T213" s="28" t="s">
        <v>0</v>
      </c>
      <c r="U213" s="198" t="s">
        <v>0</v>
      </c>
      <c r="V213" s="202" t="s">
        <v>0</v>
      </c>
      <c r="W213" s="197" t="s">
        <v>0</v>
      </c>
      <c r="X213" s="203" t="s">
        <v>0</v>
      </c>
      <c r="Y213" s="14"/>
    </row>
    <row r="214" spans="1:25" s="13" customFormat="1" ht="15" customHeight="1" thickTop="1" thickBot="1" x14ac:dyDescent="0.3">
      <c r="A214" s="277">
        <v>0</v>
      </c>
      <c r="B214" s="460"/>
      <c r="C214" s="462"/>
      <c r="D214" s="300" t="s">
        <v>298</v>
      </c>
      <c r="E214" s="353" t="s">
        <v>25</v>
      </c>
      <c r="F214" s="354"/>
      <c r="G214" s="435"/>
      <c r="H214" s="388"/>
      <c r="I214" s="465"/>
      <c r="J214" s="465"/>
      <c r="K214" s="467"/>
      <c r="L214" s="437"/>
      <c r="M214" s="414"/>
      <c r="N214" s="350"/>
      <c r="O214" s="287" t="s">
        <v>0</v>
      </c>
      <c r="P214" s="352"/>
      <c r="Q214" s="417" t="s">
        <v>423</v>
      </c>
      <c r="R214" s="418"/>
      <c r="S214" s="418"/>
      <c r="T214" s="418"/>
      <c r="U214" s="419"/>
      <c r="V214" s="404" t="s">
        <v>406</v>
      </c>
      <c r="W214" s="405"/>
      <c r="X214" s="406"/>
      <c r="Y214" s="14"/>
    </row>
    <row r="215" spans="1:25" s="19" customFormat="1" ht="9" customHeight="1" thickTop="1" thickBot="1" x14ac:dyDescent="0.3">
      <c r="A215" s="282">
        <v>100117249139</v>
      </c>
      <c r="B215" s="460"/>
      <c r="C215" s="462"/>
      <c r="D215" s="301" t="s">
        <v>0</v>
      </c>
      <c r="E215" s="339" t="s">
        <v>14</v>
      </c>
      <c r="F215" s="340" t="s">
        <v>15</v>
      </c>
      <c r="G215" s="341" t="s">
        <v>20</v>
      </c>
      <c r="H215" s="342" t="s">
        <v>368</v>
      </c>
      <c r="I215" s="342" t="s">
        <v>24</v>
      </c>
      <c r="J215" s="341" t="s">
        <v>23</v>
      </c>
      <c r="K215" s="342" t="s">
        <v>5</v>
      </c>
      <c r="L215" s="341" t="s">
        <v>369</v>
      </c>
      <c r="M215" s="389" t="s">
        <v>429</v>
      </c>
      <c r="N215" s="470"/>
      <c r="O215" s="470"/>
      <c r="P215" s="471"/>
      <c r="Q215" s="420"/>
      <c r="R215" s="421"/>
      <c r="S215" s="421"/>
      <c r="T215" s="421"/>
      <c r="U215" s="422"/>
      <c r="V215" s="407"/>
      <c r="W215" s="408"/>
      <c r="X215" s="409"/>
      <c r="Y215" s="18"/>
    </row>
    <row r="216" spans="1:25" s="13" customFormat="1" ht="15" customHeight="1" thickBot="1" x14ac:dyDescent="0.3">
      <c r="A216" s="257" t="s">
        <v>0</v>
      </c>
      <c r="B216" s="460"/>
      <c r="C216" s="462"/>
      <c r="D216" s="300" t="s">
        <v>376</v>
      </c>
      <c r="E216" s="373" t="s">
        <v>26</v>
      </c>
      <c r="F216" s="374"/>
      <c r="G216" s="375" t="s">
        <v>0</v>
      </c>
      <c r="H216" s="377" t="s">
        <v>0</v>
      </c>
      <c r="I216" s="379">
        <v>0</v>
      </c>
      <c r="J216" s="381" t="s">
        <v>285</v>
      </c>
      <c r="K216" s="383" t="s">
        <v>291</v>
      </c>
      <c r="L216" s="385" t="str">
        <f>IF(I216=0,"Not in use",IF(L213&lt;I216,"OFF STA","ON STA"))</f>
        <v>Not in use</v>
      </c>
      <c r="M216" s="472"/>
      <c r="N216" s="473"/>
      <c r="O216" s="473"/>
      <c r="P216" s="474"/>
      <c r="Q216" s="420"/>
      <c r="R216" s="421"/>
      <c r="S216" s="421"/>
      <c r="T216" s="421"/>
      <c r="U216" s="422"/>
      <c r="V216" s="407"/>
      <c r="W216" s="408"/>
      <c r="X216" s="409"/>
      <c r="Y216" s="14"/>
    </row>
    <row r="217" spans="1:25" s="13" customFormat="1" ht="15" customHeight="1" thickTop="1" thickBot="1" x14ac:dyDescent="0.3">
      <c r="A217" s="328" t="str">
        <f>IF(V213=1,"VERIFIED",IF(W213=1,"RECHECKED",IF(R213=1,"RECHECK",IF(T213=1,"VERIFY",IF(U213=1,"NEED APP","SANITY CHECK")))))</f>
        <v>SANITY CHECK</v>
      </c>
      <c r="B217" s="461"/>
      <c r="C217" s="463"/>
      <c r="D217" s="300" t="s">
        <v>61</v>
      </c>
      <c r="E217" s="235" t="s">
        <v>0</v>
      </c>
      <c r="F217" s="235" t="s">
        <v>0</v>
      </c>
      <c r="G217" s="376"/>
      <c r="H217" s="378"/>
      <c r="I217" s="380"/>
      <c r="J217" s="382"/>
      <c r="K217" s="384"/>
      <c r="L217" s="386"/>
      <c r="M217" s="475"/>
      <c r="N217" s="476"/>
      <c r="O217" s="476"/>
      <c r="P217" s="477"/>
      <c r="Q217" s="423"/>
      <c r="R217" s="424"/>
      <c r="S217" s="424"/>
      <c r="T217" s="424"/>
      <c r="U217" s="425"/>
      <c r="V217" s="410"/>
      <c r="W217" s="411"/>
      <c r="X217" s="412"/>
      <c r="Y217" s="14"/>
    </row>
    <row r="218" spans="1:25" s="34" customFormat="1" ht="4.9000000000000004" customHeight="1" thickTop="1" thickBot="1" x14ac:dyDescent="0.3">
      <c r="A218" s="279"/>
      <c r="B218" s="260"/>
      <c r="C218" s="261"/>
      <c r="D218" s="304"/>
      <c r="E218" s="262"/>
      <c r="F218" s="262"/>
      <c r="G218" s="263"/>
      <c r="H218" s="262"/>
      <c r="I218" s="264"/>
      <c r="J218" s="264"/>
      <c r="K218" s="265"/>
      <c r="L218" s="266"/>
      <c r="M218" s="267"/>
      <c r="N218" s="267"/>
      <c r="O218" s="267"/>
      <c r="P218" s="268"/>
      <c r="Q218" s="29"/>
      <c r="R218" s="30"/>
      <c r="S218" s="31"/>
      <c r="T218" s="32"/>
      <c r="U218" s="33"/>
      <c r="V218" s="206"/>
      <c r="W218" s="30"/>
      <c r="X218" s="207"/>
    </row>
    <row r="219" spans="1:25" s="17" customFormat="1" ht="9" customHeight="1" thickTop="1" thickBot="1" x14ac:dyDescent="0.3">
      <c r="A219" s="289" t="s">
        <v>0</v>
      </c>
      <c r="B219" s="303" t="s">
        <v>12</v>
      </c>
      <c r="C219" s="303"/>
      <c r="D219" s="303" t="s">
        <v>13</v>
      </c>
      <c r="E219" s="303" t="s">
        <v>14</v>
      </c>
      <c r="F219" s="303" t="s">
        <v>15</v>
      </c>
      <c r="G219" s="303" t="s">
        <v>16</v>
      </c>
      <c r="H219" s="303" t="s">
        <v>17</v>
      </c>
      <c r="I219" s="330" t="s">
        <v>22</v>
      </c>
      <c r="J219" s="331" t="s">
        <v>18</v>
      </c>
      <c r="K219" s="331" t="s">
        <v>19</v>
      </c>
      <c r="L219" s="332" t="s">
        <v>28</v>
      </c>
      <c r="M219" s="333" t="s">
        <v>302</v>
      </c>
      <c r="N219" s="334" t="s">
        <v>301</v>
      </c>
      <c r="O219" s="333" t="s">
        <v>303</v>
      </c>
      <c r="P219" s="330" t="s">
        <v>370</v>
      </c>
      <c r="Q219" s="335"/>
      <c r="R219" s="336"/>
      <c r="S219" s="336"/>
      <c r="T219" s="336"/>
      <c r="U219" s="337"/>
      <c r="V219" s="303" t="s">
        <v>371</v>
      </c>
      <c r="W219" s="303" t="s">
        <v>372</v>
      </c>
      <c r="X219" s="338" t="s">
        <v>373</v>
      </c>
      <c r="Y219" s="16"/>
    </row>
    <row r="220" spans="1:25" s="13" customFormat="1" ht="15" customHeight="1" thickTop="1" thickBot="1" x14ac:dyDescent="0.25">
      <c r="A220" s="244" t="s">
        <v>3</v>
      </c>
      <c r="B220" s="459" t="s">
        <v>448</v>
      </c>
      <c r="C220" s="462" t="s">
        <v>0</v>
      </c>
      <c r="D220" s="300" t="s">
        <v>377</v>
      </c>
      <c r="E220" s="286" t="s">
        <v>449</v>
      </c>
      <c r="F220" s="286" t="s">
        <v>450</v>
      </c>
      <c r="G220" s="377">
        <v>1345</v>
      </c>
      <c r="H220" s="387">
        <v>7</v>
      </c>
      <c r="I220" s="464">
        <v>14.8</v>
      </c>
      <c r="J220" s="464">
        <v>3.2</v>
      </c>
      <c r="K220" s="590">
        <f>IF(I220=" "," ",(I220+$H$6-J220))</f>
        <v>11.600000000000001</v>
      </c>
      <c r="L220" s="586">
        <v>500</v>
      </c>
      <c r="M220" s="415">
        <v>43342</v>
      </c>
      <c r="N220" s="349" t="str">
        <f>IF(V220=1,"VERIFIED",IF(W220=1,"RECHECKED",IF(R220=1,"RECHECK",IF(T220=1,"VERIFY",IF(U220=1,"NEED PMT APP","SANITY CHECK ONLY")))))</f>
        <v>VERIFIED</v>
      </c>
      <c r="O220" s="276" t="s">
        <v>312</v>
      </c>
      <c r="P220" s="351" t="s">
        <v>397</v>
      </c>
      <c r="Q220" s="27">
        <v>1</v>
      </c>
      <c r="R220" s="197" t="s">
        <v>0</v>
      </c>
      <c r="S220" s="39" t="s">
        <v>0</v>
      </c>
      <c r="T220" s="28">
        <v>1</v>
      </c>
      <c r="U220" s="198" t="s">
        <v>0</v>
      </c>
      <c r="V220" s="202">
        <v>1</v>
      </c>
      <c r="W220" s="197" t="s">
        <v>0</v>
      </c>
      <c r="X220" s="203" t="s">
        <v>0</v>
      </c>
      <c r="Y220" s="14"/>
    </row>
    <row r="221" spans="1:25" s="13" customFormat="1" ht="15" customHeight="1" thickTop="1" thickBot="1" x14ac:dyDescent="0.3">
      <c r="A221" s="277">
        <v>0</v>
      </c>
      <c r="B221" s="460"/>
      <c r="C221" s="462"/>
      <c r="D221" s="300" t="s">
        <v>298</v>
      </c>
      <c r="E221" s="353" t="s">
        <v>25</v>
      </c>
      <c r="F221" s="354"/>
      <c r="G221" s="435"/>
      <c r="H221" s="388"/>
      <c r="I221" s="465"/>
      <c r="J221" s="465"/>
      <c r="K221" s="591"/>
      <c r="L221" s="587"/>
      <c r="M221" s="416"/>
      <c r="N221" s="350"/>
      <c r="O221" s="287" t="s">
        <v>0</v>
      </c>
      <c r="P221" s="352"/>
      <c r="Q221" s="355" t="s">
        <v>472</v>
      </c>
      <c r="R221" s="356"/>
      <c r="S221" s="356"/>
      <c r="T221" s="356"/>
      <c r="U221" s="357"/>
      <c r="V221" s="199"/>
      <c r="W221" s="200"/>
      <c r="X221" s="201"/>
      <c r="Y221" s="14"/>
    </row>
    <row r="222" spans="1:25" s="19" customFormat="1" ht="9" customHeight="1" thickTop="1" thickBot="1" x14ac:dyDescent="0.3">
      <c r="A222" s="344">
        <v>200100218041</v>
      </c>
      <c r="B222" s="460"/>
      <c r="C222" s="462"/>
      <c r="D222" s="301" t="s">
        <v>0</v>
      </c>
      <c r="E222" s="339" t="s">
        <v>14</v>
      </c>
      <c r="F222" s="340" t="s">
        <v>15</v>
      </c>
      <c r="G222" s="341" t="s">
        <v>20</v>
      </c>
      <c r="H222" s="342" t="s">
        <v>368</v>
      </c>
      <c r="I222" s="342" t="s">
        <v>24</v>
      </c>
      <c r="J222" s="341" t="s">
        <v>23</v>
      </c>
      <c r="K222" s="342" t="s">
        <v>5</v>
      </c>
      <c r="L222" s="341" t="s">
        <v>369</v>
      </c>
      <c r="M222" s="364" t="s">
        <v>434</v>
      </c>
      <c r="N222" s="365"/>
      <c r="O222" s="365"/>
      <c r="P222" s="366"/>
      <c r="Q222" s="358"/>
      <c r="R222" s="359"/>
      <c r="S222" s="359"/>
      <c r="T222" s="359"/>
      <c r="U222" s="360"/>
      <c r="V222" s="208"/>
      <c r="W222" s="204"/>
      <c r="X222" s="205"/>
      <c r="Y222" s="18"/>
    </row>
    <row r="223" spans="1:25" s="13" customFormat="1" ht="15" customHeight="1" thickBot="1" x14ac:dyDescent="0.3">
      <c r="A223" s="257" t="s">
        <v>0</v>
      </c>
      <c r="B223" s="460"/>
      <c r="C223" s="462"/>
      <c r="D223" s="300" t="s">
        <v>376</v>
      </c>
      <c r="E223" s="373" t="s">
        <v>26</v>
      </c>
      <c r="F223" s="374"/>
      <c r="G223" s="375">
        <v>43342</v>
      </c>
      <c r="H223" s="377" t="s">
        <v>0</v>
      </c>
      <c r="I223" s="379">
        <v>0.1</v>
      </c>
      <c r="J223" s="381" t="s">
        <v>285</v>
      </c>
      <c r="K223" s="383" t="s">
        <v>291</v>
      </c>
      <c r="L223" s="385" t="str">
        <f>IF(I223=0,"Not in use",IF(L220&lt;I223,"OFF STA","ON STA"))</f>
        <v>ON STA</v>
      </c>
      <c r="M223" s="367"/>
      <c r="N223" s="368"/>
      <c r="O223" s="368"/>
      <c r="P223" s="369"/>
      <c r="Q223" s="358"/>
      <c r="R223" s="359"/>
      <c r="S223" s="359"/>
      <c r="T223" s="359"/>
      <c r="U223" s="360"/>
      <c r="V223" s="199"/>
      <c r="W223" s="200"/>
      <c r="X223" s="201"/>
      <c r="Y223" s="14"/>
    </row>
    <row r="224" spans="1:25" s="13" customFormat="1" ht="15" customHeight="1" thickTop="1" thickBot="1" x14ac:dyDescent="0.25">
      <c r="A224" s="328" t="str">
        <f>IF(V220=1,"VERIFIED",IF(W220=1,"RECHECKED",IF(R220=1,"RECHECK",IF(T220=1,"VERIFY",IF(U220=1,"NEED APP","SANITY CHECK")))))</f>
        <v>VERIFIED</v>
      </c>
      <c r="B224" s="461"/>
      <c r="C224" s="463"/>
      <c r="D224" s="300" t="s">
        <v>61</v>
      </c>
      <c r="E224" s="343" t="s">
        <v>449</v>
      </c>
      <c r="F224" s="343" t="s">
        <v>450</v>
      </c>
      <c r="G224" s="376"/>
      <c r="H224" s="378"/>
      <c r="I224" s="380"/>
      <c r="J224" s="382"/>
      <c r="K224" s="384"/>
      <c r="L224" s="386"/>
      <c r="M224" s="370"/>
      <c r="N224" s="371"/>
      <c r="O224" s="371"/>
      <c r="P224" s="372"/>
      <c r="Q224" s="361"/>
      <c r="R224" s="362"/>
      <c r="S224" s="362"/>
      <c r="T224" s="362"/>
      <c r="U224" s="363"/>
      <c r="V224" s="199"/>
      <c r="W224" s="200"/>
      <c r="X224" s="201"/>
      <c r="Y224" s="14"/>
    </row>
    <row r="225" spans="1:25" s="17" customFormat="1" ht="9" customHeight="1" thickTop="1" thickBot="1" x14ac:dyDescent="0.3">
      <c r="A225" s="283" t="s">
        <v>358</v>
      </c>
      <c r="B225" s="303" t="s">
        <v>12</v>
      </c>
      <c r="C225" s="303"/>
      <c r="D225" s="303" t="s">
        <v>13</v>
      </c>
      <c r="E225" s="303" t="s">
        <v>14</v>
      </c>
      <c r="F225" s="303" t="s">
        <v>15</v>
      </c>
      <c r="G225" s="303" t="s">
        <v>16</v>
      </c>
      <c r="H225" s="303" t="s">
        <v>17</v>
      </c>
      <c r="I225" s="330" t="s">
        <v>22</v>
      </c>
      <c r="J225" s="331" t="s">
        <v>18</v>
      </c>
      <c r="K225" s="331" t="s">
        <v>19</v>
      </c>
      <c r="L225" s="332" t="s">
        <v>28</v>
      </c>
      <c r="M225" s="333" t="s">
        <v>302</v>
      </c>
      <c r="N225" s="334" t="s">
        <v>301</v>
      </c>
      <c r="O225" s="333" t="s">
        <v>303</v>
      </c>
      <c r="P225" s="330" t="s">
        <v>370</v>
      </c>
      <c r="Q225" s="335"/>
      <c r="R225" s="336"/>
      <c r="S225" s="336"/>
      <c r="T225" s="336"/>
      <c r="U225" s="337"/>
      <c r="V225" s="303" t="s">
        <v>371</v>
      </c>
      <c r="W225" s="303" t="s">
        <v>372</v>
      </c>
      <c r="X225" s="338" t="s">
        <v>373</v>
      </c>
      <c r="Y225" s="16"/>
    </row>
    <row r="226" spans="1:25" s="13" customFormat="1" ht="15" customHeight="1" thickTop="1" thickBot="1" x14ac:dyDescent="0.25">
      <c r="A226" s="244" t="s">
        <v>3</v>
      </c>
      <c r="B226" s="459" t="s">
        <v>190</v>
      </c>
      <c r="C226" s="462" t="s">
        <v>0</v>
      </c>
      <c r="D226" s="300" t="s">
        <v>377</v>
      </c>
      <c r="E226" s="275" t="s">
        <v>191</v>
      </c>
      <c r="F226" s="275" t="s">
        <v>192</v>
      </c>
      <c r="G226" s="377">
        <v>1340</v>
      </c>
      <c r="H226" s="387">
        <v>7</v>
      </c>
      <c r="I226" s="464">
        <v>7.6</v>
      </c>
      <c r="J226" s="464">
        <v>0</v>
      </c>
      <c r="K226" s="466">
        <f>IF(I226=" "," ",(I226+$H$6-J226))</f>
        <v>7.6</v>
      </c>
      <c r="L226" s="436">
        <v>500</v>
      </c>
      <c r="M226" s="415">
        <v>43342</v>
      </c>
      <c r="N226" s="349" t="str">
        <f>IF(V226=1,"VERIFIED",IF(W226=1,"RECHECKED",IF(R226=1,"RECHECK",IF(T226=1,"VERIFY",IF(U226=1,"NEED PMT APP","SANITY CHECK ONLY")))))</f>
        <v>VERIFIED</v>
      </c>
      <c r="O226" s="276" t="s">
        <v>312</v>
      </c>
      <c r="P226" s="351" t="s">
        <v>290</v>
      </c>
      <c r="Q226" s="27">
        <f>IF(A227=" "," ",1)</f>
        <v>1</v>
      </c>
      <c r="R226" s="197" t="s">
        <v>0</v>
      </c>
      <c r="S226" s="39">
        <v>1</v>
      </c>
      <c r="T226" s="28">
        <v>1</v>
      </c>
      <c r="U226" s="198" t="s">
        <v>0</v>
      </c>
      <c r="V226" s="202">
        <v>1</v>
      </c>
      <c r="W226" s="197" t="s">
        <v>0</v>
      </c>
      <c r="X226" s="203" t="s">
        <v>0</v>
      </c>
      <c r="Y226" s="14"/>
    </row>
    <row r="227" spans="1:25" s="13" customFormat="1" ht="15" customHeight="1" thickTop="1" thickBot="1" x14ac:dyDescent="0.3">
      <c r="A227" s="277">
        <v>0</v>
      </c>
      <c r="B227" s="460"/>
      <c r="C227" s="462"/>
      <c r="D227" s="300" t="s">
        <v>298</v>
      </c>
      <c r="E227" s="353" t="s">
        <v>25</v>
      </c>
      <c r="F227" s="354"/>
      <c r="G227" s="435"/>
      <c r="H227" s="388"/>
      <c r="I227" s="465"/>
      <c r="J227" s="465"/>
      <c r="K227" s="467"/>
      <c r="L227" s="437"/>
      <c r="M227" s="416"/>
      <c r="N227" s="350"/>
      <c r="O227" s="287" t="s">
        <v>0</v>
      </c>
      <c r="P227" s="352"/>
      <c r="Q227" s="355" t="s">
        <v>472</v>
      </c>
      <c r="R227" s="356"/>
      <c r="S227" s="356"/>
      <c r="T227" s="356"/>
      <c r="U227" s="357"/>
      <c r="V227" s="404" t="s">
        <v>411</v>
      </c>
      <c r="W227" s="405"/>
      <c r="X227" s="406"/>
      <c r="Y227" s="14"/>
    </row>
    <row r="228" spans="1:25" s="19" customFormat="1" ht="9" customHeight="1" thickTop="1" thickBot="1" x14ac:dyDescent="0.3">
      <c r="A228" s="282" t="s">
        <v>189</v>
      </c>
      <c r="B228" s="460"/>
      <c r="C228" s="462"/>
      <c r="D228" s="301" t="s">
        <v>0</v>
      </c>
      <c r="E228" s="339" t="s">
        <v>14</v>
      </c>
      <c r="F228" s="340" t="s">
        <v>15</v>
      </c>
      <c r="G228" s="341" t="s">
        <v>20</v>
      </c>
      <c r="H228" s="342" t="s">
        <v>368</v>
      </c>
      <c r="I228" s="342" t="s">
        <v>24</v>
      </c>
      <c r="J228" s="341" t="s">
        <v>23</v>
      </c>
      <c r="K228" s="342" t="s">
        <v>5</v>
      </c>
      <c r="L228" s="341" t="s">
        <v>369</v>
      </c>
      <c r="M228" s="798" t="s">
        <v>476</v>
      </c>
      <c r="N228" s="799"/>
      <c r="O228" s="799"/>
      <c r="P228" s="800"/>
      <c r="Q228" s="358"/>
      <c r="R228" s="359"/>
      <c r="S228" s="359"/>
      <c r="T228" s="359"/>
      <c r="U228" s="360"/>
      <c r="V228" s="407"/>
      <c r="W228" s="408"/>
      <c r="X228" s="409"/>
      <c r="Y228" s="18"/>
    </row>
    <row r="229" spans="1:25" s="13" customFormat="1" ht="15" customHeight="1" thickBot="1" x14ac:dyDescent="0.3">
      <c r="A229" s="257">
        <v>32</v>
      </c>
      <c r="B229" s="460"/>
      <c r="C229" s="462"/>
      <c r="D229" s="300" t="s">
        <v>376</v>
      </c>
      <c r="E229" s="373" t="s">
        <v>26</v>
      </c>
      <c r="F229" s="374"/>
      <c r="G229" s="375">
        <v>43342</v>
      </c>
      <c r="H229" s="377" t="s">
        <v>0</v>
      </c>
      <c r="I229" s="379">
        <v>0</v>
      </c>
      <c r="J229" s="381" t="s">
        <v>285</v>
      </c>
      <c r="K229" s="478" t="str">
        <f>IF(S226=1,"Photo Needed",IF(S226=2,"24/7",IF(S226=3,"Has Photo","")))</f>
        <v>Photo Needed</v>
      </c>
      <c r="L229" s="385" t="str">
        <f>IF(I229=0,"Not in use",IF(L226&lt;I229,"OFF STA","ON STA"))</f>
        <v>Not in use</v>
      </c>
      <c r="M229" s="801"/>
      <c r="N229" s="802"/>
      <c r="O229" s="802"/>
      <c r="P229" s="803"/>
      <c r="Q229" s="358"/>
      <c r="R229" s="359"/>
      <c r="S229" s="359"/>
      <c r="T229" s="359"/>
      <c r="U229" s="360"/>
      <c r="V229" s="407"/>
      <c r="W229" s="408"/>
      <c r="X229" s="409"/>
      <c r="Y229" s="14"/>
    </row>
    <row r="230" spans="1:25" s="13" customFormat="1" ht="15" customHeight="1" thickTop="1" thickBot="1" x14ac:dyDescent="0.3">
      <c r="A230" s="328" t="str">
        <f>IF(V226=1,"VERIFIED",IF(W226=1,"RECHECKED",IF(R226=1,"RECHECK",IF(T226=1,"VERIFY",IF(U226=1,"NEED APP","SANITY CHECK")))))</f>
        <v>VERIFIED</v>
      </c>
      <c r="B230" s="461"/>
      <c r="C230" s="463"/>
      <c r="D230" s="300" t="s">
        <v>61</v>
      </c>
      <c r="E230" s="235" t="s">
        <v>440</v>
      </c>
      <c r="F230" s="235" t="s">
        <v>441</v>
      </c>
      <c r="G230" s="376"/>
      <c r="H230" s="378"/>
      <c r="I230" s="380"/>
      <c r="J230" s="382"/>
      <c r="K230" s="479"/>
      <c r="L230" s="386"/>
      <c r="M230" s="804"/>
      <c r="N230" s="805"/>
      <c r="O230" s="805"/>
      <c r="P230" s="806"/>
      <c r="Q230" s="361"/>
      <c r="R230" s="362"/>
      <c r="S230" s="362"/>
      <c r="T230" s="362"/>
      <c r="U230" s="363"/>
      <c r="V230" s="410"/>
      <c r="W230" s="411"/>
      <c r="X230" s="412"/>
      <c r="Y230" s="14"/>
    </row>
    <row r="231" spans="1:25" s="34" customFormat="1" ht="4.9000000000000004" customHeight="1" thickTop="1" thickBot="1" x14ac:dyDescent="0.3">
      <c r="A231" s="279"/>
      <c r="B231" s="260"/>
      <c r="C231" s="261"/>
      <c r="D231" s="304"/>
      <c r="E231" s="262"/>
      <c r="F231" s="262"/>
      <c r="G231" s="263"/>
      <c r="H231" s="262"/>
      <c r="I231" s="264"/>
      <c r="J231" s="264"/>
      <c r="K231" s="265"/>
      <c r="L231" s="266"/>
      <c r="M231" s="267"/>
      <c r="N231" s="267"/>
      <c r="O231" s="267"/>
      <c r="P231" s="268"/>
      <c r="Q231" s="29"/>
      <c r="R231" s="30"/>
      <c r="S231" s="31"/>
      <c r="T231" s="32"/>
      <c r="U231" s="33"/>
      <c r="V231" s="206"/>
      <c r="W231" s="30"/>
      <c r="X231" s="207"/>
    </row>
    <row r="232" spans="1:25" s="17" customFormat="1" ht="9" customHeight="1" thickTop="1" thickBot="1" x14ac:dyDescent="0.3">
      <c r="A232" s="283" t="s">
        <v>358</v>
      </c>
      <c r="B232" s="270" t="s">
        <v>12</v>
      </c>
      <c r="C232" s="270"/>
      <c r="D232" s="303" t="s">
        <v>13</v>
      </c>
      <c r="E232" s="270" t="s">
        <v>14</v>
      </c>
      <c r="F232" s="270" t="s">
        <v>15</v>
      </c>
      <c r="G232" s="270" t="s">
        <v>16</v>
      </c>
      <c r="H232" s="270" t="s">
        <v>17</v>
      </c>
      <c r="I232" s="271" t="s">
        <v>22</v>
      </c>
      <c r="J232" s="272" t="s">
        <v>18</v>
      </c>
      <c r="K232" s="272" t="s">
        <v>19</v>
      </c>
      <c r="L232" s="273" t="s">
        <v>28</v>
      </c>
      <c r="M232" s="274" t="s">
        <v>302</v>
      </c>
      <c r="N232" s="274" t="s">
        <v>301</v>
      </c>
      <c r="O232" s="274" t="s">
        <v>303</v>
      </c>
      <c r="P232" s="271" t="s">
        <v>370</v>
      </c>
      <c r="Q232" s="232"/>
      <c r="R232" s="233"/>
      <c r="S232" s="233"/>
      <c r="T232" s="233"/>
      <c r="U232" s="234"/>
      <c r="V232" s="230" t="s">
        <v>371</v>
      </c>
      <c r="W232" s="230" t="s">
        <v>372</v>
      </c>
      <c r="X232" s="231" t="s">
        <v>373</v>
      </c>
      <c r="Y232" s="16"/>
    </row>
    <row r="233" spans="1:25" s="13" customFormat="1" ht="15" customHeight="1" thickTop="1" thickBot="1" x14ac:dyDescent="0.25">
      <c r="A233" s="244" t="s">
        <v>3</v>
      </c>
      <c r="B233" s="459" t="s">
        <v>195</v>
      </c>
      <c r="C233" s="462" t="s">
        <v>0</v>
      </c>
      <c r="D233" s="300" t="s">
        <v>377</v>
      </c>
      <c r="E233" s="275" t="s">
        <v>196</v>
      </c>
      <c r="F233" s="275" t="s">
        <v>197</v>
      </c>
      <c r="G233" s="377">
        <v>1340</v>
      </c>
      <c r="H233" s="387">
        <v>7</v>
      </c>
      <c r="I233" s="464">
        <v>10.7</v>
      </c>
      <c r="J233" s="464">
        <v>0</v>
      </c>
      <c r="K233" s="466">
        <f>IF(I233=" "," ",(I233+$H$6-J233))</f>
        <v>10.7</v>
      </c>
      <c r="L233" s="436">
        <v>500</v>
      </c>
      <c r="M233" s="415">
        <v>43342</v>
      </c>
      <c r="N233" s="349" t="str">
        <f>IF(V233=1,"VERIFIED",IF(W233=1,"RECHECKED",IF(R233=1,"RECHECK",IF(T233=1,"VERIFY",IF(U233=1,"NEED PMT APP","SANITY CHECK ONLY")))))</f>
        <v>VERIFIED</v>
      </c>
      <c r="O233" s="276" t="s">
        <v>312</v>
      </c>
      <c r="P233" s="351" t="s">
        <v>451</v>
      </c>
      <c r="Q233" s="27">
        <f>IF(A234=" "," ",1)</f>
        <v>1</v>
      </c>
      <c r="R233" s="197" t="s">
        <v>0</v>
      </c>
      <c r="S233" s="39">
        <v>1</v>
      </c>
      <c r="T233" s="28">
        <v>1</v>
      </c>
      <c r="U233" s="198" t="s">
        <v>0</v>
      </c>
      <c r="V233" s="202">
        <v>1</v>
      </c>
      <c r="W233" s="197" t="s">
        <v>0</v>
      </c>
      <c r="X233" s="203" t="s">
        <v>0</v>
      </c>
      <c r="Y233" s="14"/>
    </row>
    <row r="234" spans="1:25" s="13" customFormat="1" ht="15" customHeight="1" thickTop="1" thickBot="1" x14ac:dyDescent="0.3">
      <c r="A234" s="277">
        <v>0</v>
      </c>
      <c r="B234" s="460"/>
      <c r="C234" s="462"/>
      <c r="D234" s="300" t="s">
        <v>298</v>
      </c>
      <c r="E234" s="353" t="s">
        <v>25</v>
      </c>
      <c r="F234" s="354"/>
      <c r="G234" s="435"/>
      <c r="H234" s="388"/>
      <c r="I234" s="465"/>
      <c r="J234" s="465"/>
      <c r="K234" s="467"/>
      <c r="L234" s="437"/>
      <c r="M234" s="416"/>
      <c r="N234" s="350"/>
      <c r="O234" s="287" t="s">
        <v>0</v>
      </c>
      <c r="P234" s="352"/>
      <c r="Q234" s="355" t="s">
        <v>472</v>
      </c>
      <c r="R234" s="356"/>
      <c r="S234" s="356"/>
      <c r="T234" s="356"/>
      <c r="U234" s="357"/>
      <c r="V234" s="404" t="s">
        <v>411</v>
      </c>
      <c r="W234" s="405"/>
      <c r="X234" s="406"/>
      <c r="Y234" s="14"/>
    </row>
    <row r="235" spans="1:25" s="19" customFormat="1" ht="9" customHeight="1" thickTop="1" thickBot="1" x14ac:dyDescent="0.3">
      <c r="A235" s="282" t="s">
        <v>194</v>
      </c>
      <c r="B235" s="460"/>
      <c r="C235" s="462"/>
      <c r="D235" s="301" t="s">
        <v>0</v>
      </c>
      <c r="E235" s="339" t="s">
        <v>14</v>
      </c>
      <c r="F235" s="340" t="s">
        <v>15</v>
      </c>
      <c r="G235" s="341" t="s">
        <v>20</v>
      </c>
      <c r="H235" s="342" t="s">
        <v>368</v>
      </c>
      <c r="I235" s="342" t="s">
        <v>24</v>
      </c>
      <c r="J235" s="341" t="s">
        <v>23</v>
      </c>
      <c r="K235" s="342" t="s">
        <v>5</v>
      </c>
      <c r="L235" s="341" t="s">
        <v>369</v>
      </c>
      <c r="M235" s="798" t="s">
        <v>476</v>
      </c>
      <c r="N235" s="799"/>
      <c r="O235" s="799"/>
      <c r="P235" s="800"/>
      <c r="Q235" s="358"/>
      <c r="R235" s="359"/>
      <c r="S235" s="359"/>
      <c r="T235" s="359"/>
      <c r="U235" s="360"/>
      <c r="V235" s="407"/>
      <c r="W235" s="408"/>
      <c r="X235" s="409"/>
      <c r="Y235" s="18"/>
    </row>
    <row r="236" spans="1:25" s="13" customFormat="1" ht="15" customHeight="1" thickBot="1" x14ac:dyDescent="0.3">
      <c r="A236" s="257">
        <f>A229+1</f>
        <v>33</v>
      </c>
      <c r="B236" s="460"/>
      <c r="C236" s="462"/>
      <c r="D236" s="300" t="s">
        <v>376</v>
      </c>
      <c r="E236" s="373" t="s">
        <v>26</v>
      </c>
      <c r="F236" s="374"/>
      <c r="G236" s="375">
        <v>43342</v>
      </c>
      <c r="H236" s="377" t="s">
        <v>0</v>
      </c>
      <c r="I236" s="379">
        <v>0</v>
      </c>
      <c r="J236" s="381" t="s">
        <v>285</v>
      </c>
      <c r="K236" s="478" t="str">
        <f>IF(S233=1,"Photo Needed",IF(S233=2,"24/7",IF(S233=3,"Has Photo","")))</f>
        <v>Photo Needed</v>
      </c>
      <c r="L236" s="385" t="str">
        <f>IF(I236=0,"Not in use",IF(L233&lt;I236,"OFF STA","ON STA"))</f>
        <v>Not in use</v>
      </c>
      <c r="M236" s="801"/>
      <c r="N236" s="802"/>
      <c r="O236" s="802"/>
      <c r="P236" s="803"/>
      <c r="Q236" s="358"/>
      <c r="R236" s="359"/>
      <c r="S236" s="359"/>
      <c r="T236" s="359"/>
      <c r="U236" s="360"/>
      <c r="V236" s="407"/>
      <c r="W236" s="408"/>
      <c r="X236" s="409"/>
      <c r="Y236" s="14"/>
    </row>
    <row r="237" spans="1:25" s="13" customFormat="1" ht="15" customHeight="1" thickTop="1" thickBot="1" x14ac:dyDescent="0.3">
      <c r="A237" s="328" t="str">
        <f>IF(V233=1,"VERIFIED",IF(W233=1,"RECHECKED",IF(R233=1,"RECHECK",IF(T233=1,"VERIFY",IF(U233=1,"NEED APP","SANITY CHECK")))))</f>
        <v>VERIFIED</v>
      </c>
      <c r="B237" s="461"/>
      <c r="C237" s="463"/>
      <c r="D237" s="300" t="s">
        <v>61</v>
      </c>
      <c r="E237" s="235" t="s">
        <v>442</v>
      </c>
      <c r="F237" s="235" t="s">
        <v>443</v>
      </c>
      <c r="G237" s="376"/>
      <c r="H237" s="378"/>
      <c r="I237" s="380"/>
      <c r="J237" s="382"/>
      <c r="K237" s="479"/>
      <c r="L237" s="386"/>
      <c r="M237" s="804"/>
      <c r="N237" s="805"/>
      <c r="O237" s="805"/>
      <c r="P237" s="806"/>
      <c r="Q237" s="361"/>
      <c r="R237" s="362"/>
      <c r="S237" s="362"/>
      <c r="T237" s="362"/>
      <c r="U237" s="363"/>
      <c r="V237" s="410"/>
      <c r="W237" s="411"/>
      <c r="X237" s="412"/>
      <c r="Y237" s="14"/>
    </row>
    <row r="238" spans="1:25" s="34" customFormat="1" ht="4.9000000000000004" customHeight="1" thickTop="1" thickBot="1" x14ac:dyDescent="0.3">
      <c r="A238" s="279"/>
      <c r="B238" s="260"/>
      <c r="C238" s="261"/>
      <c r="D238" s="304"/>
      <c r="E238" s="262"/>
      <c r="F238" s="262"/>
      <c r="G238" s="263"/>
      <c r="H238" s="262"/>
      <c r="I238" s="264"/>
      <c r="J238" s="264"/>
      <c r="K238" s="265"/>
      <c r="L238" s="266"/>
      <c r="M238" s="267"/>
      <c r="N238" s="267"/>
      <c r="O238" s="267"/>
      <c r="P238" s="268"/>
      <c r="Q238" s="29"/>
      <c r="R238" s="30"/>
      <c r="S238" s="31"/>
      <c r="T238" s="32"/>
      <c r="U238" s="33"/>
      <c r="V238" s="206"/>
      <c r="W238" s="30"/>
      <c r="X238" s="207"/>
    </row>
    <row r="239" spans="1:25" s="17" customFormat="1" ht="9" customHeight="1" thickTop="1" thickBot="1" x14ac:dyDescent="0.3">
      <c r="A239" s="283" t="s">
        <v>358</v>
      </c>
      <c r="B239" s="303" t="s">
        <v>12</v>
      </c>
      <c r="C239" s="303"/>
      <c r="D239" s="303" t="s">
        <v>13</v>
      </c>
      <c r="E239" s="303" t="s">
        <v>14</v>
      </c>
      <c r="F239" s="303" t="s">
        <v>15</v>
      </c>
      <c r="G239" s="303" t="s">
        <v>16</v>
      </c>
      <c r="H239" s="303" t="s">
        <v>17</v>
      </c>
      <c r="I239" s="330" t="s">
        <v>22</v>
      </c>
      <c r="J239" s="331" t="s">
        <v>18</v>
      </c>
      <c r="K239" s="331" t="s">
        <v>19</v>
      </c>
      <c r="L239" s="332" t="s">
        <v>28</v>
      </c>
      <c r="M239" s="333" t="s">
        <v>302</v>
      </c>
      <c r="N239" s="334" t="s">
        <v>301</v>
      </c>
      <c r="O239" s="333" t="s">
        <v>303</v>
      </c>
      <c r="P239" s="330" t="s">
        <v>370</v>
      </c>
      <c r="Q239" s="335"/>
      <c r="R239" s="336"/>
      <c r="S239" s="336"/>
      <c r="T239" s="336"/>
      <c r="U239" s="337"/>
      <c r="V239" s="303" t="s">
        <v>371</v>
      </c>
      <c r="W239" s="303" t="s">
        <v>372</v>
      </c>
      <c r="X239" s="338" t="s">
        <v>373</v>
      </c>
      <c r="Y239" s="16"/>
    </row>
    <row r="240" spans="1:25" s="13" customFormat="1" ht="15" customHeight="1" thickTop="1" thickBot="1" x14ac:dyDescent="0.25">
      <c r="A240" s="244" t="s">
        <v>3</v>
      </c>
      <c r="B240" s="459" t="s">
        <v>199</v>
      </c>
      <c r="C240" s="462" t="s">
        <v>0</v>
      </c>
      <c r="D240" s="300" t="s">
        <v>377</v>
      </c>
      <c r="E240" s="290" t="s">
        <v>200</v>
      </c>
      <c r="F240" s="290" t="s">
        <v>201</v>
      </c>
      <c r="G240" s="377">
        <v>1340</v>
      </c>
      <c r="H240" s="387">
        <v>7</v>
      </c>
      <c r="I240" s="464">
        <v>11.8</v>
      </c>
      <c r="J240" s="464">
        <v>0</v>
      </c>
      <c r="K240" s="466">
        <f>IF(I240=" "," ",(I240+$H$6-J240))</f>
        <v>11.8</v>
      </c>
      <c r="L240" s="436">
        <v>500</v>
      </c>
      <c r="M240" s="415">
        <v>43342</v>
      </c>
      <c r="N240" s="349" t="str">
        <f>IF(V240=1,"VERIFIED",IF(W240=1,"RECHECKED",IF(R240=1,"RECHECK",IF(T240=1,"VERIFY",IF(U240=1,"NEED PMT APP","SANITY CHECK ONLY")))))</f>
        <v>VERIFIED</v>
      </c>
      <c r="O240" s="276" t="s">
        <v>312</v>
      </c>
      <c r="P240" s="351" t="s">
        <v>290</v>
      </c>
      <c r="Q240" s="27">
        <f>IF(A241=" "," ",1)</f>
        <v>1</v>
      </c>
      <c r="R240" s="197" t="s">
        <v>0</v>
      </c>
      <c r="S240" s="39">
        <v>1</v>
      </c>
      <c r="T240" s="28">
        <v>1</v>
      </c>
      <c r="U240" s="198" t="s">
        <v>0</v>
      </c>
      <c r="V240" s="202">
        <v>1</v>
      </c>
      <c r="W240" s="197" t="s">
        <v>0</v>
      </c>
      <c r="X240" s="203" t="s">
        <v>0</v>
      </c>
      <c r="Y240" s="14"/>
    </row>
    <row r="241" spans="1:25" s="13" customFormat="1" ht="15" customHeight="1" thickTop="1" thickBot="1" x14ac:dyDescent="0.3">
      <c r="A241" s="277">
        <v>0</v>
      </c>
      <c r="B241" s="460"/>
      <c r="C241" s="462"/>
      <c r="D241" s="300" t="s">
        <v>298</v>
      </c>
      <c r="E241" s="353" t="s">
        <v>25</v>
      </c>
      <c r="F241" s="354"/>
      <c r="G241" s="435"/>
      <c r="H241" s="388"/>
      <c r="I241" s="465"/>
      <c r="J241" s="465"/>
      <c r="K241" s="467"/>
      <c r="L241" s="437"/>
      <c r="M241" s="416"/>
      <c r="N241" s="350"/>
      <c r="O241" s="287" t="s">
        <v>0</v>
      </c>
      <c r="P241" s="352"/>
      <c r="Q241" s="355" t="s">
        <v>472</v>
      </c>
      <c r="R241" s="356"/>
      <c r="S241" s="356"/>
      <c r="T241" s="356"/>
      <c r="U241" s="357"/>
      <c r="V241" s="404" t="s">
        <v>411</v>
      </c>
      <c r="W241" s="405"/>
      <c r="X241" s="406"/>
      <c r="Y241" s="14"/>
    </row>
    <row r="242" spans="1:25" s="19" customFormat="1" ht="9" customHeight="1" thickTop="1" thickBot="1" x14ac:dyDescent="0.3">
      <c r="A242" s="282" t="s">
        <v>198</v>
      </c>
      <c r="B242" s="460"/>
      <c r="C242" s="462"/>
      <c r="D242" s="301" t="s">
        <v>0</v>
      </c>
      <c r="E242" s="339" t="s">
        <v>14</v>
      </c>
      <c r="F242" s="340" t="s">
        <v>15</v>
      </c>
      <c r="G242" s="341" t="s">
        <v>20</v>
      </c>
      <c r="H242" s="342" t="s">
        <v>368</v>
      </c>
      <c r="I242" s="342" t="s">
        <v>24</v>
      </c>
      <c r="J242" s="341" t="s">
        <v>23</v>
      </c>
      <c r="K242" s="342" t="s">
        <v>5</v>
      </c>
      <c r="L242" s="341" t="s">
        <v>369</v>
      </c>
      <c r="M242" s="798" t="s">
        <v>476</v>
      </c>
      <c r="N242" s="799"/>
      <c r="O242" s="799"/>
      <c r="P242" s="800"/>
      <c r="Q242" s="358"/>
      <c r="R242" s="359"/>
      <c r="S242" s="359"/>
      <c r="T242" s="359"/>
      <c r="U242" s="360"/>
      <c r="V242" s="407"/>
      <c r="W242" s="408"/>
      <c r="X242" s="409"/>
      <c r="Y242" s="18"/>
    </row>
    <row r="243" spans="1:25" s="13" customFormat="1" ht="15" customHeight="1" thickBot="1" x14ac:dyDescent="0.3">
      <c r="A243" s="257">
        <f>A236+1</f>
        <v>34</v>
      </c>
      <c r="B243" s="460"/>
      <c r="C243" s="462"/>
      <c r="D243" s="300" t="s">
        <v>376</v>
      </c>
      <c r="E243" s="373" t="s">
        <v>26</v>
      </c>
      <c r="F243" s="374"/>
      <c r="G243" s="375">
        <v>43342</v>
      </c>
      <c r="H243" s="377" t="s">
        <v>0</v>
      </c>
      <c r="I243" s="379">
        <v>0</v>
      </c>
      <c r="J243" s="381" t="s">
        <v>285</v>
      </c>
      <c r="K243" s="478" t="str">
        <f>IF(S240=1,"Photo Needed",IF(S240=2,"24/7",IF(S240=3,"Has Photo","")))</f>
        <v>Photo Needed</v>
      </c>
      <c r="L243" s="385" t="str">
        <f>IF(I243=0,"Not in use",IF(L240&lt;I243,"OFF STA","ON STA"))</f>
        <v>Not in use</v>
      </c>
      <c r="M243" s="801"/>
      <c r="N243" s="802"/>
      <c r="O243" s="802"/>
      <c r="P243" s="803"/>
      <c r="Q243" s="358"/>
      <c r="R243" s="359"/>
      <c r="S243" s="359"/>
      <c r="T243" s="359"/>
      <c r="U243" s="360"/>
      <c r="V243" s="407"/>
      <c r="W243" s="408"/>
      <c r="X243" s="409"/>
      <c r="Y243" s="14"/>
    </row>
    <row r="244" spans="1:25" s="13" customFormat="1" ht="15" customHeight="1" thickTop="1" thickBot="1" x14ac:dyDescent="0.3">
      <c r="A244" s="328" t="str">
        <f>IF(V240=1,"VERIFIED",IF(W240=1,"RECHECKED",IF(R240=1,"RECHECK",IF(T240=1,"VERIFY",IF(U240=1,"NEED APP","SANITY CHECK")))))</f>
        <v>VERIFIED</v>
      </c>
      <c r="B244" s="461"/>
      <c r="C244" s="463"/>
      <c r="D244" s="300" t="s">
        <v>61</v>
      </c>
      <c r="E244" s="235" t="s">
        <v>444</v>
      </c>
      <c r="F244" s="235" t="s">
        <v>445</v>
      </c>
      <c r="G244" s="376"/>
      <c r="H244" s="378"/>
      <c r="I244" s="380"/>
      <c r="J244" s="382"/>
      <c r="K244" s="479"/>
      <c r="L244" s="386"/>
      <c r="M244" s="804"/>
      <c r="N244" s="805"/>
      <c r="O244" s="805"/>
      <c r="P244" s="806"/>
      <c r="Q244" s="361"/>
      <c r="R244" s="362"/>
      <c r="S244" s="362"/>
      <c r="T244" s="362"/>
      <c r="U244" s="363"/>
      <c r="V244" s="410"/>
      <c r="W244" s="411"/>
      <c r="X244" s="412"/>
      <c r="Y244" s="14"/>
    </row>
    <row r="245" spans="1:25" s="34" customFormat="1" ht="4.9000000000000004" customHeight="1" thickTop="1" thickBot="1" x14ac:dyDescent="0.3">
      <c r="A245" s="279"/>
      <c r="B245" s="260"/>
      <c r="C245" s="261"/>
      <c r="D245" s="304"/>
      <c r="E245" s="262"/>
      <c r="F245" s="262"/>
      <c r="G245" s="263"/>
      <c r="H245" s="262"/>
      <c r="I245" s="264"/>
      <c r="J245" s="264"/>
      <c r="K245" s="265"/>
      <c r="L245" s="266"/>
      <c r="M245" s="267"/>
      <c r="N245" s="267"/>
      <c r="O245" s="267"/>
      <c r="P245" s="268"/>
      <c r="Q245" s="29"/>
      <c r="R245" s="30"/>
      <c r="S245" s="31"/>
      <c r="T245" s="32"/>
      <c r="U245" s="33"/>
      <c r="V245" s="206"/>
      <c r="W245" s="30"/>
      <c r="X245" s="207"/>
    </row>
    <row r="246" spans="1:25" s="17" customFormat="1" ht="9" customHeight="1" thickTop="1" thickBot="1" x14ac:dyDescent="0.3">
      <c r="A246" s="283" t="s">
        <v>358</v>
      </c>
      <c r="B246" s="303" t="s">
        <v>12</v>
      </c>
      <c r="C246" s="303"/>
      <c r="D246" s="303" t="s">
        <v>13</v>
      </c>
      <c r="E246" s="303" t="s">
        <v>14</v>
      </c>
      <c r="F246" s="303" t="s">
        <v>15</v>
      </c>
      <c r="G246" s="303" t="s">
        <v>16</v>
      </c>
      <c r="H246" s="303" t="s">
        <v>17</v>
      </c>
      <c r="I246" s="330" t="s">
        <v>22</v>
      </c>
      <c r="J246" s="331" t="s">
        <v>18</v>
      </c>
      <c r="K246" s="331" t="s">
        <v>19</v>
      </c>
      <c r="L246" s="332" t="s">
        <v>28</v>
      </c>
      <c r="M246" s="333" t="s">
        <v>302</v>
      </c>
      <c r="N246" s="334" t="s">
        <v>301</v>
      </c>
      <c r="O246" s="333" t="s">
        <v>303</v>
      </c>
      <c r="P246" s="330" t="s">
        <v>370</v>
      </c>
      <c r="Q246" s="335"/>
      <c r="R246" s="336"/>
      <c r="S246" s="336"/>
      <c r="T246" s="336"/>
      <c r="U246" s="337"/>
      <c r="V246" s="303" t="s">
        <v>371</v>
      </c>
      <c r="W246" s="303" t="s">
        <v>372</v>
      </c>
      <c r="X246" s="338" t="s">
        <v>373</v>
      </c>
      <c r="Y246" s="16"/>
    </row>
    <row r="247" spans="1:25" s="13" customFormat="1" ht="15" customHeight="1" thickTop="1" thickBot="1" x14ac:dyDescent="0.25">
      <c r="A247" s="244" t="s">
        <v>3</v>
      </c>
      <c r="B247" s="459" t="s">
        <v>203</v>
      </c>
      <c r="C247" s="462" t="s">
        <v>0</v>
      </c>
      <c r="D247" s="300" t="s">
        <v>377</v>
      </c>
      <c r="E247" s="280" t="s">
        <v>204</v>
      </c>
      <c r="F247" s="280" t="s">
        <v>205</v>
      </c>
      <c r="G247" s="377">
        <v>1340</v>
      </c>
      <c r="H247" s="387">
        <v>7</v>
      </c>
      <c r="I247" s="464">
        <v>9.6</v>
      </c>
      <c r="J247" s="464">
        <v>0</v>
      </c>
      <c r="K247" s="466">
        <f>IF(I247=" "," ",(I247+$H$6-J247))</f>
        <v>9.6</v>
      </c>
      <c r="L247" s="436">
        <v>500</v>
      </c>
      <c r="M247" s="415">
        <v>43342</v>
      </c>
      <c r="N247" s="349" t="str">
        <f>IF(V247=1,"VERIFIED",IF(W247=1,"RECHECKED",IF(R247=1,"RECHECK",IF(T247=1,"VERIFY",IF(U247=1,"NEED PMT APP","SANITY CHECK ONLY")))))</f>
        <v>VERIFIED</v>
      </c>
      <c r="O247" s="276" t="s">
        <v>312</v>
      </c>
      <c r="P247" s="351" t="s">
        <v>290</v>
      </c>
      <c r="Q247" s="27">
        <f>IF(A248=" "," ",1)</f>
        <v>1</v>
      </c>
      <c r="R247" s="197" t="s">
        <v>0</v>
      </c>
      <c r="S247" s="39">
        <v>1</v>
      </c>
      <c r="T247" s="28">
        <v>1</v>
      </c>
      <c r="U247" s="198" t="s">
        <v>0</v>
      </c>
      <c r="V247" s="202">
        <v>1</v>
      </c>
      <c r="W247" s="197" t="s">
        <v>0</v>
      </c>
      <c r="X247" s="203" t="s">
        <v>0</v>
      </c>
      <c r="Y247" s="14"/>
    </row>
    <row r="248" spans="1:25" s="13" customFormat="1" ht="15" customHeight="1" thickTop="1" thickBot="1" x14ac:dyDescent="0.3">
      <c r="A248" s="277">
        <v>0</v>
      </c>
      <c r="B248" s="460"/>
      <c r="C248" s="462"/>
      <c r="D248" s="300" t="s">
        <v>298</v>
      </c>
      <c r="E248" s="353" t="s">
        <v>25</v>
      </c>
      <c r="F248" s="354"/>
      <c r="G248" s="435"/>
      <c r="H248" s="388"/>
      <c r="I248" s="465"/>
      <c r="J248" s="465"/>
      <c r="K248" s="467"/>
      <c r="L248" s="437"/>
      <c r="M248" s="416"/>
      <c r="N248" s="350"/>
      <c r="O248" s="287" t="s">
        <v>0</v>
      </c>
      <c r="P248" s="352"/>
      <c r="Q248" s="355" t="s">
        <v>472</v>
      </c>
      <c r="R248" s="356"/>
      <c r="S248" s="356"/>
      <c r="T248" s="356"/>
      <c r="U248" s="357"/>
      <c r="V248" s="404" t="s">
        <v>411</v>
      </c>
      <c r="W248" s="405"/>
      <c r="X248" s="406"/>
      <c r="Y248" s="14"/>
    </row>
    <row r="249" spans="1:25" s="19" customFormat="1" ht="9" customHeight="1" thickTop="1" thickBot="1" x14ac:dyDescent="0.3">
      <c r="A249" s="282" t="s">
        <v>202</v>
      </c>
      <c r="B249" s="460"/>
      <c r="C249" s="462"/>
      <c r="D249" s="301" t="s">
        <v>0</v>
      </c>
      <c r="E249" s="339" t="s">
        <v>14</v>
      </c>
      <c r="F249" s="340" t="s">
        <v>15</v>
      </c>
      <c r="G249" s="341" t="s">
        <v>20</v>
      </c>
      <c r="H249" s="342" t="s">
        <v>368</v>
      </c>
      <c r="I249" s="342" t="s">
        <v>24</v>
      </c>
      <c r="J249" s="341" t="s">
        <v>23</v>
      </c>
      <c r="K249" s="342" t="s">
        <v>5</v>
      </c>
      <c r="L249" s="341" t="s">
        <v>369</v>
      </c>
      <c r="M249" s="798" t="s">
        <v>476</v>
      </c>
      <c r="N249" s="799"/>
      <c r="O249" s="799"/>
      <c r="P249" s="800"/>
      <c r="Q249" s="358"/>
      <c r="R249" s="359"/>
      <c r="S249" s="359"/>
      <c r="T249" s="359"/>
      <c r="U249" s="360"/>
      <c r="V249" s="407"/>
      <c r="W249" s="408"/>
      <c r="X249" s="409"/>
      <c r="Y249" s="18"/>
    </row>
    <row r="250" spans="1:25" s="13" customFormat="1" ht="15" customHeight="1" thickBot="1" x14ac:dyDescent="0.3">
      <c r="A250" s="257">
        <f>A243+1</f>
        <v>35</v>
      </c>
      <c r="B250" s="460"/>
      <c r="C250" s="462"/>
      <c r="D250" s="300" t="s">
        <v>376</v>
      </c>
      <c r="E250" s="373" t="s">
        <v>26</v>
      </c>
      <c r="F250" s="374"/>
      <c r="G250" s="375">
        <v>43342</v>
      </c>
      <c r="H250" s="377" t="s">
        <v>0</v>
      </c>
      <c r="I250" s="379">
        <v>0</v>
      </c>
      <c r="J250" s="381" t="s">
        <v>285</v>
      </c>
      <c r="K250" s="478" t="str">
        <f>IF(S247=1,"Photo Needed",IF(S247=2,"24/7",IF(S247=3,"Has Photo","")))</f>
        <v>Photo Needed</v>
      </c>
      <c r="L250" s="385" t="str">
        <f>IF(I250=0,"Not in use",IF(L247&lt;I250,"OFF STA","ON STA"))</f>
        <v>Not in use</v>
      </c>
      <c r="M250" s="801"/>
      <c r="N250" s="802"/>
      <c r="O250" s="802"/>
      <c r="P250" s="803"/>
      <c r="Q250" s="358"/>
      <c r="R250" s="359"/>
      <c r="S250" s="359"/>
      <c r="T250" s="359"/>
      <c r="U250" s="360"/>
      <c r="V250" s="407"/>
      <c r="W250" s="408"/>
      <c r="X250" s="409"/>
      <c r="Y250" s="14"/>
    </row>
    <row r="251" spans="1:25" s="13" customFormat="1" ht="15" customHeight="1" thickTop="1" thickBot="1" x14ac:dyDescent="0.3">
      <c r="A251" s="328" t="str">
        <f>IF(V247=1,"VERIFIED",IF(W247=1,"RECHECKED",IF(R247=1,"RECHECK",IF(T247=1,"VERIFY",IF(U247=1,"NEED APP","SANITY CHECK")))))</f>
        <v>VERIFIED</v>
      </c>
      <c r="B251" s="461"/>
      <c r="C251" s="463"/>
      <c r="D251" s="300" t="s">
        <v>61</v>
      </c>
      <c r="E251" s="235" t="s">
        <v>446</v>
      </c>
      <c r="F251" s="235" t="s">
        <v>447</v>
      </c>
      <c r="G251" s="376"/>
      <c r="H251" s="378"/>
      <c r="I251" s="380"/>
      <c r="J251" s="382"/>
      <c r="K251" s="479"/>
      <c r="L251" s="386"/>
      <c r="M251" s="804"/>
      <c r="N251" s="805"/>
      <c r="O251" s="805"/>
      <c r="P251" s="806"/>
      <c r="Q251" s="361"/>
      <c r="R251" s="362"/>
      <c r="S251" s="362"/>
      <c r="T251" s="362"/>
      <c r="U251" s="363"/>
      <c r="V251" s="410"/>
      <c r="W251" s="411"/>
      <c r="X251" s="412"/>
      <c r="Y251" s="14"/>
    </row>
    <row r="252" spans="1:25" s="34" customFormat="1" ht="4.9000000000000004" customHeight="1" thickTop="1" thickBot="1" x14ac:dyDescent="0.3">
      <c r="A252" s="279"/>
      <c r="B252" s="260"/>
      <c r="C252" s="261"/>
      <c r="D252" s="304"/>
      <c r="E252" s="262"/>
      <c r="F252" s="262"/>
      <c r="G252" s="263"/>
      <c r="H252" s="262"/>
      <c r="I252" s="264"/>
      <c r="J252" s="264"/>
      <c r="K252" s="265"/>
      <c r="L252" s="266"/>
      <c r="M252" s="267"/>
      <c r="N252" s="267"/>
      <c r="O252" s="267"/>
      <c r="P252" s="268"/>
      <c r="Q252" s="29"/>
      <c r="R252" s="30"/>
      <c r="S252" s="31"/>
      <c r="T252" s="32"/>
      <c r="U252" s="33"/>
      <c r="V252" s="206"/>
      <c r="W252" s="30"/>
      <c r="X252" s="207"/>
    </row>
    <row r="253" spans="1:25" s="17" customFormat="1" ht="9" customHeight="1" thickTop="1" thickBot="1" x14ac:dyDescent="0.3">
      <c r="A253" s="283" t="s">
        <v>359</v>
      </c>
      <c r="B253" s="303" t="s">
        <v>12</v>
      </c>
      <c r="C253" s="303"/>
      <c r="D253" s="303" t="s">
        <v>13</v>
      </c>
      <c r="E253" s="303" t="s">
        <v>14</v>
      </c>
      <c r="F253" s="303" t="s">
        <v>15</v>
      </c>
      <c r="G253" s="303" t="s">
        <v>16</v>
      </c>
      <c r="H253" s="303" t="s">
        <v>17</v>
      </c>
      <c r="I253" s="330" t="s">
        <v>22</v>
      </c>
      <c r="J253" s="331" t="s">
        <v>18</v>
      </c>
      <c r="K253" s="331" t="s">
        <v>19</v>
      </c>
      <c r="L253" s="332" t="s">
        <v>28</v>
      </c>
      <c r="M253" s="333" t="s">
        <v>302</v>
      </c>
      <c r="N253" s="334" t="s">
        <v>301</v>
      </c>
      <c r="O253" s="333" t="s">
        <v>303</v>
      </c>
      <c r="P253" s="330" t="s">
        <v>370</v>
      </c>
      <c r="Q253" s="335"/>
      <c r="R253" s="336"/>
      <c r="S253" s="336"/>
      <c r="T253" s="336"/>
      <c r="U253" s="337"/>
      <c r="V253" s="303" t="s">
        <v>371</v>
      </c>
      <c r="W253" s="303" t="s">
        <v>372</v>
      </c>
      <c r="X253" s="338" t="s">
        <v>373</v>
      </c>
      <c r="Y253" s="16"/>
    </row>
    <row r="254" spans="1:25" s="13" customFormat="1" ht="15" customHeight="1" thickTop="1" thickBot="1" x14ac:dyDescent="0.25">
      <c r="A254" s="244" t="s">
        <v>3</v>
      </c>
      <c r="B254" s="459" t="s">
        <v>271</v>
      </c>
      <c r="C254" s="462" t="s">
        <v>0</v>
      </c>
      <c r="D254" s="300" t="s">
        <v>377</v>
      </c>
      <c r="E254" s="275" t="s">
        <v>272</v>
      </c>
      <c r="F254" s="275" t="s">
        <v>273</v>
      </c>
      <c r="G254" s="377" t="s">
        <v>0</v>
      </c>
      <c r="H254" s="387" t="s">
        <v>0</v>
      </c>
      <c r="I254" s="464">
        <v>18</v>
      </c>
      <c r="J254" s="464">
        <v>0.6</v>
      </c>
      <c r="K254" s="466">
        <f>IF(I254=" "," ",(I254+$H$6-J254))</f>
        <v>17.399999999999999</v>
      </c>
      <c r="L254" s="436">
        <v>500</v>
      </c>
      <c r="M254" s="413">
        <v>2017</v>
      </c>
      <c r="N254" s="653" t="str">
        <f>IF(V254=1,"VERIFIED",IF(W254=1,"RECHECKED",IF(R254=1,"RECHECK",IF(T254=1,"VERIFY",IF(U254=1,"NEED PMT APP","SANITY CHECK ONLY")))))</f>
        <v>RECHECK</v>
      </c>
      <c r="O254" s="276" t="s">
        <v>312</v>
      </c>
      <c r="P254" s="351" t="s">
        <v>290</v>
      </c>
      <c r="Q254" s="27">
        <f>IF(A255=" "," ",1)</f>
        <v>1</v>
      </c>
      <c r="R254" s="197">
        <v>1</v>
      </c>
      <c r="S254" s="39" t="s">
        <v>0</v>
      </c>
      <c r="T254" s="28" t="s">
        <v>0</v>
      </c>
      <c r="U254" s="198" t="s">
        <v>0</v>
      </c>
      <c r="V254" s="202" t="s">
        <v>0</v>
      </c>
      <c r="W254" s="197" t="s">
        <v>0</v>
      </c>
      <c r="X254" s="203" t="s">
        <v>0</v>
      </c>
      <c r="Y254" s="14"/>
    </row>
    <row r="255" spans="1:25" s="13" customFormat="1" ht="15" customHeight="1" thickTop="1" thickBot="1" x14ac:dyDescent="0.3">
      <c r="A255" s="277">
        <v>0</v>
      </c>
      <c r="B255" s="460"/>
      <c r="C255" s="462"/>
      <c r="D255" s="300" t="s">
        <v>298</v>
      </c>
      <c r="E255" s="353" t="s">
        <v>25</v>
      </c>
      <c r="F255" s="354"/>
      <c r="G255" s="435"/>
      <c r="H255" s="388"/>
      <c r="I255" s="465"/>
      <c r="J255" s="465"/>
      <c r="K255" s="467"/>
      <c r="L255" s="437"/>
      <c r="M255" s="414"/>
      <c r="N255" s="654"/>
      <c r="O255" s="287" t="s">
        <v>0</v>
      </c>
      <c r="P255" s="352"/>
      <c r="Q255" s="787" t="s">
        <v>424</v>
      </c>
      <c r="R255" s="788"/>
      <c r="S255" s="788"/>
      <c r="T255" s="788"/>
      <c r="U255" s="789"/>
      <c r="V255" s="404" t="s">
        <v>412</v>
      </c>
      <c r="W255" s="405"/>
      <c r="X255" s="406"/>
      <c r="Y255" s="14"/>
    </row>
    <row r="256" spans="1:25" s="19" customFormat="1" ht="9" customHeight="1" thickTop="1" thickBot="1" x14ac:dyDescent="0.3">
      <c r="A256" s="282" t="s">
        <v>270</v>
      </c>
      <c r="B256" s="460"/>
      <c r="C256" s="462"/>
      <c r="D256" s="301" t="s">
        <v>0</v>
      </c>
      <c r="E256" s="339" t="s">
        <v>14</v>
      </c>
      <c r="F256" s="340" t="s">
        <v>15</v>
      </c>
      <c r="G256" s="341" t="s">
        <v>20</v>
      </c>
      <c r="H256" s="342" t="s">
        <v>368</v>
      </c>
      <c r="I256" s="342" t="s">
        <v>24</v>
      </c>
      <c r="J256" s="341" t="s">
        <v>23</v>
      </c>
      <c r="K256" s="342" t="s">
        <v>5</v>
      </c>
      <c r="L256" s="341" t="s">
        <v>369</v>
      </c>
      <c r="M256" s="768" t="s">
        <v>477</v>
      </c>
      <c r="N256" s="807"/>
      <c r="O256" s="807"/>
      <c r="P256" s="808"/>
      <c r="Q256" s="790"/>
      <c r="R256" s="791"/>
      <c r="S256" s="791"/>
      <c r="T256" s="791"/>
      <c r="U256" s="792"/>
      <c r="V256" s="407"/>
      <c r="W256" s="408"/>
      <c r="X256" s="409"/>
      <c r="Y256" s="18"/>
    </row>
    <row r="257" spans="1:25" s="13" customFormat="1" ht="15" customHeight="1" thickBot="1" x14ac:dyDescent="0.3">
      <c r="A257" s="257">
        <f>A250+1</f>
        <v>36</v>
      </c>
      <c r="B257" s="460"/>
      <c r="C257" s="462"/>
      <c r="D257" s="300" t="s">
        <v>376</v>
      </c>
      <c r="E257" s="373" t="s">
        <v>26</v>
      </c>
      <c r="F257" s="374"/>
      <c r="G257" s="375" t="s">
        <v>0</v>
      </c>
      <c r="H257" s="377" t="s">
        <v>0</v>
      </c>
      <c r="I257" s="379">
        <v>0</v>
      </c>
      <c r="J257" s="381" t="s">
        <v>285</v>
      </c>
      <c r="K257" s="383" t="s">
        <v>291</v>
      </c>
      <c r="L257" s="385" t="str">
        <f>IF(I257=0,"Not in use",IF(L254&lt;I257,"OFF STA","ON STA"))</f>
        <v>Not in use</v>
      </c>
      <c r="M257" s="809"/>
      <c r="N257" s="810"/>
      <c r="O257" s="810"/>
      <c r="P257" s="811"/>
      <c r="Q257" s="790"/>
      <c r="R257" s="791"/>
      <c r="S257" s="791"/>
      <c r="T257" s="791"/>
      <c r="U257" s="792"/>
      <c r="V257" s="407"/>
      <c r="W257" s="408"/>
      <c r="X257" s="409"/>
      <c r="Y257" s="14"/>
    </row>
    <row r="258" spans="1:25" s="13" customFormat="1" ht="15" customHeight="1" thickTop="1" thickBot="1" x14ac:dyDescent="0.3">
      <c r="A258" s="796" t="str">
        <f>IF(V254=1,"VERIFIED",IF(W254=1,"RECHECKED",IF(R254=1,"RECHECK",IF(T254=1,"VERIFY",IF(U254=1,"NEED APP","SANITY CHECK")))))</f>
        <v>RECHECK</v>
      </c>
      <c r="B258" s="461"/>
      <c r="C258" s="463"/>
      <c r="D258" s="300" t="s">
        <v>61</v>
      </c>
      <c r="E258" s="235" t="s">
        <v>0</v>
      </c>
      <c r="F258" s="235" t="s">
        <v>0</v>
      </c>
      <c r="G258" s="376"/>
      <c r="H258" s="378"/>
      <c r="I258" s="380"/>
      <c r="J258" s="382"/>
      <c r="K258" s="384"/>
      <c r="L258" s="386"/>
      <c r="M258" s="812"/>
      <c r="N258" s="813"/>
      <c r="O258" s="813"/>
      <c r="P258" s="814"/>
      <c r="Q258" s="793"/>
      <c r="R258" s="794"/>
      <c r="S258" s="794"/>
      <c r="T258" s="794"/>
      <c r="U258" s="795"/>
      <c r="V258" s="410"/>
      <c r="W258" s="411"/>
      <c r="X258" s="412"/>
      <c r="Y258" s="14"/>
    </row>
    <row r="259" spans="1:25" s="13" customFormat="1" ht="60" customHeight="1" thickTop="1" thickBot="1" x14ac:dyDescent="0.3">
      <c r="A259" s="556" t="s">
        <v>413</v>
      </c>
      <c r="B259" s="498"/>
      <c r="C259" s="498"/>
      <c r="D259" s="498"/>
      <c r="E259" s="498"/>
      <c r="F259" s="498"/>
      <c r="G259" s="498"/>
      <c r="H259" s="498"/>
      <c r="I259" s="498"/>
      <c r="J259" s="498"/>
      <c r="K259" s="498"/>
      <c r="L259" s="498"/>
      <c r="M259" s="498"/>
      <c r="N259" s="498"/>
      <c r="O259" s="498"/>
      <c r="P259" s="557"/>
      <c r="Q259" s="558" t="str">
        <f>L2</f>
        <v xml:space="preserve">D11-CS-C RUN - WEST FALMOUTH - MEGANSETT RUN        </v>
      </c>
      <c r="R259" s="559"/>
      <c r="S259" s="559"/>
      <c r="T259" s="559"/>
      <c r="U259" s="559"/>
      <c r="V259" s="238"/>
      <c r="W259" s="239"/>
      <c r="X259" s="240"/>
      <c r="Y259" s="14"/>
    </row>
    <row r="260" spans="1:25" s="17" customFormat="1" ht="9" customHeight="1" thickTop="1" thickBot="1" x14ac:dyDescent="0.3">
      <c r="A260" s="283" t="s">
        <v>359</v>
      </c>
      <c r="B260" s="303" t="s">
        <v>12</v>
      </c>
      <c r="C260" s="303"/>
      <c r="D260" s="303" t="s">
        <v>13</v>
      </c>
      <c r="E260" s="303" t="s">
        <v>14</v>
      </c>
      <c r="F260" s="303" t="s">
        <v>15</v>
      </c>
      <c r="G260" s="303" t="s">
        <v>16</v>
      </c>
      <c r="H260" s="303" t="s">
        <v>17</v>
      </c>
      <c r="I260" s="330" t="s">
        <v>22</v>
      </c>
      <c r="J260" s="331" t="s">
        <v>18</v>
      </c>
      <c r="K260" s="331" t="s">
        <v>19</v>
      </c>
      <c r="L260" s="332" t="s">
        <v>28</v>
      </c>
      <c r="M260" s="333" t="s">
        <v>302</v>
      </c>
      <c r="N260" s="334" t="s">
        <v>301</v>
      </c>
      <c r="O260" s="333" t="s">
        <v>303</v>
      </c>
      <c r="P260" s="330" t="s">
        <v>370</v>
      </c>
      <c r="Q260" s="335"/>
      <c r="R260" s="336"/>
      <c r="S260" s="336"/>
      <c r="T260" s="336"/>
      <c r="U260" s="337"/>
      <c r="V260" s="303" t="s">
        <v>371</v>
      </c>
      <c r="W260" s="303" t="s">
        <v>372</v>
      </c>
      <c r="X260" s="338" t="s">
        <v>373</v>
      </c>
      <c r="Y260" s="16"/>
    </row>
    <row r="261" spans="1:25" s="13" customFormat="1" ht="15" customHeight="1" thickTop="1" thickBot="1" x14ac:dyDescent="0.25">
      <c r="A261" s="244" t="s">
        <v>3</v>
      </c>
      <c r="B261" s="459" t="s">
        <v>276</v>
      </c>
      <c r="C261" s="462" t="s">
        <v>0</v>
      </c>
      <c r="D261" s="300" t="s">
        <v>377</v>
      </c>
      <c r="E261" s="275" t="s">
        <v>272</v>
      </c>
      <c r="F261" s="275" t="s">
        <v>277</v>
      </c>
      <c r="G261" s="377" t="s">
        <v>0</v>
      </c>
      <c r="H261" s="387" t="s">
        <v>0</v>
      </c>
      <c r="I261" s="464">
        <v>18</v>
      </c>
      <c r="J261" s="464">
        <v>0.6</v>
      </c>
      <c r="K261" s="466">
        <f>IF(I261=" "," ",(I261+$H$6-J261))</f>
        <v>17.399999999999999</v>
      </c>
      <c r="L261" s="436">
        <v>500</v>
      </c>
      <c r="M261" s="413">
        <v>2017</v>
      </c>
      <c r="N261" s="653" t="str">
        <f>IF(V261=1,"VERIFIED",IF(W261=1,"RECHECKED",IF(R261=1,"RECHECK",IF(T261=1,"VERIFY",IF(U261=1,"NEED PMT APP","SANITY CHECK ONLY")))))</f>
        <v>RECHECK</v>
      </c>
      <c r="O261" s="276" t="s">
        <v>312</v>
      </c>
      <c r="P261" s="351" t="s">
        <v>290</v>
      </c>
      <c r="Q261" s="27">
        <f>IF(A262=" "," ",1)</f>
        <v>1</v>
      </c>
      <c r="R261" s="197">
        <v>1</v>
      </c>
      <c r="S261" s="39" t="s">
        <v>0</v>
      </c>
      <c r="T261" s="28" t="s">
        <v>0</v>
      </c>
      <c r="U261" s="198" t="s">
        <v>0</v>
      </c>
      <c r="V261" s="202" t="s">
        <v>0</v>
      </c>
      <c r="W261" s="197" t="s">
        <v>0</v>
      </c>
      <c r="X261" s="203" t="s">
        <v>0</v>
      </c>
      <c r="Y261" s="14"/>
    </row>
    <row r="262" spans="1:25" s="13" customFormat="1" ht="15" customHeight="1" thickTop="1" thickBot="1" x14ac:dyDescent="0.3">
      <c r="A262" s="277">
        <v>0</v>
      </c>
      <c r="B262" s="460"/>
      <c r="C262" s="462"/>
      <c r="D262" s="300" t="s">
        <v>298</v>
      </c>
      <c r="E262" s="353" t="s">
        <v>25</v>
      </c>
      <c r="F262" s="354"/>
      <c r="G262" s="435"/>
      <c r="H262" s="388"/>
      <c r="I262" s="465"/>
      <c r="J262" s="465"/>
      <c r="K262" s="467"/>
      <c r="L262" s="437"/>
      <c r="M262" s="414"/>
      <c r="N262" s="654"/>
      <c r="O262" s="287" t="s">
        <v>0</v>
      </c>
      <c r="P262" s="352"/>
      <c r="Q262" s="787" t="s">
        <v>424</v>
      </c>
      <c r="R262" s="788"/>
      <c r="S262" s="788"/>
      <c r="T262" s="788"/>
      <c r="U262" s="789"/>
      <c r="V262" s="404" t="s">
        <v>412</v>
      </c>
      <c r="W262" s="405"/>
      <c r="X262" s="406"/>
      <c r="Y262" s="14"/>
    </row>
    <row r="263" spans="1:25" s="19" customFormat="1" ht="9" customHeight="1" thickTop="1" thickBot="1" x14ac:dyDescent="0.3">
      <c r="A263" s="282" t="s">
        <v>275</v>
      </c>
      <c r="B263" s="460"/>
      <c r="C263" s="462"/>
      <c r="D263" s="301" t="s">
        <v>0</v>
      </c>
      <c r="E263" s="339" t="s">
        <v>14</v>
      </c>
      <c r="F263" s="340" t="s">
        <v>15</v>
      </c>
      <c r="G263" s="341" t="s">
        <v>20</v>
      </c>
      <c r="H263" s="342" t="s">
        <v>368</v>
      </c>
      <c r="I263" s="342" t="s">
        <v>24</v>
      </c>
      <c r="J263" s="341" t="s">
        <v>23</v>
      </c>
      <c r="K263" s="342" t="s">
        <v>5</v>
      </c>
      <c r="L263" s="341" t="s">
        <v>369</v>
      </c>
      <c r="M263" s="768" t="s">
        <v>477</v>
      </c>
      <c r="N263" s="807"/>
      <c r="O263" s="807"/>
      <c r="P263" s="808"/>
      <c r="Q263" s="790"/>
      <c r="R263" s="791"/>
      <c r="S263" s="791"/>
      <c r="T263" s="791"/>
      <c r="U263" s="792"/>
      <c r="V263" s="407"/>
      <c r="W263" s="408"/>
      <c r="X263" s="409"/>
      <c r="Y263" s="18"/>
    </row>
    <row r="264" spans="1:25" s="13" customFormat="1" ht="15" customHeight="1" thickBot="1" x14ac:dyDescent="0.3">
      <c r="A264" s="257">
        <f>A257+1</f>
        <v>37</v>
      </c>
      <c r="B264" s="460"/>
      <c r="C264" s="462"/>
      <c r="D264" s="300" t="s">
        <v>376</v>
      </c>
      <c r="E264" s="373" t="s">
        <v>26</v>
      </c>
      <c r="F264" s="374"/>
      <c r="G264" s="375" t="s">
        <v>0</v>
      </c>
      <c r="H264" s="377" t="s">
        <v>0</v>
      </c>
      <c r="I264" s="379">
        <v>0</v>
      </c>
      <c r="J264" s="532" t="s">
        <v>285</v>
      </c>
      <c r="K264" s="584" t="s">
        <v>291</v>
      </c>
      <c r="L264" s="385" t="str">
        <f>IF(I264=0,"Not in use",IF(L261&lt;I264,"OFF STA","ON STA"))</f>
        <v>Not in use</v>
      </c>
      <c r="M264" s="809"/>
      <c r="N264" s="810"/>
      <c r="O264" s="810"/>
      <c r="P264" s="811"/>
      <c r="Q264" s="790"/>
      <c r="R264" s="791"/>
      <c r="S264" s="791"/>
      <c r="T264" s="791"/>
      <c r="U264" s="792"/>
      <c r="V264" s="407"/>
      <c r="W264" s="408"/>
      <c r="X264" s="409"/>
      <c r="Y264" s="14"/>
    </row>
    <row r="265" spans="1:25" s="13" customFormat="1" ht="15" customHeight="1" thickTop="1" thickBot="1" x14ac:dyDescent="0.3">
      <c r="A265" s="796" t="str">
        <f>IF(V261=1,"VERIFIED",IF(W261=1,"RECHECKED",IF(R261=1,"RECHECK",IF(T261=1,"VERIFY",IF(U261=1,"NEED APP","SANITY CHECK")))))</f>
        <v>RECHECK</v>
      </c>
      <c r="B265" s="461"/>
      <c r="C265" s="463"/>
      <c r="D265" s="300" t="s">
        <v>61</v>
      </c>
      <c r="E265" s="235" t="s">
        <v>0</v>
      </c>
      <c r="F265" s="235" t="s">
        <v>0</v>
      </c>
      <c r="G265" s="376"/>
      <c r="H265" s="378"/>
      <c r="I265" s="380"/>
      <c r="J265" s="533"/>
      <c r="K265" s="585"/>
      <c r="L265" s="386"/>
      <c r="M265" s="812"/>
      <c r="N265" s="813"/>
      <c r="O265" s="813"/>
      <c r="P265" s="814"/>
      <c r="Q265" s="793"/>
      <c r="R265" s="794"/>
      <c r="S265" s="794"/>
      <c r="T265" s="794"/>
      <c r="U265" s="795"/>
      <c r="V265" s="410"/>
      <c r="W265" s="411"/>
      <c r="X265" s="412"/>
      <c r="Y265" s="14"/>
    </row>
    <row r="266" spans="1:25" s="34" customFormat="1" ht="4.9000000000000004" customHeight="1" thickTop="1" thickBot="1" x14ac:dyDescent="0.3">
      <c r="A266" s="279"/>
      <c r="B266" s="260"/>
      <c r="C266" s="261"/>
      <c r="D266" s="304"/>
      <c r="E266" s="262"/>
      <c r="F266" s="262"/>
      <c r="G266" s="263"/>
      <c r="H266" s="262"/>
      <c r="I266" s="264"/>
      <c r="J266" s="264"/>
      <c r="K266" s="265"/>
      <c r="L266" s="266"/>
      <c r="M266" s="267"/>
      <c r="N266" s="267"/>
      <c r="O266" s="267"/>
      <c r="P266" s="268"/>
      <c r="Q266" s="29"/>
      <c r="R266" s="30"/>
      <c r="S266" s="31"/>
      <c r="T266" s="32"/>
      <c r="U266" s="33"/>
      <c r="V266" s="206"/>
      <c r="W266" s="30"/>
      <c r="X266" s="207"/>
    </row>
    <row r="267" spans="1:25" s="17" customFormat="1" ht="9" customHeight="1" thickTop="1" thickBot="1" x14ac:dyDescent="0.3">
      <c r="A267" s="283" t="s">
        <v>359</v>
      </c>
      <c r="B267" s="303" t="s">
        <v>12</v>
      </c>
      <c r="C267" s="303"/>
      <c r="D267" s="303" t="s">
        <v>13</v>
      </c>
      <c r="E267" s="303" t="s">
        <v>14</v>
      </c>
      <c r="F267" s="303" t="s">
        <v>15</v>
      </c>
      <c r="G267" s="303" t="s">
        <v>16</v>
      </c>
      <c r="H267" s="303" t="s">
        <v>17</v>
      </c>
      <c r="I267" s="330" t="s">
        <v>22</v>
      </c>
      <c r="J267" s="331" t="s">
        <v>18</v>
      </c>
      <c r="K267" s="331" t="s">
        <v>19</v>
      </c>
      <c r="L267" s="332" t="s">
        <v>28</v>
      </c>
      <c r="M267" s="333" t="s">
        <v>302</v>
      </c>
      <c r="N267" s="334" t="s">
        <v>301</v>
      </c>
      <c r="O267" s="333" t="s">
        <v>303</v>
      </c>
      <c r="P267" s="330" t="s">
        <v>370</v>
      </c>
      <c r="Q267" s="335"/>
      <c r="R267" s="336"/>
      <c r="S267" s="336"/>
      <c r="T267" s="336"/>
      <c r="U267" s="337"/>
      <c r="V267" s="303" t="s">
        <v>371</v>
      </c>
      <c r="W267" s="303" t="s">
        <v>372</v>
      </c>
      <c r="X267" s="338" t="s">
        <v>373</v>
      </c>
      <c r="Y267" s="16"/>
    </row>
    <row r="268" spans="1:25" s="13" customFormat="1" ht="15" customHeight="1" thickTop="1" thickBot="1" x14ac:dyDescent="0.25">
      <c r="A268" s="244" t="s">
        <v>3</v>
      </c>
      <c r="B268" s="459" t="s">
        <v>279</v>
      </c>
      <c r="C268" s="462" t="s">
        <v>0</v>
      </c>
      <c r="D268" s="300" t="s">
        <v>377</v>
      </c>
      <c r="E268" s="275" t="s">
        <v>280</v>
      </c>
      <c r="F268" s="275" t="s">
        <v>277</v>
      </c>
      <c r="G268" s="377" t="s">
        <v>0</v>
      </c>
      <c r="H268" s="387" t="s">
        <v>0</v>
      </c>
      <c r="I268" s="464">
        <v>13.6</v>
      </c>
      <c r="J268" s="464">
        <v>0.8</v>
      </c>
      <c r="K268" s="466">
        <f>IF(I268=" "," ",(I268+$H$6-J268))</f>
        <v>12.799999999999999</v>
      </c>
      <c r="L268" s="655" t="s">
        <v>284</v>
      </c>
      <c r="M268" s="413">
        <v>2017</v>
      </c>
      <c r="N268" s="653" t="str">
        <f>IF(V268=1,"VERIFIED",IF(W268=1,"RECHECKED",IF(R268=1,"RECHECK",IF(T268=1,"VERIFY",IF(U268=1,"NEED PMT APP","SANITY CHECK ONLY")))))</f>
        <v>RECHECK</v>
      </c>
      <c r="O268" s="276" t="s">
        <v>312</v>
      </c>
      <c r="P268" s="351" t="s">
        <v>290</v>
      </c>
      <c r="Q268" s="27">
        <f>IF(A269=" "," ",1)</f>
        <v>1</v>
      </c>
      <c r="R268" s="197">
        <v>1</v>
      </c>
      <c r="S268" s="39" t="s">
        <v>0</v>
      </c>
      <c r="T268" s="28" t="s">
        <v>0</v>
      </c>
      <c r="U268" s="198" t="s">
        <v>0</v>
      </c>
      <c r="V268" s="202" t="s">
        <v>0</v>
      </c>
      <c r="W268" s="197" t="s">
        <v>0</v>
      </c>
      <c r="X268" s="203" t="s">
        <v>0</v>
      </c>
      <c r="Y268" s="14"/>
    </row>
    <row r="269" spans="1:25" s="13" customFormat="1" ht="15" customHeight="1" thickTop="1" thickBot="1" x14ac:dyDescent="0.3">
      <c r="A269" s="277">
        <v>0</v>
      </c>
      <c r="B269" s="460"/>
      <c r="C269" s="462"/>
      <c r="D269" s="300" t="s">
        <v>298</v>
      </c>
      <c r="E269" s="353" t="s">
        <v>25</v>
      </c>
      <c r="F269" s="354"/>
      <c r="G269" s="435"/>
      <c r="H269" s="388"/>
      <c r="I269" s="465"/>
      <c r="J269" s="465"/>
      <c r="K269" s="467"/>
      <c r="L269" s="656"/>
      <c r="M269" s="414"/>
      <c r="N269" s="654"/>
      <c r="O269" s="287" t="s">
        <v>0</v>
      </c>
      <c r="P269" s="352"/>
      <c r="Q269" s="787" t="s">
        <v>424</v>
      </c>
      <c r="R269" s="788"/>
      <c r="S269" s="788"/>
      <c r="T269" s="788"/>
      <c r="U269" s="789"/>
      <c r="V269" s="404" t="s">
        <v>412</v>
      </c>
      <c r="W269" s="405"/>
      <c r="X269" s="406"/>
      <c r="Y269" s="14"/>
    </row>
    <row r="270" spans="1:25" s="19" customFormat="1" ht="9" customHeight="1" thickTop="1" thickBot="1" x14ac:dyDescent="0.3">
      <c r="A270" s="282" t="s">
        <v>278</v>
      </c>
      <c r="B270" s="460"/>
      <c r="C270" s="462"/>
      <c r="D270" s="301" t="s">
        <v>0</v>
      </c>
      <c r="E270" s="339" t="s">
        <v>14</v>
      </c>
      <c r="F270" s="340" t="s">
        <v>15</v>
      </c>
      <c r="G270" s="341" t="s">
        <v>20</v>
      </c>
      <c r="H270" s="342" t="s">
        <v>368</v>
      </c>
      <c r="I270" s="342" t="s">
        <v>24</v>
      </c>
      <c r="J270" s="341" t="s">
        <v>23</v>
      </c>
      <c r="K270" s="342" t="s">
        <v>5</v>
      </c>
      <c r="L270" s="341" t="s">
        <v>369</v>
      </c>
      <c r="M270" s="768" t="s">
        <v>477</v>
      </c>
      <c r="N270" s="807"/>
      <c r="O270" s="807"/>
      <c r="P270" s="808"/>
      <c r="Q270" s="790"/>
      <c r="R270" s="791"/>
      <c r="S270" s="791"/>
      <c r="T270" s="791"/>
      <c r="U270" s="792"/>
      <c r="V270" s="407"/>
      <c r="W270" s="408"/>
      <c r="X270" s="409"/>
      <c r="Y270" s="18"/>
    </row>
    <row r="271" spans="1:25" s="13" customFormat="1" ht="15" customHeight="1" thickBot="1" x14ac:dyDescent="0.3">
      <c r="A271" s="257">
        <f>A264+1</f>
        <v>38</v>
      </c>
      <c r="B271" s="460"/>
      <c r="C271" s="462"/>
      <c r="D271" s="300" t="s">
        <v>376</v>
      </c>
      <c r="E271" s="373" t="s">
        <v>26</v>
      </c>
      <c r="F271" s="374"/>
      <c r="G271" s="375" t="s">
        <v>0</v>
      </c>
      <c r="H271" s="377" t="s">
        <v>0</v>
      </c>
      <c r="I271" s="379">
        <v>0</v>
      </c>
      <c r="J271" s="532" t="s">
        <v>285</v>
      </c>
      <c r="K271" s="584" t="s">
        <v>291</v>
      </c>
      <c r="L271" s="385" t="str">
        <f>IF(I271=0,"Not in use",IF(L268&lt;I271,"OFF STA","ON STA"))</f>
        <v>Not in use</v>
      </c>
      <c r="M271" s="809"/>
      <c r="N271" s="810"/>
      <c r="O271" s="810"/>
      <c r="P271" s="811"/>
      <c r="Q271" s="790"/>
      <c r="R271" s="791"/>
      <c r="S271" s="791"/>
      <c r="T271" s="791"/>
      <c r="U271" s="792"/>
      <c r="V271" s="407"/>
      <c r="W271" s="408"/>
      <c r="X271" s="409"/>
      <c r="Y271" s="14"/>
    </row>
    <row r="272" spans="1:25" s="13" customFormat="1" ht="15" customHeight="1" thickTop="1" thickBot="1" x14ac:dyDescent="0.3">
      <c r="A272" s="815" t="s">
        <v>478</v>
      </c>
      <c r="B272" s="461"/>
      <c r="C272" s="463"/>
      <c r="D272" s="300" t="s">
        <v>61</v>
      </c>
      <c r="E272" s="235" t="s">
        <v>0</v>
      </c>
      <c r="F272" s="235" t="s">
        <v>0</v>
      </c>
      <c r="G272" s="376"/>
      <c r="H272" s="378"/>
      <c r="I272" s="380"/>
      <c r="J272" s="533"/>
      <c r="K272" s="585"/>
      <c r="L272" s="386"/>
      <c r="M272" s="812"/>
      <c r="N272" s="813"/>
      <c r="O272" s="813"/>
      <c r="P272" s="814"/>
      <c r="Q272" s="793"/>
      <c r="R272" s="794"/>
      <c r="S272" s="794"/>
      <c r="T272" s="794"/>
      <c r="U272" s="795"/>
      <c r="V272" s="410"/>
      <c r="W272" s="411"/>
      <c r="X272" s="412"/>
      <c r="Y272" s="14"/>
    </row>
    <row r="273" spans="1:25" s="34" customFormat="1" ht="4.9000000000000004" customHeight="1" thickTop="1" thickBot="1" x14ac:dyDescent="0.3">
      <c r="A273" s="816"/>
      <c r="B273" s="260"/>
      <c r="C273" s="261"/>
      <c r="D273" s="304"/>
      <c r="E273" s="262"/>
      <c r="F273" s="262"/>
      <c r="G273" s="263"/>
      <c r="H273" s="262"/>
      <c r="I273" s="264"/>
      <c r="J273" s="264"/>
      <c r="K273" s="265"/>
      <c r="L273" s="266"/>
      <c r="M273" s="267"/>
      <c r="N273" s="267"/>
      <c r="O273" s="267"/>
      <c r="P273" s="268"/>
      <c r="Q273" s="29"/>
      <c r="R273" s="30"/>
      <c r="S273" s="31"/>
      <c r="T273" s="32"/>
      <c r="U273" s="33"/>
      <c r="V273" s="206"/>
      <c r="W273" s="30"/>
      <c r="X273" s="207"/>
    </row>
    <row r="274" spans="1:25" s="17" customFormat="1" ht="9" customHeight="1" thickTop="1" thickBot="1" x14ac:dyDescent="0.3">
      <c r="A274" s="283" t="s">
        <v>359</v>
      </c>
      <c r="B274" s="303" t="s">
        <v>12</v>
      </c>
      <c r="C274" s="303"/>
      <c r="D274" s="303" t="s">
        <v>13</v>
      </c>
      <c r="E274" s="303" t="s">
        <v>14</v>
      </c>
      <c r="F274" s="303" t="s">
        <v>15</v>
      </c>
      <c r="G274" s="303" t="s">
        <v>16</v>
      </c>
      <c r="H274" s="303" t="s">
        <v>17</v>
      </c>
      <c r="I274" s="330" t="s">
        <v>22</v>
      </c>
      <c r="J274" s="331" t="s">
        <v>18</v>
      </c>
      <c r="K274" s="331" t="s">
        <v>19</v>
      </c>
      <c r="L274" s="332" t="s">
        <v>28</v>
      </c>
      <c r="M274" s="333" t="s">
        <v>302</v>
      </c>
      <c r="N274" s="334" t="s">
        <v>301</v>
      </c>
      <c r="O274" s="333" t="s">
        <v>303</v>
      </c>
      <c r="P274" s="330" t="s">
        <v>370</v>
      </c>
      <c r="Q274" s="335"/>
      <c r="R274" s="336"/>
      <c r="S274" s="336"/>
      <c r="T274" s="336"/>
      <c r="U274" s="337"/>
      <c r="V274" s="303" t="s">
        <v>371</v>
      </c>
      <c r="W274" s="303" t="s">
        <v>372</v>
      </c>
      <c r="X274" s="338" t="s">
        <v>373</v>
      </c>
      <c r="Y274" s="16"/>
    </row>
    <row r="275" spans="1:25" s="13" customFormat="1" ht="15" customHeight="1" thickTop="1" thickBot="1" x14ac:dyDescent="0.25">
      <c r="A275" s="244" t="s">
        <v>3</v>
      </c>
      <c r="B275" s="459" t="s">
        <v>282</v>
      </c>
      <c r="C275" s="462" t="s">
        <v>0</v>
      </c>
      <c r="D275" s="300" t="s">
        <v>377</v>
      </c>
      <c r="E275" s="275" t="s">
        <v>280</v>
      </c>
      <c r="F275" s="275" t="s">
        <v>273</v>
      </c>
      <c r="G275" s="377" t="s">
        <v>0</v>
      </c>
      <c r="H275" s="387" t="s">
        <v>0</v>
      </c>
      <c r="I275" s="464">
        <v>16</v>
      </c>
      <c r="J275" s="464">
        <v>0.8</v>
      </c>
      <c r="K275" s="466">
        <f>IF(I275=" "," ",(I275+$H$6-J275))</f>
        <v>15.2</v>
      </c>
      <c r="L275" s="436">
        <v>500</v>
      </c>
      <c r="M275" s="413">
        <v>2017</v>
      </c>
      <c r="N275" s="653" t="str">
        <f>IF(V275=1,"VERIFIED",IF(W275=1,"RECHECKED",IF(R275=1,"RECHECK",IF(T275=1,"VERIFY",IF(U275=1,"NEED PMT APP","SANITY CHECK ONLY")))))</f>
        <v>RECHECK</v>
      </c>
      <c r="O275" s="276" t="s">
        <v>312</v>
      </c>
      <c r="P275" s="351" t="s">
        <v>290</v>
      </c>
      <c r="Q275" s="27">
        <f>IF(A276=" "," ",1)</f>
        <v>1</v>
      </c>
      <c r="R275" s="197">
        <v>1</v>
      </c>
      <c r="S275" s="39" t="s">
        <v>0</v>
      </c>
      <c r="T275" s="28" t="s">
        <v>0</v>
      </c>
      <c r="U275" s="198" t="s">
        <v>0</v>
      </c>
      <c r="V275" s="202" t="s">
        <v>0</v>
      </c>
      <c r="W275" s="197" t="s">
        <v>0</v>
      </c>
      <c r="X275" s="203" t="s">
        <v>0</v>
      </c>
      <c r="Y275" s="14"/>
    </row>
    <row r="276" spans="1:25" s="13" customFormat="1" ht="15" customHeight="1" thickTop="1" thickBot="1" x14ac:dyDescent="0.3">
      <c r="A276" s="277">
        <v>0</v>
      </c>
      <c r="B276" s="460"/>
      <c r="C276" s="462"/>
      <c r="D276" s="300" t="s">
        <v>298</v>
      </c>
      <c r="E276" s="353" t="s">
        <v>25</v>
      </c>
      <c r="F276" s="354"/>
      <c r="G276" s="435"/>
      <c r="H276" s="388"/>
      <c r="I276" s="465"/>
      <c r="J276" s="465"/>
      <c r="K276" s="467"/>
      <c r="L276" s="437"/>
      <c r="M276" s="414"/>
      <c r="N276" s="654"/>
      <c r="O276" s="287" t="s">
        <v>0</v>
      </c>
      <c r="P276" s="352"/>
      <c r="Q276" s="787" t="s">
        <v>424</v>
      </c>
      <c r="R276" s="788"/>
      <c r="S276" s="788"/>
      <c r="T276" s="788"/>
      <c r="U276" s="789"/>
      <c r="V276" s="404" t="s">
        <v>412</v>
      </c>
      <c r="W276" s="405"/>
      <c r="X276" s="406"/>
      <c r="Y276" s="14"/>
    </row>
    <row r="277" spans="1:25" s="19" customFormat="1" ht="9" customHeight="1" thickTop="1" thickBot="1" x14ac:dyDescent="0.3">
      <c r="A277" s="282" t="s">
        <v>281</v>
      </c>
      <c r="B277" s="460"/>
      <c r="C277" s="462"/>
      <c r="D277" s="301" t="s">
        <v>0</v>
      </c>
      <c r="E277" s="253" t="s">
        <v>14</v>
      </c>
      <c r="F277" s="254" t="s">
        <v>15</v>
      </c>
      <c r="G277" s="255" t="s">
        <v>20</v>
      </c>
      <c r="H277" s="256" t="s">
        <v>368</v>
      </c>
      <c r="I277" s="256" t="s">
        <v>24</v>
      </c>
      <c r="J277" s="255" t="s">
        <v>23</v>
      </c>
      <c r="K277" s="256" t="s">
        <v>5</v>
      </c>
      <c r="L277" s="255" t="s">
        <v>369</v>
      </c>
      <c r="M277" s="768" t="s">
        <v>477</v>
      </c>
      <c r="N277" s="807"/>
      <c r="O277" s="807"/>
      <c r="P277" s="808"/>
      <c r="Q277" s="790"/>
      <c r="R277" s="791"/>
      <c r="S277" s="791"/>
      <c r="T277" s="791"/>
      <c r="U277" s="792"/>
      <c r="V277" s="407"/>
      <c r="W277" s="408"/>
      <c r="X277" s="409"/>
      <c r="Y277" s="18"/>
    </row>
    <row r="278" spans="1:25" s="13" customFormat="1" ht="15" customHeight="1" thickBot="1" x14ac:dyDescent="0.3">
      <c r="A278" s="257">
        <f>A271+1</f>
        <v>39</v>
      </c>
      <c r="B278" s="460"/>
      <c r="C278" s="462"/>
      <c r="D278" s="300" t="s">
        <v>376</v>
      </c>
      <c r="E278" s="373" t="s">
        <v>26</v>
      </c>
      <c r="F278" s="374"/>
      <c r="G278" s="375" t="s">
        <v>0</v>
      </c>
      <c r="H278" s="377" t="s">
        <v>0</v>
      </c>
      <c r="I278" s="379">
        <v>0</v>
      </c>
      <c r="J278" s="381" t="s">
        <v>285</v>
      </c>
      <c r="K278" s="383" t="s">
        <v>291</v>
      </c>
      <c r="L278" s="385" t="str">
        <f>IF(I278=0,"Not in use",IF(L275&lt;I278,"OFF STA","ON STA"))</f>
        <v>Not in use</v>
      </c>
      <c r="M278" s="809"/>
      <c r="N278" s="810"/>
      <c r="O278" s="810"/>
      <c r="P278" s="811"/>
      <c r="Q278" s="790"/>
      <c r="R278" s="791"/>
      <c r="S278" s="791"/>
      <c r="T278" s="791"/>
      <c r="U278" s="792"/>
      <c r="V278" s="407"/>
      <c r="W278" s="408"/>
      <c r="X278" s="409"/>
      <c r="Y278" s="14"/>
    </row>
    <row r="279" spans="1:25" s="13" customFormat="1" ht="15" customHeight="1" thickTop="1" thickBot="1" x14ac:dyDescent="0.3">
      <c r="A279" s="815" t="s">
        <v>452</v>
      </c>
      <c r="B279" s="461"/>
      <c r="C279" s="463"/>
      <c r="D279" s="300" t="s">
        <v>61</v>
      </c>
      <c r="E279" s="235" t="s">
        <v>0</v>
      </c>
      <c r="F279" s="22" t="s">
        <v>0</v>
      </c>
      <c r="G279" s="376"/>
      <c r="H279" s="378"/>
      <c r="I279" s="380"/>
      <c r="J279" s="382"/>
      <c r="K279" s="384"/>
      <c r="L279" s="386"/>
      <c r="M279" s="812"/>
      <c r="N279" s="813"/>
      <c r="O279" s="813"/>
      <c r="P279" s="814"/>
      <c r="Q279" s="793"/>
      <c r="R279" s="794"/>
      <c r="S279" s="794"/>
      <c r="T279" s="794"/>
      <c r="U279" s="795"/>
      <c r="V279" s="410"/>
      <c r="W279" s="411"/>
      <c r="X279" s="412"/>
      <c r="Y279" s="14"/>
    </row>
    <row r="280" spans="1:25" s="34" customFormat="1" ht="4.9000000000000004" customHeight="1" thickTop="1" thickBot="1" x14ac:dyDescent="0.3">
      <c r="A280" s="816"/>
      <c r="B280" s="260"/>
      <c r="C280" s="261"/>
      <c r="D280" s="304"/>
      <c r="E280" s="262"/>
      <c r="F280" s="262"/>
      <c r="G280" s="263"/>
      <c r="H280" s="262"/>
      <c r="I280" s="264"/>
      <c r="J280" s="264"/>
      <c r="K280" s="265"/>
      <c r="L280" s="266"/>
      <c r="M280" s="267"/>
      <c r="N280" s="267"/>
      <c r="O280" s="267"/>
      <c r="P280" s="268"/>
      <c r="Q280" s="29"/>
      <c r="R280" s="30"/>
      <c r="S280" s="31"/>
      <c r="T280" s="32"/>
      <c r="U280" s="33"/>
      <c r="V280" s="206"/>
      <c r="W280" s="30"/>
      <c r="X280" s="207"/>
    </row>
    <row r="281" spans="1:25" s="17" customFormat="1" ht="9" customHeight="1" thickTop="1" thickBot="1" x14ac:dyDescent="0.3">
      <c r="A281" s="291" t="s">
        <v>374</v>
      </c>
      <c r="B281" s="303" t="s">
        <v>12</v>
      </c>
      <c r="C281" s="303"/>
      <c r="D281" s="303" t="s">
        <v>13</v>
      </c>
      <c r="E281" s="303" t="s">
        <v>14</v>
      </c>
      <c r="F281" s="303" t="s">
        <v>15</v>
      </c>
      <c r="G281" s="303" t="s">
        <v>16</v>
      </c>
      <c r="H281" s="303" t="s">
        <v>17</v>
      </c>
      <c r="I281" s="330" t="s">
        <v>22</v>
      </c>
      <c r="J281" s="331" t="s">
        <v>18</v>
      </c>
      <c r="K281" s="331" t="s">
        <v>19</v>
      </c>
      <c r="L281" s="332" t="s">
        <v>28</v>
      </c>
      <c r="M281" s="333" t="s">
        <v>302</v>
      </c>
      <c r="N281" s="334" t="s">
        <v>301</v>
      </c>
      <c r="O281" s="333" t="s">
        <v>303</v>
      </c>
      <c r="P281" s="330" t="s">
        <v>370</v>
      </c>
      <c r="Q281" s="335"/>
      <c r="R281" s="336"/>
      <c r="S281" s="336"/>
      <c r="T281" s="336"/>
      <c r="U281" s="337"/>
      <c r="V281" s="303" t="s">
        <v>371</v>
      </c>
      <c r="W281" s="303" t="s">
        <v>372</v>
      </c>
      <c r="X281" s="338" t="s">
        <v>373</v>
      </c>
      <c r="Y281" s="16"/>
    </row>
    <row r="282" spans="1:25" s="13" customFormat="1" ht="15" customHeight="1" thickTop="1" thickBot="1" x14ac:dyDescent="0.25">
      <c r="A282" s="244" t="s">
        <v>3</v>
      </c>
      <c r="B282" s="459" t="s">
        <v>266</v>
      </c>
      <c r="C282" s="462" t="s">
        <v>0</v>
      </c>
      <c r="D282" s="300" t="s">
        <v>377</v>
      </c>
      <c r="E282" s="292" t="s">
        <v>267</v>
      </c>
      <c r="F282" s="292" t="s">
        <v>268</v>
      </c>
      <c r="G282" s="377" t="s">
        <v>0</v>
      </c>
      <c r="H282" s="387" t="s">
        <v>0</v>
      </c>
      <c r="I282" s="464">
        <v>4</v>
      </c>
      <c r="J282" s="464">
        <v>0</v>
      </c>
      <c r="K282" s="466">
        <f>IF(I282=" "," ",(I282+$H$6-J282))</f>
        <v>4</v>
      </c>
      <c r="L282" s="436">
        <v>500</v>
      </c>
      <c r="M282" s="413">
        <v>2017</v>
      </c>
      <c r="N282" s="349" t="str">
        <f>IF(V282=1,"VERIFIED",IF(W282=1,"RECHECKED",IF(R282=1,"RECHECK",IF(T282=1,"VERIFY",IF(U282=1,"NEED PMT APP","SANITY CHECK ONLY")))))</f>
        <v>SANITY CHECK ONLY</v>
      </c>
      <c r="O282" s="276" t="s">
        <v>312</v>
      </c>
      <c r="P282" s="351" t="s">
        <v>308</v>
      </c>
      <c r="Q282" s="27">
        <f>IF(A283=" "," ",1)</f>
        <v>1</v>
      </c>
      <c r="R282" s="197" t="s">
        <v>0</v>
      </c>
      <c r="S282" s="39" t="s">
        <v>0</v>
      </c>
      <c r="T282" s="28" t="s">
        <v>0</v>
      </c>
      <c r="U282" s="198" t="s">
        <v>0</v>
      </c>
      <c r="V282" s="202" t="s">
        <v>0</v>
      </c>
      <c r="W282" s="197" t="s">
        <v>0</v>
      </c>
      <c r="X282" s="203" t="s">
        <v>0</v>
      </c>
      <c r="Y282" s="14"/>
    </row>
    <row r="283" spans="1:25" s="13" customFormat="1" ht="15" customHeight="1" thickTop="1" thickBot="1" x14ac:dyDescent="0.3">
      <c r="A283" s="277">
        <v>0</v>
      </c>
      <c r="B283" s="460"/>
      <c r="C283" s="462"/>
      <c r="D283" s="300" t="s">
        <v>298</v>
      </c>
      <c r="E283" s="353" t="s">
        <v>25</v>
      </c>
      <c r="F283" s="354"/>
      <c r="G283" s="435"/>
      <c r="H283" s="388"/>
      <c r="I283" s="465"/>
      <c r="J283" s="465"/>
      <c r="K283" s="467"/>
      <c r="L283" s="437"/>
      <c r="M283" s="414"/>
      <c r="N283" s="350"/>
      <c r="O283" s="287" t="s">
        <v>0</v>
      </c>
      <c r="P283" s="352"/>
      <c r="Q283" s="417" t="s">
        <v>423</v>
      </c>
      <c r="R283" s="418"/>
      <c r="S283" s="418"/>
      <c r="T283" s="418"/>
      <c r="U283" s="419"/>
      <c r="V283" s="404" t="s">
        <v>406</v>
      </c>
      <c r="W283" s="405"/>
      <c r="X283" s="406"/>
      <c r="Y283" s="14"/>
    </row>
    <row r="284" spans="1:25" s="19" customFormat="1" ht="9" customHeight="1" thickTop="1" thickBot="1" x14ac:dyDescent="0.3">
      <c r="A284" s="282" t="s">
        <v>265</v>
      </c>
      <c r="B284" s="460"/>
      <c r="C284" s="462"/>
      <c r="D284" s="301" t="s">
        <v>0</v>
      </c>
      <c r="E284" s="339" t="s">
        <v>14</v>
      </c>
      <c r="F284" s="340" t="s">
        <v>15</v>
      </c>
      <c r="G284" s="341" t="s">
        <v>20</v>
      </c>
      <c r="H284" s="342" t="s">
        <v>368</v>
      </c>
      <c r="I284" s="342" t="s">
        <v>24</v>
      </c>
      <c r="J284" s="341" t="s">
        <v>23</v>
      </c>
      <c r="K284" s="342" t="s">
        <v>5</v>
      </c>
      <c r="L284" s="341" t="s">
        <v>369</v>
      </c>
      <c r="M284" s="389" t="s">
        <v>399</v>
      </c>
      <c r="N284" s="470"/>
      <c r="O284" s="470"/>
      <c r="P284" s="471"/>
      <c r="Q284" s="420"/>
      <c r="R284" s="421"/>
      <c r="S284" s="421"/>
      <c r="T284" s="421"/>
      <c r="U284" s="422"/>
      <c r="V284" s="407"/>
      <c r="W284" s="408"/>
      <c r="X284" s="409"/>
      <c r="Y284" s="18"/>
    </row>
    <row r="285" spans="1:25" s="13" customFormat="1" ht="15" customHeight="1" thickBot="1" x14ac:dyDescent="0.3">
      <c r="A285" s="257">
        <f>A278+1</f>
        <v>40</v>
      </c>
      <c r="B285" s="460"/>
      <c r="C285" s="462"/>
      <c r="D285" s="300" t="s">
        <v>376</v>
      </c>
      <c r="E285" s="373" t="s">
        <v>26</v>
      </c>
      <c r="F285" s="374"/>
      <c r="G285" s="375" t="s">
        <v>0</v>
      </c>
      <c r="H285" s="377" t="s">
        <v>0</v>
      </c>
      <c r="I285" s="379">
        <v>0</v>
      </c>
      <c r="J285" s="381" t="s">
        <v>285</v>
      </c>
      <c r="K285" s="383" t="s">
        <v>291</v>
      </c>
      <c r="L285" s="385" t="str">
        <f>IF(I285=0,"Not in use",IF(L282&lt;I285,"OFF STA","ON STA"))</f>
        <v>Not in use</v>
      </c>
      <c r="M285" s="472"/>
      <c r="N285" s="473"/>
      <c r="O285" s="473"/>
      <c r="P285" s="474"/>
      <c r="Q285" s="420"/>
      <c r="R285" s="421"/>
      <c r="S285" s="421"/>
      <c r="T285" s="421"/>
      <c r="U285" s="422"/>
      <c r="V285" s="407"/>
      <c r="W285" s="408"/>
      <c r="X285" s="409"/>
      <c r="Y285" s="14"/>
    </row>
    <row r="286" spans="1:25" s="13" customFormat="1" ht="15" customHeight="1" thickTop="1" thickBot="1" x14ac:dyDescent="0.3">
      <c r="A286" s="328" t="str">
        <f>IF(V282=1,"VERIFIED",IF(W282=1,"RECHECKED",IF(R282=1,"RECHECK",IF(T282=1,"VERIFY",IF(U282=1,"NEED APP","SANITY CHECK")))))</f>
        <v>SANITY CHECK</v>
      </c>
      <c r="B286" s="461"/>
      <c r="C286" s="463"/>
      <c r="D286" s="300" t="s">
        <v>61</v>
      </c>
      <c r="E286" s="235" t="s">
        <v>0</v>
      </c>
      <c r="F286" s="235" t="s">
        <v>0</v>
      </c>
      <c r="G286" s="376"/>
      <c r="H286" s="378"/>
      <c r="I286" s="380"/>
      <c r="J286" s="382"/>
      <c r="K286" s="384"/>
      <c r="L286" s="386"/>
      <c r="M286" s="475"/>
      <c r="N286" s="476"/>
      <c r="O286" s="476"/>
      <c r="P286" s="477"/>
      <c r="Q286" s="423"/>
      <c r="R286" s="424"/>
      <c r="S286" s="424"/>
      <c r="T286" s="424"/>
      <c r="U286" s="425"/>
      <c r="V286" s="410"/>
      <c r="W286" s="411"/>
      <c r="X286" s="412"/>
      <c r="Y286" s="14"/>
    </row>
    <row r="287" spans="1:25" s="34" customFormat="1" ht="4.9000000000000004" customHeight="1" thickTop="1" thickBot="1" x14ac:dyDescent="0.3">
      <c r="A287" s="279"/>
      <c r="B287" s="260"/>
      <c r="C287" s="261"/>
      <c r="D287" s="304"/>
      <c r="E287" s="262"/>
      <c r="F287" s="262"/>
      <c r="G287" s="263"/>
      <c r="H287" s="262"/>
      <c r="I287" s="264"/>
      <c r="J287" s="264"/>
      <c r="K287" s="265"/>
      <c r="L287" s="266"/>
      <c r="M287" s="267"/>
      <c r="N287" s="267"/>
      <c r="O287" s="267"/>
      <c r="P287" s="268"/>
      <c r="Q287" s="29"/>
      <c r="R287" s="30"/>
      <c r="S287" s="31"/>
      <c r="T287" s="32"/>
      <c r="U287" s="33"/>
      <c r="V287" s="206"/>
      <c r="W287" s="30"/>
      <c r="X287" s="207"/>
    </row>
    <row r="288" spans="1:25" s="17" customFormat="1" ht="9" customHeight="1" thickTop="1" thickBot="1" x14ac:dyDescent="0.3">
      <c r="A288" s="283" t="s">
        <v>360</v>
      </c>
      <c r="B288" s="303" t="s">
        <v>12</v>
      </c>
      <c r="C288" s="303"/>
      <c r="D288" s="303" t="s">
        <v>13</v>
      </c>
      <c r="E288" s="303" t="s">
        <v>14</v>
      </c>
      <c r="F288" s="303" t="s">
        <v>15</v>
      </c>
      <c r="G288" s="303" t="s">
        <v>16</v>
      </c>
      <c r="H288" s="303" t="s">
        <v>17</v>
      </c>
      <c r="I288" s="330" t="s">
        <v>22</v>
      </c>
      <c r="J288" s="331" t="s">
        <v>18</v>
      </c>
      <c r="K288" s="331" t="s">
        <v>19</v>
      </c>
      <c r="L288" s="332" t="s">
        <v>28</v>
      </c>
      <c r="M288" s="333" t="s">
        <v>302</v>
      </c>
      <c r="N288" s="334" t="s">
        <v>301</v>
      </c>
      <c r="O288" s="333" t="s">
        <v>303</v>
      </c>
      <c r="P288" s="330" t="s">
        <v>370</v>
      </c>
      <c r="Q288" s="335"/>
      <c r="R288" s="336"/>
      <c r="S288" s="336"/>
      <c r="T288" s="336"/>
      <c r="U288" s="337"/>
      <c r="V288" s="303" t="s">
        <v>371</v>
      </c>
      <c r="W288" s="303" t="s">
        <v>372</v>
      </c>
      <c r="X288" s="338" t="s">
        <v>373</v>
      </c>
      <c r="Y288" s="16"/>
    </row>
    <row r="289" spans="1:25" s="13" customFormat="1" ht="15" customHeight="1" thickTop="1" thickBot="1" x14ac:dyDescent="0.25">
      <c r="A289" s="244" t="s">
        <v>3</v>
      </c>
      <c r="B289" s="534" t="s">
        <v>286</v>
      </c>
      <c r="C289" s="462" t="s">
        <v>0</v>
      </c>
      <c r="D289" s="300" t="s">
        <v>377</v>
      </c>
      <c r="E289" s="293" t="s">
        <v>292</v>
      </c>
      <c r="F289" s="293" t="s">
        <v>293</v>
      </c>
      <c r="G289" s="377">
        <v>1314</v>
      </c>
      <c r="H289" s="387">
        <v>8</v>
      </c>
      <c r="I289" s="464">
        <v>17</v>
      </c>
      <c r="J289" s="464">
        <v>0</v>
      </c>
      <c r="K289" s="466">
        <f>IF(I289=" "," ",(I289+$H$6-J289))</f>
        <v>17</v>
      </c>
      <c r="L289" s="436">
        <v>500</v>
      </c>
      <c r="M289" s="415">
        <v>43342</v>
      </c>
      <c r="N289" s="349" t="str">
        <f>IF(V289=1,"VERIFIED",IF(W289=1,"RECHECKED",IF(R289=1,"RECHECK",IF(T289=1,"VERIFY",IF(U289=1,"NEED PMT APP","SANITY CHECK ONLY")))))</f>
        <v>VERIFIED</v>
      </c>
      <c r="O289" s="276" t="s">
        <v>312</v>
      </c>
      <c r="P289" s="351" t="s">
        <v>290</v>
      </c>
      <c r="Q289" s="27">
        <f>IF(A290=" "," ",1)</f>
        <v>1</v>
      </c>
      <c r="R289" s="197" t="s">
        <v>0</v>
      </c>
      <c r="S289" s="39">
        <v>1</v>
      </c>
      <c r="T289" s="28">
        <v>1</v>
      </c>
      <c r="U289" s="198" t="s">
        <v>0</v>
      </c>
      <c r="V289" s="202">
        <v>1</v>
      </c>
      <c r="W289" s="197" t="s">
        <v>0</v>
      </c>
      <c r="X289" s="203" t="s">
        <v>0</v>
      </c>
      <c r="Y289" s="14"/>
    </row>
    <row r="290" spans="1:25" s="13" customFormat="1" ht="15" customHeight="1" thickTop="1" thickBot="1" x14ac:dyDescent="0.3">
      <c r="A290" s="277">
        <v>0</v>
      </c>
      <c r="B290" s="535"/>
      <c r="C290" s="462"/>
      <c r="D290" s="300" t="s">
        <v>298</v>
      </c>
      <c r="E290" s="353" t="s">
        <v>25</v>
      </c>
      <c r="F290" s="354"/>
      <c r="G290" s="435"/>
      <c r="H290" s="388"/>
      <c r="I290" s="465"/>
      <c r="J290" s="465"/>
      <c r="K290" s="467"/>
      <c r="L290" s="437"/>
      <c r="M290" s="416"/>
      <c r="N290" s="350"/>
      <c r="O290" s="287" t="s">
        <v>0</v>
      </c>
      <c r="P290" s="352"/>
      <c r="Q290" s="787" t="s">
        <v>424</v>
      </c>
      <c r="R290" s="788"/>
      <c r="S290" s="788"/>
      <c r="T290" s="788"/>
      <c r="U290" s="789"/>
      <c r="V290" s="404" t="s">
        <v>414</v>
      </c>
      <c r="W290" s="405"/>
      <c r="X290" s="406"/>
      <c r="Y290" s="14"/>
    </row>
    <row r="291" spans="1:25" s="19" customFormat="1" ht="9" customHeight="1" thickTop="1" thickBot="1" x14ac:dyDescent="0.3">
      <c r="A291" s="285">
        <v>100117420366</v>
      </c>
      <c r="B291" s="535"/>
      <c r="C291" s="462"/>
      <c r="D291" s="301" t="s">
        <v>0</v>
      </c>
      <c r="E291" s="339" t="s">
        <v>14</v>
      </c>
      <c r="F291" s="340" t="s">
        <v>15</v>
      </c>
      <c r="G291" s="341" t="s">
        <v>20</v>
      </c>
      <c r="H291" s="342" t="s">
        <v>368</v>
      </c>
      <c r="I291" s="342" t="s">
        <v>24</v>
      </c>
      <c r="J291" s="341" t="s">
        <v>23</v>
      </c>
      <c r="K291" s="342" t="s">
        <v>5</v>
      </c>
      <c r="L291" s="341" t="s">
        <v>369</v>
      </c>
      <c r="M291" s="768" t="s">
        <v>479</v>
      </c>
      <c r="N291" s="769"/>
      <c r="O291" s="769"/>
      <c r="P291" s="770"/>
      <c r="Q291" s="790"/>
      <c r="R291" s="791"/>
      <c r="S291" s="791"/>
      <c r="T291" s="791"/>
      <c r="U291" s="792"/>
      <c r="V291" s="407"/>
      <c r="W291" s="408"/>
      <c r="X291" s="409"/>
      <c r="Y291" s="18"/>
    </row>
    <row r="292" spans="1:25" s="13" customFormat="1" ht="15" customHeight="1" thickBot="1" x14ac:dyDescent="0.3">
      <c r="A292" s="257">
        <f>A285+1</f>
        <v>41</v>
      </c>
      <c r="B292" s="535"/>
      <c r="C292" s="462"/>
      <c r="D292" s="300" t="s">
        <v>376</v>
      </c>
      <c r="E292" s="373" t="s">
        <v>26</v>
      </c>
      <c r="F292" s="374"/>
      <c r="G292" s="375">
        <v>43342</v>
      </c>
      <c r="H292" s="377" t="s">
        <v>0</v>
      </c>
      <c r="I292" s="379">
        <v>0</v>
      </c>
      <c r="J292" s="381" t="s">
        <v>285</v>
      </c>
      <c r="K292" s="478" t="str">
        <f>IF(S289=1,"Photo Needed",IF(S289=2,"24/7",IF(S289=3,"Has Photo","")))</f>
        <v>Photo Needed</v>
      </c>
      <c r="L292" s="385" t="str">
        <f>IF(I292=0,"Not in use",IF(L289&lt;I292,"OFF STA","ON STA"))</f>
        <v>Not in use</v>
      </c>
      <c r="M292" s="771"/>
      <c r="N292" s="772"/>
      <c r="O292" s="772"/>
      <c r="P292" s="773"/>
      <c r="Q292" s="790"/>
      <c r="R292" s="791"/>
      <c r="S292" s="791"/>
      <c r="T292" s="791"/>
      <c r="U292" s="792"/>
      <c r="V292" s="407"/>
      <c r="W292" s="408"/>
      <c r="X292" s="409"/>
      <c r="Y292" s="14"/>
    </row>
    <row r="293" spans="1:25" s="13" customFormat="1" ht="15" customHeight="1" thickTop="1" thickBot="1" x14ac:dyDescent="0.3">
      <c r="A293" s="328" t="str">
        <f>IF(V289=1,"VERIFIED",IF(W289=1,"RECHECKED",IF(R289=1,"RECHECK",IF(T289=1,"VERIFY",IF(U289=1,"NEED APP","SANITY CHECK")))))</f>
        <v>VERIFIED</v>
      </c>
      <c r="B293" s="536"/>
      <c r="C293" s="463"/>
      <c r="D293" s="300" t="s">
        <v>61</v>
      </c>
      <c r="E293" s="235" t="s">
        <v>292</v>
      </c>
      <c r="F293" s="235" t="s">
        <v>293</v>
      </c>
      <c r="G293" s="376"/>
      <c r="H293" s="378"/>
      <c r="I293" s="380"/>
      <c r="J293" s="382"/>
      <c r="K293" s="479"/>
      <c r="L293" s="386"/>
      <c r="M293" s="774"/>
      <c r="N293" s="775"/>
      <c r="O293" s="775"/>
      <c r="P293" s="776"/>
      <c r="Q293" s="793"/>
      <c r="R293" s="794"/>
      <c r="S293" s="794"/>
      <c r="T293" s="794"/>
      <c r="U293" s="795"/>
      <c r="V293" s="410"/>
      <c r="W293" s="411"/>
      <c r="X293" s="412"/>
      <c r="Y293" s="14"/>
    </row>
    <row r="294" spans="1:25" s="34" customFormat="1" ht="4.9000000000000004" customHeight="1" thickTop="1" thickBot="1" x14ac:dyDescent="0.3">
      <c r="A294" s="279"/>
      <c r="B294" s="260"/>
      <c r="C294" s="261"/>
      <c r="D294" s="304"/>
      <c r="E294" s="262"/>
      <c r="F294" s="262"/>
      <c r="G294" s="263"/>
      <c r="H294" s="262"/>
      <c r="I294" s="264"/>
      <c r="J294" s="264"/>
      <c r="K294" s="265"/>
      <c r="L294" s="266"/>
      <c r="M294" s="267"/>
      <c r="N294" s="267"/>
      <c r="O294" s="267"/>
      <c r="P294" s="268"/>
      <c r="Q294" s="29"/>
      <c r="R294" s="30"/>
      <c r="S294" s="31"/>
      <c r="T294" s="32"/>
      <c r="U294" s="33"/>
      <c r="V294" s="206"/>
      <c r="W294" s="30"/>
      <c r="X294" s="207"/>
    </row>
    <row r="295" spans="1:25" s="17" customFormat="1" ht="9" customHeight="1" thickTop="1" thickBot="1" x14ac:dyDescent="0.3">
      <c r="A295" s="283" t="s">
        <v>360</v>
      </c>
      <c r="B295" s="303" t="s">
        <v>12</v>
      </c>
      <c r="C295" s="303"/>
      <c r="D295" s="303" t="s">
        <v>13</v>
      </c>
      <c r="E295" s="303" t="s">
        <v>14</v>
      </c>
      <c r="F295" s="303" t="s">
        <v>15</v>
      </c>
      <c r="G295" s="303" t="s">
        <v>16</v>
      </c>
      <c r="H295" s="303" t="s">
        <v>17</v>
      </c>
      <c r="I295" s="330" t="s">
        <v>22</v>
      </c>
      <c r="J295" s="331" t="s">
        <v>18</v>
      </c>
      <c r="K295" s="331" t="s">
        <v>19</v>
      </c>
      <c r="L295" s="332" t="s">
        <v>28</v>
      </c>
      <c r="M295" s="333" t="s">
        <v>302</v>
      </c>
      <c r="N295" s="334" t="s">
        <v>301</v>
      </c>
      <c r="O295" s="333" t="s">
        <v>303</v>
      </c>
      <c r="P295" s="330" t="s">
        <v>370</v>
      </c>
      <c r="Q295" s="335"/>
      <c r="R295" s="336"/>
      <c r="S295" s="336"/>
      <c r="T295" s="336"/>
      <c r="U295" s="337"/>
      <c r="V295" s="303" t="s">
        <v>371</v>
      </c>
      <c r="W295" s="303" t="s">
        <v>372</v>
      </c>
      <c r="X295" s="338" t="s">
        <v>373</v>
      </c>
      <c r="Y295" s="16"/>
    </row>
    <row r="296" spans="1:25" s="13" customFormat="1" ht="15" customHeight="1" thickTop="1" thickBot="1" x14ac:dyDescent="0.25">
      <c r="A296" s="244" t="s">
        <v>3</v>
      </c>
      <c r="B296" s="534" t="s">
        <v>91</v>
      </c>
      <c r="C296" s="462" t="s">
        <v>0</v>
      </c>
      <c r="D296" s="300" t="s">
        <v>377</v>
      </c>
      <c r="E296" s="292" t="s">
        <v>92</v>
      </c>
      <c r="F296" s="292" t="s">
        <v>93</v>
      </c>
      <c r="G296" s="377">
        <v>1314</v>
      </c>
      <c r="H296" s="387">
        <v>8</v>
      </c>
      <c r="I296" s="464">
        <v>17.2</v>
      </c>
      <c r="J296" s="464">
        <v>0</v>
      </c>
      <c r="K296" s="466">
        <f>IF(I296=" "," ",(I296+$H$6-J296))</f>
        <v>17.2</v>
      </c>
      <c r="L296" s="436">
        <v>500</v>
      </c>
      <c r="M296" s="415">
        <v>43342</v>
      </c>
      <c r="N296" s="349" t="str">
        <f>IF(V296=1,"VERIFIED",IF(W296=1,"RECHECKED",IF(R296=1,"RECHECK",IF(T296=1,"VERIFY",IF(U296=1,"NEED PMT APP","SANITY CHECK ONLY")))))</f>
        <v>VERIFIED</v>
      </c>
      <c r="O296" s="276" t="s">
        <v>312</v>
      </c>
      <c r="P296" s="351" t="s">
        <v>290</v>
      </c>
      <c r="Q296" s="27">
        <f>IF(A297=" "," ",1)</f>
        <v>1</v>
      </c>
      <c r="R296" s="197" t="s">
        <v>0</v>
      </c>
      <c r="S296" s="39" t="s">
        <v>0</v>
      </c>
      <c r="T296" s="28">
        <v>1</v>
      </c>
      <c r="U296" s="198" t="s">
        <v>0</v>
      </c>
      <c r="V296" s="202">
        <v>1</v>
      </c>
      <c r="W296" s="197" t="s">
        <v>0</v>
      </c>
      <c r="X296" s="203" t="s">
        <v>0</v>
      </c>
      <c r="Y296" s="14"/>
    </row>
    <row r="297" spans="1:25" s="13" customFormat="1" ht="15" customHeight="1" thickTop="1" thickBot="1" x14ac:dyDescent="0.3">
      <c r="A297" s="277">
        <v>0</v>
      </c>
      <c r="B297" s="535"/>
      <c r="C297" s="462"/>
      <c r="D297" s="300" t="s">
        <v>298</v>
      </c>
      <c r="E297" s="353" t="s">
        <v>25</v>
      </c>
      <c r="F297" s="354"/>
      <c r="G297" s="435"/>
      <c r="H297" s="388"/>
      <c r="I297" s="465"/>
      <c r="J297" s="465"/>
      <c r="K297" s="467"/>
      <c r="L297" s="437"/>
      <c r="M297" s="416"/>
      <c r="N297" s="350"/>
      <c r="O297" s="287" t="s">
        <v>0</v>
      </c>
      <c r="P297" s="352"/>
      <c r="Q297" s="787" t="s">
        <v>424</v>
      </c>
      <c r="R297" s="788"/>
      <c r="S297" s="788"/>
      <c r="T297" s="788"/>
      <c r="U297" s="789"/>
      <c r="V297" s="404" t="s">
        <v>414</v>
      </c>
      <c r="W297" s="405"/>
      <c r="X297" s="406"/>
      <c r="Y297" s="14"/>
    </row>
    <row r="298" spans="1:25" s="19" customFormat="1" ht="9" customHeight="1" thickTop="1" thickBot="1" x14ac:dyDescent="0.3">
      <c r="A298" s="284" t="s">
        <v>90</v>
      </c>
      <c r="B298" s="535"/>
      <c r="C298" s="462"/>
      <c r="D298" s="301" t="s">
        <v>0</v>
      </c>
      <c r="E298" s="339" t="s">
        <v>14</v>
      </c>
      <c r="F298" s="340" t="s">
        <v>15</v>
      </c>
      <c r="G298" s="341" t="s">
        <v>20</v>
      </c>
      <c r="H298" s="342" t="s">
        <v>368</v>
      </c>
      <c r="I298" s="342" t="s">
        <v>24</v>
      </c>
      <c r="J298" s="341" t="s">
        <v>23</v>
      </c>
      <c r="K298" s="342" t="s">
        <v>5</v>
      </c>
      <c r="L298" s="341" t="s">
        <v>369</v>
      </c>
      <c r="M298" s="768" t="s">
        <v>479</v>
      </c>
      <c r="N298" s="769"/>
      <c r="O298" s="769"/>
      <c r="P298" s="770"/>
      <c r="Q298" s="790"/>
      <c r="R298" s="791"/>
      <c r="S298" s="791"/>
      <c r="T298" s="791"/>
      <c r="U298" s="792"/>
      <c r="V298" s="407"/>
      <c r="W298" s="408"/>
      <c r="X298" s="409"/>
      <c r="Y298" s="18"/>
    </row>
    <row r="299" spans="1:25" s="13" customFormat="1" ht="15" customHeight="1" thickBot="1" x14ac:dyDescent="0.3">
      <c r="A299" s="257">
        <f>A292+1</f>
        <v>42</v>
      </c>
      <c r="B299" s="535"/>
      <c r="C299" s="462"/>
      <c r="D299" s="300" t="s">
        <v>376</v>
      </c>
      <c r="E299" s="373" t="s">
        <v>26</v>
      </c>
      <c r="F299" s="374"/>
      <c r="G299" s="375">
        <v>43342</v>
      </c>
      <c r="H299" s="377" t="s">
        <v>0</v>
      </c>
      <c r="I299" s="379">
        <v>0</v>
      </c>
      <c r="J299" s="381" t="s">
        <v>285</v>
      </c>
      <c r="K299" s="383" t="s">
        <v>291</v>
      </c>
      <c r="L299" s="385" t="str">
        <f>IF(I299=0,"Not in use",IF(L296&lt;I299,"OFF STA","ON STA"))</f>
        <v>Not in use</v>
      </c>
      <c r="M299" s="771"/>
      <c r="N299" s="772"/>
      <c r="O299" s="772"/>
      <c r="P299" s="773"/>
      <c r="Q299" s="790"/>
      <c r="R299" s="791"/>
      <c r="S299" s="791"/>
      <c r="T299" s="791"/>
      <c r="U299" s="792"/>
      <c r="V299" s="407"/>
      <c r="W299" s="408"/>
      <c r="X299" s="409"/>
      <c r="Y299" s="14"/>
    </row>
    <row r="300" spans="1:25" s="13" customFormat="1" ht="15" customHeight="1" thickTop="1" thickBot="1" x14ac:dyDescent="0.3">
      <c r="A300" s="328" t="str">
        <f>IF(V296=1,"VERIFIED",IF(W296=1,"RECHECKED",IF(R296=1,"RECHECK",IF(T296=1,"VERIFY",IF(U296=1,"NEED APP","SANITY CHECK")))))</f>
        <v>VERIFIED</v>
      </c>
      <c r="B300" s="536"/>
      <c r="C300" s="463"/>
      <c r="D300" s="300" t="s">
        <v>61</v>
      </c>
      <c r="E300" s="235" t="s">
        <v>0</v>
      </c>
      <c r="F300" s="235" t="s">
        <v>0</v>
      </c>
      <c r="G300" s="376"/>
      <c r="H300" s="378"/>
      <c r="I300" s="380"/>
      <c r="J300" s="382"/>
      <c r="K300" s="384"/>
      <c r="L300" s="386"/>
      <c r="M300" s="774"/>
      <c r="N300" s="775"/>
      <c r="O300" s="775"/>
      <c r="P300" s="776"/>
      <c r="Q300" s="793"/>
      <c r="R300" s="794"/>
      <c r="S300" s="794"/>
      <c r="T300" s="794"/>
      <c r="U300" s="795"/>
      <c r="V300" s="410"/>
      <c r="W300" s="411"/>
      <c r="X300" s="412"/>
      <c r="Y300" s="14"/>
    </row>
    <row r="301" spans="1:25" s="17" customFormat="1" ht="9" customHeight="1" thickTop="1" thickBot="1" x14ac:dyDescent="0.3">
      <c r="A301" s="283" t="s">
        <v>360</v>
      </c>
      <c r="B301" s="303" t="s">
        <v>12</v>
      </c>
      <c r="C301" s="303"/>
      <c r="D301" s="303" t="s">
        <v>13</v>
      </c>
      <c r="E301" s="303" t="s">
        <v>14</v>
      </c>
      <c r="F301" s="303" t="s">
        <v>15</v>
      </c>
      <c r="G301" s="303" t="s">
        <v>16</v>
      </c>
      <c r="H301" s="303" t="s">
        <v>17</v>
      </c>
      <c r="I301" s="330" t="s">
        <v>22</v>
      </c>
      <c r="J301" s="331" t="s">
        <v>18</v>
      </c>
      <c r="K301" s="331" t="s">
        <v>19</v>
      </c>
      <c r="L301" s="332" t="s">
        <v>28</v>
      </c>
      <c r="M301" s="333" t="s">
        <v>302</v>
      </c>
      <c r="N301" s="334" t="s">
        <v>301</v>
      </c>
      <c r="O301" s="333" t="s">
        <v>303</v>
      </c>
      <c r="P301" s="330" t="s">
        <v>370</v>
      </c>
      <c r="Q301" s="335"/>
      <c r="R301" s="336"/>
      <c r="S301" s="336"/>
      <c r="T301" s="336"/>
      <c r="U301" s="337"/>
      <c r="V301" s="303" t="s">
        <v>371</v>
      </c>
      <c r="W301" s="303" t="s">
        <v>372</v>
      </c>
      <c r="X301" s="338" t="s">
        <v>373</v>
      </c>
      <c r="Y301" s="16"/>
    </row>
    <row r="302" spans="1:25" s="13" customFormat="1" ht="15" customHeight="1" thickTop="1" thickBot="1" x14ac:dyDescent="0.25">
      <c r="A302" s="244" t="s">
        <v>3</v>
      </c>
      <c r="B302" s="534" t="s">
        <v>294</v>
      </c>
      <c r="C302" s="462" t="s">
        <v>0</v>
      </c>
      <c r="D302" s="300" t="s">
        <v>377</v>
      </c>
      <c r="E302" s="292" t="s">
        <v>98</v>
      </c>
      <c r="F302" s="292" t="s">
        <v>99</v>
      </c>
      <c r="G302" s="377">
        <v>1314</v>
      </c>
      <c r="H302" s="387">
        <v>8</v>
      </c>
      <c r="I302" s="464">
        <v>19</v>
      </c>
      <c r="J302" s="464">
        <v>0</v>
      </c>
      <c r="K302" s="466">
        <f>IF(I302=" "," ",(I302+$H$6-J302))</f>
        <v>19</v>
      </c>
      <c r="L302" s="436">
        <v>500</v>
      </c>
      <c r="M302" s="415">
        <v>43342</v>
      </c>
      <c r="N302" s="349" t="str">
        <f>IF(V302=1,"VERIFIED",IF(W302=1,"RECHECKED",IF(R302=1,"RECHECK",IF(T302=1,"VERIFY",IF(U302=1,"NEED PMT APP","SANITY CHECK ONLY")))))</f>
        <v>VERIFIED</v>
      </c>
      <c r="O302" s="276" t="s">
        <v>312</v>
      </c>
      <c r="P302" s="351" t="s">
        <v>290</v>
      </c>
      <c r="Q302" s="27">
        <f>IF(A303=" "," ",1)</f>
        <v>1</v>
      </c>
      <c r="R302" s="197" t="s">
        <v>0</v>
      </c>
      <c r="S302" s="39">
        <v>1</v>
      </c>
      <c r="T302" s="28">
        <v>1</v>
      </c>
      <c r="U302" s="198" t="s">
        <v>0</v>
      </c>
      <c r="V302" s="202">
        <v>1</v>
      </c>
      <c r="W302" s="197" t="s">
        <v>0</v>
      </c>
      <c r="X302" s="203" t="s">
        <v>0</v>
      </c>
      <c r="Y302" s="14"/>
    </row>
    <row r="303" spans="1:25" s="13" customFormat="1" ht="15" customHeight="1" thickTop="1" thickBot="1" x14ac:dyDescent="0.3">
      <c r="A303" s="277">
        <v>0</v>
      </c>
      <c r="B303" s="535"/>
      <c r="C303" s="462"/>
      <c r="D303" s="300" t="s">
        <v>298</v>
      </c>
      <c r="E303" s="353" t="s">
        <v>25</v>
      </c>
      <c r="F303" s="354"/>
      <c r="G303" s="435"/>
      <c r="H303" s="388"/>
      <c r="I303" s="465"/>
      <c r="J303" s="465"/>
      <c r="K303" s="467"/>
      <c r="L303" s="437"/>
      <c r="M303" s="416"/>
      <c r="N303" s="350"/>
      <c r="O303" s="287" t="s">
        <v>0</v>
      </c>
      <c r="P303" s="352"/>
      <c r="Q303" s="787" t="s">
        <v>424</v>
      </c>
      <c r="R303" s="788"/>
      <c r="S303" s="788"/>
      <c r="T303" s="788"/>
      <c r="U303" s="789"/>
      <c r="V303" s="404" t="s">
        <v>414</v>
      </c>
      <c r="W303" s="405"/>
      <c r="X303" s="406"/>
      <c r="Y303" s="14"/>
    </row>
    <row r="304" spans="1:25" s="19" customFormat="1" ht="9" customHeight="1" thickTop="1" thickBot="1" x14ac:dyDescent="0.3">
      <c r="A304" s="294" t="s">
        <v>96</v>
      </c>
      <c r="B304" s="535"/>
      <c r="C304" s="462"/>
      <c r="D304" s="301" t="s">
        <v>0</v>
      </c>
      <c r="E304" s="339" t="s">
        <v>14</v>
      </c>
      <c r="F304" s="340" t="s">
        <v>15</v>
      </c>
      <c r="G304" s="341" t="s">
        <v>20</v>
      </c>
      <c r="H304" s="342" t="s">
        <v>368</v>
      </c>
      <c r="I304" s="342" t="s">
        <v>24</v>
      </c>
      <c r="J304" s="341" t="s">
        <v>23</v>
      </c>
      <c r="K304" s="342" t="s">
        <v>5</v>
      </c>
      <c r="L304" s="341" t="s">
        <v>369</v>
      </c>
      <c r="M304" s="768" t="s">
        <v>479</v>
      </c>
      <c r="N304" s="769"/>
      <c r="O304" s="769"/>
      <c r="P304" s="770"/>
      <c r="Q304" s="790"/>
      <c r="R304" s="791"/>
      <c r="S304" s="791"/>
      <c r="T304" s="791"/>
      <c r="U304" s="792"/>
      <c r="V304" s="407"/>
      <c r="W304" s="408"/>
      <c r="X304" s="409"/>
      <c r="Y304" s="18"/>
    </row>
    <row r="305" spans="1:25" s="13" customFormat="1" ht="15" customHeight="1" thickBot="1" x14ac:dyDescent="0.3">
      <c r="A305" s="257">
        <f>A299+1</f>
        <v>43</v>
      </c>
      <c r="B305" s="535"/>
      <c r="C305" s="462"/>
      <c r="D305" s="300" t="s">
        <v>376</v>
      </c>
      <c r="E305" s="373" t="s">
        <v>26</v>
      </c>
      <c r="F305" s="374"/>
      <c r="G305" s="375">
        <v>43342</v>
      </c>
      <c r="H305" s="377" t="s">
        <v>0</v>
      </c>
      <c r="I305" s="379">
        <v>0</v>
      </c>
      <c r="J305" s="532" t="s">
        <v>285</v>
      </c>
      <c r="K305" s="383" t="str">
        <f>IF(S302=1,"Photo Needed",IF(S302=2,"24/7",IF(S302=3,"Has Photo","")))</f>
        <v>Photo Needed</v>
      </c>
      <c r="L305" s="385" t="str">
        <f>IF(I305=0,"Not in use",IF(L302&lt;I305,"OFF STA","ON STA"))</f>
        <v>Not in use</v>
      </c>
      <c r="M305" s="771"/>
      <c r="N305" s="772"/>
      <c r="O305" s="772"/>
      <c r="P305" s="773"/>
      <c r="Q305" s="790"/>
      <c r="R305" s="791"/>
      <c r="S305" s="791"/>
      <c r="T305" s="791"/>
      <c r="U305" s="792"/>
      <c r="V305" s="407"/>
      <c r="W305" s="408"/>
      <c r="X305" s="409"/>
      <c r="Y305" s="14"/>
    </row>
    <row r="306" spans="1:25" s="13" customFormat="1" ht="15" customHeight="1" thickTop="1" thickBot="1" x14ac:dyDescent="0.3">
      <c r="A306" s="328" t="str">
        <f>IF(V302=1,"VERIFIED",IF(W302=1,"RECHECKED",IF(R302=1,"RECHECK",IF(T302=1,"VERIFY",IF(U302=1,"NEED APP","SANITY CHECK")))))</f>
        <v>VERIFIED</v>
      </c>
      <c r="B306" s="641"/>
      <c r="C306" s="463"/>
      <c r="D306" s="300" t="s">
        <v>61</v>
      </c>
      <c r="E306" s="235" t="s">
        <v>439</v>
      </c>
      <c r="F306" s="235" t="s">
        <v>438</v>
      </c>
      <c r="G306" s="376"/>
      <c r="H306" s="378"/>
      <c r="I306" s="380"/>
      <c r="J306" s="533"/>
      <c r="K306" s="384"/>
      <c r="L306" s="386"/>
      <c r="M306" s="774"/>
      <c r="N306" s="775"/>
      <c r="O306" s="775"/>
      <c r="P306" s="776"/>
      <c r="Q306" s="793"/>
      <c r="R306" s="794"/>
      <c r="S306" s="794"/>
      <c r="T306" s="794"/>
      <c r="U306" s="795"/>
      <c r="V306" s="410"/>
      <c r="W306" s="411"/>
      <c r="X306" s="412"/>
      <c r="Y306" s="14"/>
    </row>
    <row r="307" spans="1:25" s="34" customFormat="1" ht="4.9000000000000004" customHeight="1" thickTop="1" thickBot="1" x14ac:dyDescent="0.3">
      <c r="A307" s="279"/>
      <c r="B307" s="260"/>
      <c r="C307" s="261"/>
      <c r="D307" s="304"/>
      <c r="E307" s="262"/>
      <c r="F307" s="262"/>
      <c r="G307" s="263"/>
      <c r="H307" s="262"/>
      <c r="I307" s="264"/>
      <c r="J307" s="264"/>
      <c r="K307" s="265"/>
      <c r="L307" s="266"/>
      <c r="M307" s="267"/>
      <c r="N307" s="267"/>
      <c r="O307" s="267"/>
      <c r="P307" s="268"/>
      <c r="Q307" s="29"/>
      <c r="R307" s="30"/>
      <c r="S307" s="31"/>
      <c r="T307" s="32"/>
      <c r="U307" s="33"/>
      <c r="V307" s="206"/>
      <c r="W307" s="30"/>
      <c r="X307" s="207"/>
    </row>
    <row r="308" spans="1:25" s="17" customFormat="1" ht="9" customHeight="1" thickTop="1" thickBot="1" x14ac:dyDescent="0.3">
      <c r="A308" s="283" t="s">
        <v>360</v>
      </c>
      <c r="B308" s="303" t="s">
        <v>12</v>
      </c>
      <c r="C308" s="303"/>
      <c r="D308" s="303" t="s">
        <v>13</v>
      </c>
      <c r="E308" s="303" t="s">
        <v>14</v>
      </c>
      <c r="F308" s="303" t="s">
        <v>15</v>
      </c>
      <c r="G308" s="303" t="s">
        <v>16</v>
      </c>
      <c r="H308" s="303" t="s">
        <v>17</v>
      </c>
      <c r="I308" s="330" t="s">
        <v>22</v>
      </c>
      <c r="J308" s="331" t="s">
        <v>18</v>
      </c>
      <c r="K308" s="331" t="s">
        <v>19</v>
      </c>
      <c r="L308" s="332" t="s">
        <v>28</v>
      </c>
      <c r="M308" s="333" t="s">
        <v>302</v>
      </c>
      <c r="N308" s="334" t="s">
        <v>301</v>
      </c>
      <c r="O308" s="333" t="s">
        <v>303</v>
      </c>
      <c r="P308" s="330" t="s">
        <v>370</v>
      </c>
      <c r="Q308" s="335"/>
      <c r="R308" s="336"/>
      <c r="S308" s="336"/>
      <c r="T308" s="336"/>
      <c r="U308" s="337"/>
      <c r="V308" s="303" t="s">
        <v>371</v>
      </c>
      <c r="W308" s="303" t="s">
        <v>372</v>
      </c>
      <c r="X308" s="338" t="s">
        <v>373</v>
      </c>
      <c r="Y308" s="16"/>
    </row>
    <row r="309" spans="1:25" s="13" customFormat="1" ht="15" customHeight="1" thickTop="1" thickBot="1" x14ac:dyDescent="0.3">
      <c r="A309" s="244" t="s">
        <v>3</v>
      </c>
      <c r="B309" s="534" t="s">
        <v>295</v>
      </c>
      <c r="C309" s="462" t="s">
        <v>0</v>
      </c>
      <c r="D309" s="300" t="s">
        <v>377</v>
      </c>
      <c r="E309" s="157" t="s">
        <v>102</v>
      </c>
      <c r="F309" s="157" t="s">
        <v>103</v>
      </c>
      <c r="G309" s="377">
        <v>1314</v>
      </c>
      <c r="H309" s="387">
        <v>8</v>
      </c>
      <c r="I309" s="464">
        <v>12</v>
      </c>
      <c r="J309" s="464">
        <v>0</v>
      </c>
      <c r="K309" s="466">
        <f>IF(I309=" "," ",(I309+$H$6-J309))</f>
        <v>12</v>
      </c>
      <c r="L309" s="436">
        <v>500</v>
      </c>
      <c r="M309" s="413">
        <v>2016</v>
      </c>
      <c r="N309" s="349" t="str">
        <f>IF(V309=1,"VERIFIED",IF(W309=1,"RECHECKED",IF(R309=1,"RECHECK",IF(T309=1,"VERIFY",IF(U309=1,"NEED PMT APP","SANITY CHECK ONLY")))))</f>
        <v>VERIFIED</v>
      </c>
      <c r="O309" s="276" t="s">
        <v>312</v>
      </c>
      <c r="P309" s="351" t="s">
        <v>290</v>
      </c>
      <c r="Q309" s="27">
        <f>IF(A310=" "," ",1)</f>
        <v>1</v>
      </c>
      <c r="R309" s="197" t="s">
        <v>0</v>
      </c>
      <c r="S309" s="39" t="s">
        <v>0</v>
      </c>
      <c r="T309" s="28">
        <v>1</v>
      </c>
      <c r="U309" s="198" t="s">
        <v>0</v>
      </c>
      <c r="V309" s="202">
        <v>1</v>
      </c>
      <c r="W309" s="197" t="s">
        <v>0</v>
      </c>
      <c r="X309" s="203" t="s">
        <v>0</v>
      </c>
      <c r="Y309" s="14"/>
    </row>
    <row r="310" spans="1:25" s="13" customFormat="1" ht="15" customHeight="1" thickTop="1" thickBot="1" x14ac:dyDescent="0.3">
      <c r="A310" s="277">
        <v>0</v>
      </c>
      <c r="B310" s="535"/>
      <c r="C310" s="462"/>
      <c r="D310" s="300" t="s">
        <v>298</v>
      </c>
      <c r="E310" s="353" t="s">
        <v>25</v>
      </c>
      <c r="F310" s="354"/>
      <c r="G310" s="435"/>
      <c r="H310" s="388"/>
      <c r="I310" s="465"/>
      <c r="J310" s="465"/>
      <c r="K310" s="467"/>
      <c r="L310" s="437"/>
      <c r="M310" s="414"/>
      <c r="N310" s="350"/>
      <c r="O310" s="287" t="s">
        <v>0</v>
      </c>
      <c r="P310" s="352"/>
      <c r="Q310" s="787" t="s">
        <v>424</v>
      </c>
      <c r="R310" s="788"/>
      <c r="S310" s="788"/>
      <c r="T310" s="788"/>
      <c r="U310" s="789"/>
      <c r="V310" s="404" t="s">
        <v>414</v>
      </c>
      <c r="W310" s="405"/>
      <c r="X310" s="406"/>
      <c r="Y310" s="14"/>
    </row>
    <row r="311" spans="1:25" s="19" customFormat="1" ht="9" customHeight="1" thickTop="1" thickBot="1" x14ac:dyDescent="0.3">
      <c r="A311" s="284" t="s">
        <v>100</v>
      </c>
      <c r="B311" s="535"/>
      <c r="C311" s="462"/>
      <c r="D311" s="301" t="s">
        <v>0</v>
      </c>
      <c r="E311" s="253" t="s">
        <v>14</v>
      </c>
      <c r="F311" s="254" t="s">
        <v>15</v>
      </c>
      <c r="G311" s="341" t="s">
        <v>20</v>
      </c>
      <c r="H311" s="342" t="s">
        <v>368</v>
      </c>
      <c r="I311" s="256" t="s">
        <v>24</v>
      </c>
      <c r="J311" s="255" t="s">
        <v>23</v>
      </c>
      <c r="K311" s="256" t="s">
        <v>5</v>
      </c>
      <c r="L311" s="255" t="s">
        <v>369</v>
      </c>
      <c r="M311" s="768" t="s">
        <v>479</v>
      </c>
      <c r="N311" s="769"/>
      <c r="O311" s="769"/>
      <c r="P311" s="770"/>
      <c r="Q311" s="790"/>
      <c r="R311" s="791"/>
      <c r="S311" s="791"/>
      <c r="T311" s="791"/>
      <c r="U311" s="792"/>
      <c r="V311" s="407"/>
      <c r="W311" s="408"/>
      <c r="X311" s="409"/>
      <c r="Y311" s="18"/>
    </row>
    <row r="312" spans="1:25" s="13" customFormat="1" ht="15" customHeight="1" thickBot="1" x14ac:dyDescent="0.3">
      <c r="A312" s="257">
        <f>A305+1</f>
        <v>44</v>
      </c>
      <c r="B312" s="535"/>
      <c r="C312" s="462"/>
      <c r="D312" s="300" t="s">
        <v>376</v>
      </c>
      <c r="E312" s="373" t="s">
        <v>26</v>
      </c>
      <c r="F312" s="374"/>
      <c r="G312" s="375">
        <v>43342</v>
      </c>
      <c r="H312" s="377" t="s">
        <v>0</v>
      </c>
      <c r="I312" s="379">
        <v>0</v>
      </c>
      <c r="J312" s="532" t="s">
        <v>285</v>
      </c>
      <c r="K312" s="584" t="s">
        <v>291</v>
      </c>
      <c r="L312" s="385" t="str">
        <f>IF(I312=0,"Not in use",IF(L309&lt;I312,"OFF STA","ON STA"))</f>
        <v>Not in use</v>
      </c>
      <c r="M312" s="771"/>
      <c r="N312" s="772"/>
      <c r="O312" s="772"/>
      <c r="P312" s="773"/>
      <c r="Q312" s="790"/>
      <c r="R312" s="791"/>
      <c r="S312" s="791"/>
      <c r="T312" s="791"/>
      <c r="U312" s="792"/>
      <c r="V312" s="407"/>
      <c r="W312" s="408"/>
      <c r="X312" s="409"/>
      <c r="Y312" s="14"/>
    </row>
    <row r="313" spans="1:25" s="13" customFormat="1" ht="15" customHeight="1" thickTop="1" thickBot="1" x14ac:dyDescent="0.3">
      <c r="A313" s="328" t="str">
        <f>IF(V309=1,"VERIFIED",IF(W309=1,"RECHECKED",IF(R309=1,"RECHECK",IF(T309=1,"VERIFY",IF(U309=1,"NEED APP","SANITY CHECK")))))</f>
        <v>VERIFIED</v>
      </c>
      <c r="B313" s="536"/>
      <c r="C313" s="463"/>
      <c r="D313" s="300" t="s">
        <v>61</v>
      </c>
      <c r="E313" s="235" t="s">
        <v>0</v>
      </c>
      <c r="F313" s="235" t="s">
        <v>0</v>
      </c>
      <c r="G313" s="376"/>
      <c r="H313" s="378"/>
      <c r="I313" s="380"/>
      <c r="J313" s="533"/>
      <c r="K313" s="585"/>
      <c r="L313" s="386"/>
      <c r="M313" s="774"/>
      <c r="N313" s="775"/>
      <c r="O313" s="775"/>
      <c r="P313" s="776"/>
      <c r="Q313" s="793"/>
      <c r="R313" s="794"/>
      <c r="S313" s="794"/>
      <c r="T313" s="794"/>
      <c r="U313" s="795"/>
      <c r="V313" s="410"/>
      <c r="W313" s="411"/>
      <c r="X313" s="412"/>
      <c r="Y313" s="14"/>
    </row>
    <row r="314" spans="1:25" s="34" customFormat="1" ht="4.9000000000000004" customHeight="1" thickTop="1" thickBot="1" x14ac:dyDescent="0.3">
      <c r="A314" s="279"/>
      <c r="B314" s="260"/>
      <c r="C314" s="261"/>
      <c r="D314" s="304"/>
      <c r="E314" s="262"/>
      <c r="F314" s="262"/>
      <c r="G314" s="263"/>
      <c r="H314" s="262"/>
      <c r="I314" s="264"/>
      <c r="J314" s="264"/>
      <c r="K314" s="265"/>
      <c r="L314" s="266"/>
      <c r="M314" s="267"/>
      <c r="N314" s="267"/>
      <c r="O314" s="267"/>
      <c r="P314" s="268"/>
      <c r="Q314" s="29"/>
      <c r="R314" s="30"/>
      <c r="S314" s="31"/>
      <c r="T314" s="32"/>
      <c r="U314" s="33"/>
      <c r="V314" s="206"/>
      <c r="W314" s="30"/>
      <c r="X314" s="207"/>
    </row>
    <row r="315" spans="1:25" s="17" customFormat="1" ht="9" customHeight="1" thickTop="1" thickBot="1" x14ac:dyDescent="0.3">
      <c r="A315" s="269" t="s">
        <v>307</v>
      </c>
      <c r="B315" s="270" t="s">
        <v>12</v>
      </c>
      <c r="C315" s="270"/>
      <c r="D315" s="303" t="s">
        <v>13</v>
      </c>
      <c r="E315" s="270" t="s">
        <v>14</v>
      </c>
      <c r="F315" s="270" t="s">
        <v>15</v>
      </c>
      <c r="G315" s="270" t="s">
        <v>16</v>
      </c>
      <c r="H315" s="270" t="s">
        <v>17</v>
      </c>
      <c r="I315" s="271" t="s">
        <v>22</v>
      </c>
      <c r="J315" s="272" t="s">
        <v>18</v>
      </c>
      <c r="K315" s="272" t="s">
        <v>19</v>
      </c>
      <c r="L315" s="273" t="s">
        <v>28</v>
      </c>
      <c r="M315" s="274" t="s">
        <v>302</v>
      </c>
      <c r="N315" s="274" t="s">
        <v>301</v>
      </c>
      <c r="O315" s="274" t="s">
        <v>303</v>
      </c>
      <c r="P315" s="271" t="s">
        <v>370</v>
      </c>
      <c r="Q315" s="232"/>
      <c r="R315" s="233"/>
      <c r="S315" s="233"/>
      <c r="T315" s="233"/>
      <c r="U315" s="234"/>
      <c r="V315" s="230" t="s">
        <v>371</v>
      </c>
      <c r="W315" s="230" t="s">
        <v>372</v>
      </c>
      <c r="X315" s="231" t="s">
        <v>373</v>
      </c>
      <c r="Y315" s="16"/>
    </row>
    <row r="316" spans="1:25" s="13" customFormat="1" ht="15" customHeight="1" thickTop="1" thickBot="1" x14ac:dyDescent="0.25">
      <c r="A316" s="244" t="s">
        <v>3</v>
      </c>
      <c r="B316" s="459" t="s">
        <v>153</v>
      </c>
      <c r="C316" s="462" t="s">
        <v>0</v>
      </c>
      <c r="D316" s="300" t="s">
        <v>377</v>
      </c>
      <c r="E316" s="275" t="s">
        <v>392</v>
      </c>
      <c r="F316" s="275" t="s">
        <v>393</v>
      </c>
      <c r="G316" s="377">
        <v>1310</v>
      </c>
      <c r="H316" s="387">
        <v>7</v>
      </c>
      <c r="I316" s="464">
        <v>9.43</v>
      </c>
      <c r="J316" s="464">
        <v>3.43</v>
      </c>
      <c r="K316" s="573">
        <f>IF(I316=" "," ",(I316+$H$6-J316))</f>
        <v>6</v>
      </c>
      <c r="L316" s="436">
        <v>50</v>
      </c>
      <c r="M316" s="415">
        <v>43342</v>
      </c>
      <c r="N316" s="349" t="str">
        <f>IF(V316=1,"VERIFIED",IF(W316=1,"RECHECKED",IF(R316=1,"RECHECK",IF(T316=1,"VERIFY",IF(U316=1,"NEED PMT APP","SANITY CHECK ONLY")))))</f>
        <v>VERIFIED</v>
      </c>
      <c r="O316" s="276" t="s">
        <v>312</v>
      </c>
      <c r="P316" s="351" t="s">
        <v>289</v>
      </c>
      <c r="Q316" s="27">
        <f>IF(A317=" "," ",1)</f>
        <v>1</v>
      </c>
      <c r="R316" s="197" t="s">
        <v>0</v>
      </c>
      <c r="S316" s="39" t="s">
        <v>0</v>
      </c>
      <c r="T316" s="28">
        <v>1</v>
      </c>
      <c r="U316" s="198" t="s">
        <v>0</v>
      </c>
      <c r="V316" s="202">
        <v>1</v>
      </c>
      <c r="W316" s="197" t="s">
        <v>0</v>
      </c>
      <c r="X316" s="203" t="s">
        <v>0</v>
      </c>
      <c r="Y316" s="14"/>
    </row>
    <row r="317" spans="1:25" s="13" customFormat="1" ht="15" customHeight="1" thickTop="1" thickBot="1" x14ac:dyDescent="0.25">
      <c r="A317" s="248" t="s">
        <v>151</v>
      </c>
      <c r="B317" s="460"/>
      <c r="C317" s="462"/>
      <c r="D317" s="300" t="s">
        <v>298</v>
      </c>
      <c r="E317" s="280" t="s">
        <v>392</v>
      </c>
      <c r="F317" s="280" t="s">
        <v>393</v>
      </c>
      <c r="G317" s="435"/>
      <c r="H317" s="388"/>
      <c r="I317" s="465"/>
      <c r="J317" s="465"/>
      <c r="K317" s="574"/>
      <c r="L317" s="437"/>
      <c r="M317" s="416"/>
      <c r="N317" s="350"/>
      <c r="O317" s="287" t="s">
        <v>0</v>
      </c>
      <c r="P317" s="352"/>
      <c r="Q317" s="355" t="s">
        <v>422</v>
      </c>
      <c r="R317" s="356"/>
      <c r="S317" s="356"/>
      <c r="T317" s="356"/>
      <c r="U317" s="357"/>
      <c r="V317" s="404" t="s">
        <v>403</v>
      </c>
      <c r="W317" s="405"/>
      <c r="X317" s="406"/>
      <c r="Y317" s="14"/>
    </row>
    <row r="318" spans="1:25" s="19" customFormat="1" ht="9" customHeight="1" thickTop="1" thickBot="1" x14ac:dyDescent="0.3">
      <c r="A318" s="282" t="s">
        <v>152</v>
      </c>
      <c r="B318" s="460"/>
      <c r="C318" s="462"/>
      <c r="D318" s="301" t="s">
        <v>0</v>
      </c>
      <c r="E318" s="339" t="s">
        <v>14</v>
      </c>
      <c r="F318" s="340" t="s">
        <v>15</v>
      </c>
      <c r="G318" s="341" t="s">
        <v>20</v>
      </c>
      <c r="H318" s="342" t="s">
        <v>368</v>
      </c>
      <c r="I318" s="342" t="s">
        <v>24</v>
      </c>
      <c r="J318" s="341" t="s">
        <v>23</v>
      </c>
      <c r="K318" s="342" t="s">
        <v>5</v>
      </c>
      <c r="L318" s="341" t="s">
        <v>369</v>
      </c>
      <c r="M318" s="364" t="s">
        <v>433</v>
      </c>
      <c r="N318" s="365"/>
      <c r="O318" s="365"/>
      <c r="P318" s="366"/>
      <c r="Q318" s="358"/>
      <c r="R318" s="359"/>
      <c r="S318" s="359"/>
      <c r="T318" s="359"/>
      <c r="U318" s="360"/>
      <c r="V318" s="407"/>
      <c r="W318" s="408"/>
      <c r="X318" s="409"/>
      <c r="Y318" s="18"/>
    </row>
    <row r="319" spans="1:25" s="13" customFormat="1" ht="15" customHeight="1" thickBot="1" x14ac:dyDescent="0.25">
      <c r="A319" s="257">
        <f>A312+1</f>
        <v>45</v>
      </c>
      <c r="B319" s="460"/>
      <c r="C319" s="462"/>
      <c r="D319" s="300" t="s">
        <v>376</v>
      </c>
      <c r="E319" s="280" t="s">
        <v>392</v>
      </c>
      <c r="F319" s="280" t="s">
        <v>393</v>
      </c>
      <c r="G319" s="375">
        <v>43342</v>
      </c>
      <c r="H319" s="377" t="s">
        <v>0</v>
      </c>
      <c r="I319" s="379">
        <v>0.1</v>
      </c>
      <c r="J319" s="576" t="s">
        <v>285</v>
      </c>
      <c r="K319" s="530" t="s">
        <v>291</v>
      </c>
      <c r="L319" s="385" t="str">
        <f>IF(I319=0,"Not in use",IF(L316&lt;I319,"OFF STA","ON STA"))</f>
        <v>ON STA</v>
      </c>
      <c r="M319" s="367"/>
      <c r="N319" s="368"/>
      <c r="O319" s="368"/>
      <c r="P319" s="369"/>
      <c r="Q319" s="358"/>
      <c r="R319" s="359"/>
      <c r="S319" s="359"/>
      <c r="T319" s="359"/>
      <c r="U319" s="360"/>
      <c r="V319" s="407"/>
      <c r="W319" s="408"/>
      <c r="X319" s="409"/>
      <c r="Y319" s="14"/>
    </row>
    <row r="320" spans="1:25" s="13" customFormat="1" ht="15" customHeight="1" thickTop="1" thickBot="1" x14ac:dyDescent="0.3">
      <c r="A320" s="328" t="str">
        <f>IF(V316=1,"VERIFIED",IF(W316=1,"RECHECKED",IF(R316=1,"RECHECK",IF(T316=1,"VERIFY",IF(U316=1,"NEED APP","SANITY CHECK")))))</f>
        <v>VERIFIED</v>
      </c>
      <c r="B320" s="461"/>
      <c r="C320" s="463"/>
      <c r="D320" s="300" t="s">
        <v>61</v>
      </c>
      <c r="E320" s="235" t="s">
        <v>431</v>
      </c>
      <c r="F320" s="235" t="s">
        <v>432</v>
      </c>
      <c r="G320" s="376"/>
      <c r="H320" s="378"/>
      <c r="I320" s="380"/>
      <c r="J320" s="577"/>
      <c r="K320" s="531"/>
      <c r="L320" s="386"/>
      <c r="M320" s="370"/>
      <c r="N320" s="371"/>
      <c r="O320" s="371"/>
      <c r="P320" s="372"/>
      <c r="Q320" s="361"/>
      <c r="R320" s="362"/>
      <c r="S320" s="362"/>
      <c r="T320" s="362"/>
      <c r="U320" s="363"/>
      <c r="V320" s="410"/>
      <c r="W320" s="411"/>
      <c r="X320" s="412"/>
      <c r="Y320" s="14"/>
    </row>
    <row r="321" spans="1:25" s="34" customFormat="1" ht="4.9000000000000004" customHeight="1" thickTop="1" thickBot="1" x14ac:dyDescent="0.3">
      <c r="A321" s="279"/>
      <c r="B321" s="260"/>
      <c r="C321" s="261"/>
      <c r="D321" s="304"/>
      <c r="E321" s="262"/>
      <c r="F321" s="262"/>
      <c r="G321" s="263"/>
      <c r="H321" s="262"/>
      <c r="I321" s="264"/>
      <c r="J321" s="264"/>
      <c r="K321" s="265"/>
      <c r="L321" s="266"/>
      <c r="M321" s="267"/>
      <c r="N321" s="267"/>
      <c r="O321" s="267"/>
      <c r="P321" s="268"/>
      <c r="Q321" s="29"/>
      <c r="R321" s="30"/>
      <c r="S321" s="31"/>
      <c r="T321" s="32"/>
      <c r="U321" s="33"/>
      <c r="V321" s="206"/>
      <c r="W321" s="30"/>
      <c r="X321" s="207"/>
    </row>
    <row r="322" spans="1:25" s="17" customFormat="1" ht="9" customHeight="1" thickTop="1" thickBot="1" x14ac:dyDescent="0.3">
      <c r="A322" s="269" t="s">
        <v>307</v>
      </c>
      <c r="B322" s="303" t="s">
        <v>12</v>
      </c>
      <c r="C322" s="303"/>
      <c r="D322" s="303" t="s">
        <v>13</v>
      </c>
      <c r="E322" s="303" t="s">
        <v>14</v>
      </c>
      <c r="F322" s="303" t="s">
        <v>15</v>
      </c>
      <c r="G322" s="303" t="s">
        <v>16</v>
      </c>
      <c r="H322" s="303" t="s">
        <v>17</v>
      </c>
      <c r="I322" s="330" t="s">
        <v>22</v>
      </c>
      <c r="J322" s="331" t="s">
        <v>18</v>
      </c>
      <c r="K322" s="331" t="s">
        <v>19</v>
      </c>
      <c r="L322" s="332" t="s">
        <v>28</v>
      </c>
      <c r="M322" s="333" t="s">
        <v>302</v>
      </c>
      <c r="N322" s="334" t="s">
        <v>301</v>
      </c>
      <c r="O322" s="333" t="s">
        <v>303</v>
      </c>
      <c r="P322" s="330" t="s">
        <v>370</v>
      </c>
      <c r="Q322" s="335"/>
      <c r="R322" s="336"/>
      <c r="S322" s="336"/>
      <c r="T322" s="336"/>
      <c r="U322" s="337"/>
      <c r="V322" s="303" t="s">
        <v>371</v>
      </c>
      <c r="W322" s="303" t="s">
        <v>372</v>
      </c>
      <c r="X322" s="338" t="s">
        <v>373</v>
      </c>
      <c r="Y322" s="16"/>
    </row>
    <row r="323" spans="1:25" s="13" customFormat="1" ht="15" customHeight="1" thickTop="1" thickBot="1" x14ac:dyDescent="0.3">
      <c r="A323" s="244" t="s">
        <v>3</v>
      </c>
      <c r="B323" s="459" t="s">
        <v>296</v>
      </c>
      <c r="C323" s="462" t="s">
        <v>0</v>
      </c>
      <c r="D323" s="300" t="s">
        <v>377</v>
      </c>
      <c r="E323" s="157" t="s">
        <v>328</v>
      </c>
      <c r="F323" s="157" t="s">
        <v>329</v>
      </c>
      <c r="G323" s="377">
        <v>1305</v>
      </c>
      <c r="H323" s="387">
        <v>8</v>
      </c>
      <c r="I323" s="464">
        <v>21.4</v>
      </c>
      <c r="J323" s="464">
        <v>3.4</v>
      </c>
      <c r="K323" s="466">
        <f>IF(I323=" "," ",(I323+$H$6-J323))</f>
        <v>18</v>
      </c>
      <c r="L323" s="436">
        <v>50</v>
      </c>
      <c r="M323" s="415">
        <v>43342</v>
      </c>
      <c r="N323" s="349" t="str">
        <f>IF(V323=1,"VERIFIED",IF(W323=1,"RECHECKED",IF(R323=1,"RECHECK",IF(T323=1,"VERIFY",IF(U323=1,"NEED PMT APP","SANITY CHECK ONLY")))))</f>
        <v>VERIFIED</v>
      </c>
      <c r="O323" s="276" t="s">
        <v>312</v>
      </c>
      <c r="P323" s="351" t="s">
        <v>289</v>
      </c>
      <c r="Q323" s="27">
        <f>IF(A324=" "," ",1)</f>
        <v>1</v>
      </c>
      <c r="R323" s="197" t="s">
        <v>0</v>
      </c>
      <c r="S323" s="39" t="s">
        <v>0</v>
      </c>
      <c r="T323" s="28">
        <v>1</v>
      </c>
      <c r="U323" s="198" t="s">
        <v>0</v>
      </c>
      <c r="V323" s="202">
        <v>1</v>
      </c>
      <c r="W323" s="197" t="s">
        <v>0</v>
      </c>
      <c r="X323" s="203" t="s">
        <v>0</v>
      </c>
      <c r="Y323" s="14"/>
    </row>
    <row r="324" spans="1:25" s="13" customFormat="1" ht="15" customHeight="1" thickTop="1" thickBot="1" x14ac:dyDescent="0.3">
      <c r="A324" s="248" t="s">
        <v>157</v>
      </c>
      <c r="B324" s="460"/>
      <c r="C324" s="462"/>
      <c r="D324" s="300" t="s">
        <v>298</v>
      </c>
      <c r="E324" s="157" t="s">
        <v>328</v>
      </c>
      <c r="F324" s="157" t="s">
        <v>329</v>
      </c>
      <c r="G324" s="435"/>
      <c r="H324" s="388"/>
      <c r="I324" s="465"/>
      <c r="J324" s="465"/>
      <c r="K324" s="467"/>
      <c r="L324" s="437"/>
      <c r="M324" s="416"/>
      <c r="N324" s="350"/>
      <c r="O324" s="287" t="s">
        <v>0</v>
      </c>
      <c r="P324" s="352"/>
      <c r="Q324" s="355" t="s">
        <v>422</v>
      </c>
      <c r="R324" s="356"/>
      <c r="S324" s="356"/>
      <c r="T324" s="356"/>
      <c r="U324" s="357"/>
      <c r="V324" s="404" t="s">
        <v>403</v>
      </c>
      <c r="W324" s="405"/>
      <c r="X324" s="406"/>
      <c r="Y324" s="14"/>
    </row>
    <row r="325" spans="1:25" s="19" customFormat="1" ht="9" customHeight="1" thickTop="1" thickBot="1" x14ac:dyDescent="0.3">
      <c r="A325" s="282" t="s">
        <v>158</v>
      </c>
      <c r="B325" s="460"/>
      <c r="C325" s="462"/>
      <c r="D325" s="301" t="s">
        <v>0</v>
      </c>
      <c r="E325" s="339" t="s">
        <v>14</v>
      </c>
      <c r="F325" s="340" t="s">
        <v>15</v>
      </c>
      <c r="G325" s="341" t="s">
        <v>20</v>
      </c>
      <c r="H325" s="342" t="s">
        <v>368</v>
      </c>
      <c r="I325" s="342" t="s">
        <v>24</v>
      </c>
      <c r="J325" s="341" t="s">
        <v>23</v>
      </c>
      <c r="K325" s="342" t="s">
        <v>5</v>
      </c>
      <c r="L325" s="341" t="s">
        <v>369</v>
      </c>
      <c r="M325" s="364" t="s">
        <v>434</v>
      </c>
      <c r="N325" s="365"/>
      <c r="O325" s="365"/>
      <c r="P325" s="366"/>
      <c r="Q325" s="358"/>
      <c r="R325" s="359"/>
      <c r="S325" s="359"/>
      <c r="T325" s="359"/>
      <c r="U325" s="360"/>
      <c r="V325" s="407"/>
      <c r="W325" s="408"/>
      <c r="X325" s="409"/>
      <c r="Y325" s="18"/>
    </row>
    <row r="326" spans="1:25" s="13" customFormat="1" ht="15" customHeight="1" thickBot="1" x14ac:dyDescent="0.3">
      <c r="A326" s="257">
        <f>A319+1</f>
        <v>46</v>
      </c>
      <c r="B326" s="460"/>
      <c r="C326" s="462"/>
      <c r="D326" s="300" t="s">
        <v>376</v>
      </c>
      <c r="E326" s="157" t="s">
        <v>328</v>
      </c>
      <c r="F326" s="157" t="s">
        <v>329</v>
      </c>
      <c r="G326" s="375">
        <v>43342</v>
      </c>
      <c r="H326" s="377" t="s">
        <v>0</v>
      </c>
      <c r="I326" s="379">
        <v>0</v>
      </c>
      <c r="J326" s="381" t="s">
        <v>285</v>
      </c>
      <c r="K326" s="383" t="s">
        <v>291</v>
      </c>
      <c r="L326" s="385" t="str">
        <f>IF(I326=0,"Not in use",IF(L323&lt;I326,"OFF STA","ON STA"))</f>
        <v>Not in use</v>
      </c>
      <c r="M326" s="367"/>
      <c r="N326" s="368"/>
      <c r="O326" s="368"/>
      <c r="P326" s="369"/>
      <c r="Q326" s="358"/>
      <c r="R326" s="359"/>
      <c r="S326" s="359"/>
      <c r="T326" s="359"/>
      <c r="U326" s="360"/>
      <c r="V326" s="407"/>
      <c r="W326" s="408"/>
      <c r="X326" s="409"/>
      <c r="Y326" s="14"/>
    </row>
    <row r="327" spans="1:25" s="13" customFormat="1" ht="15" customHeight="1" thickTop="1" thickBot="1" x14ac:dyDescent="0.3">
      <c r="A327" s="328" t="str">
        <f>IF(V323=1,"VERIFIED",IF(W323=1,"RECHECKED",IF(R323=1,"RECHECK",IF(T323=1,"VERIFY",IF(U323=1,"NEED APP","SANITY CHECK")))))</f>
        <v>VERIFIED</v>
      </c>
      <c r="B327" s="461"/>
      <c r="C327" s="463"/>
      <c r="D327" s="300" t="s">
        <v>61</v>
      </c>
      <c r="E327" s="235" t="s">
        <v>436</v>
      </c>
      <c r="F327" s="235" t="s">
        <v>437</v>
      </c>
      <c r="G327" s="376"/>
      <c r="H327" s="378"/>
      <c r="I327" s="380"/>
      <c r="J327" s="382"/>
      <c r="K327" s="384"/>
      <c r="L327" s="386"/>
      <c r="M327" s="370"/>
      <c r="N327" s="371"/>
      <c r="O327" s="371"/>
      <c r="P327" s="372"/>
      <c r="Q327" s="361"/>
      <c r="R327" s="362"/>
      <c r="S327" s="362"/>
      <c r="T327" s="362"/>
      <c r="U327" s="363"/>
      <c r="V327" s="410"/>
      <c r="W327" s="411"/>
      <c r="X327" s="412"/>
      <c r="Y327" s="14"/>
    </row>
    <row r="328" spans="1:25" s="34" customFormat="1" ht="4.9000000000000004" customHeight="1" thickTop="1" thickBot="1" x14ac:dyDescent="0.3">
      <c r="A328" s="279"/>
      <c r="B328" s="260"/>
      <c r="C328" s="261"/>
      <c r="D328" s="304"/>
      <c r="E328" s="262"/>
      <c r="F328" s="262"/>
      <c r="G328" s="263"/>
      <c r="H328" s="262"/>
      <c r="I328" s="264"/>
      <c r="J328" s="264"/>
      <c r="K328" s="265"/>
      <c r="L328" s="266"/>
      <c r="M328" s="267"/>
      <c r="N328" s="267"/>
      <c r="O328" s="267"/>
      <c r="P328" s="268"/>
      <c r="Q328" s="29"/>
      <c r="R328" s="30"/>
      <c r="S328" s="31"/>
      <c r="T328" s="32"/>
      <c r="U328" s="33"/>
      <c r="V328" s="206"/>
      <c r="W328" s="30"/>
      <c r="X328" s="207"/>
    </row>
    <row r="329" spans="1:25" s="17" customFormat="1" ht="9" customHeight="1" thickTop="1" thickBot="1" x14ac:dyDescent="0.3">
      <c r="A329" s="283" t="s">
        <v>361</v>
      </c>
      <c r="B329" s="303" t="s">
        <v>12</v>
      </c>
      <c r="C329" s="303"/>
      <c r="D329" s="303" t="s">
        <v>13</v>
      </c>
      <c r="E329" s="303" t="s">
        <v>14</v>
      </c>
      <c r="F329" s="303" t="s">
        <v>15</v>
      </c>
      <c r="G329" s="303" t="s">
        <v>16</v>
      </c>
      <c r="H329" s="303" t="s">
        <v>17</v>
      </c>
      <c r="I329" s="330" t="s">
        <v>22</v>
      </c>
      <c r="J329" s="331" t="s">
        <v>18</v>
      </c>
      <c r="K329" s="331" t="s">
        <v>19</v>
      </c>
      <c r="L329" s="332" t="s">
        <v>28</v>
      </c>
      <c r="M329" s="333" t="s">
        <v>302</v>
      </c>
      <c r="N329" s="334" t="s">
        <v>301</v>
      </c>
      <c r="O329" s="333" t="s">
        <v>303</v>
      </c>
      <c r="P329" s="330" t="s">
        <v>370</v>
      </c>
      <c r="Q329" s="335"/>
      <c r="R329" s="336"/>
      <c r="S329" s="336"/>
      <c r="T329" s="336"/>
      <c r="U329" s="337"/>
      <c r="V329" s="303" t="s">
        <v>371</v>
      </c>
      <c r="W329" s="303" t="s">
        <v>372</v>
      </c>
      <c r="X329" s="338" t="s">
        <v>373</v>
      </c>
      <c r="Y329" s="16"/>
    </row>
    <row r="330" spans="1:25" s="13" customFormat="1" ht="15" customHeight="1" thickTop="1" thickBot="1" x14ac:dyDescent="0.25">
      <c r="A330" s="244" t="s">
        <v>3</v>
      </c>
      <c r="B330" s="534" t="s">
        <v>168</v>
      </c>
      <c r="C330" s="462" t="s">
        <v>0</v>
      </c>
      <c r="D330" s="300" t="s">
        <v>377</v>
      </c>
      <c r="E330" s="292" t="s">
        <v>169</v>
      </c>
      <c r="F330" s="292" t="s">
        <v>170</v>
      </c>
      <c r="G330" s="377" t="s">
        <v>0</v>
      </c>
      <c r="H330" s="387" t="s">
        <v>0</v>
      </c>
      <c r="I330" s="464">
        <v>25.4</v>
      </c>
      <c r="J330" s="464">
        <v>1.6</v>
      </c>
      <c r="K330" s="466">
        <f>IF(I330=" "," ",(I330+$H$6-J330))</f>
        <v>23.799999999999997</v>
      </c>
      <c r="L330" s="436">
        <v>500</v>
      </c>
      <c r="M330" s="413">
        <v>2016</v>
      </c>
      <c r="N330" s="349" t="str">
        <f>IF(V330=1,"VERIFIED",IF(W330=1,"RECHECKED",IF(R330=1,"RECHECK",IF(T330=1,"VERIFY",IF(U330=1,"NEED PMT APP","SANITY CHECK ONLY")))))</f>
        <v>SANITY CHECK ONLY</v>
      </c>
      <c r="O330" s="276" t="s">
        <v>312</v>
      </c>
      <c r="P330" s="351" t="s">
        <v>290</v>
      </c>
      <c r="Q330" s="27">
        <f>IF(A331=" "," ",1)</f>
        <v>1</v>
      </c>
      <c r="R330" s="197" t="s">
        <v>0</v>
      </c>
      <c r="S330" s="39" t="s">
        <v>0</v>
      </c>
      <c r="T330" s="28" t="s">
        <v>0</v>
      </c>
      <c r="U330" s="198" t="s">
        <v>0</v>
      </c>
      <c r="V330" s="202" t="s">
        <v>0</v>
      </c>
      <c r="W330" s="197" t="s">
        <v>0</v>
      </c>
      <c r="X330" s="203" t="s">
        <v>0</v>
      </c>
      <c r="Y330" s="14"/>
    </row>
    <row r="331" spans="1:25" s="13" customFormat="1" ht="15" customHeight="1" thickTop="1" thickBot="1" x14ac:dyDescent="0.3">
      <c r="A331" s="277">
        <v>0</v>
      </c>
      <c r="B331" s="535"/>
      <c r="C331" s="462"/>
      <c r="D331" s="300" t="s">
        <v>298</v>
      </c>
      <c r="E331" s="353" t="s">
        <v>25</v>
      </c>
      <c r="F331" s="354"/>
      <c r="G331" s="435"/>
      <c r="H331" s="388"/>
      <c r="I331" s="465"/>
      <c r="J331" s="465"/>
      <c r="K331" s="467"/>
      <c r="L331" s="437"/>
      <c r="M331" s="414"/>
      <c r="N331" s="350"/>
      <c r="O331" s="287" t="s">
        <v>0</v>
      </c>
      <c r="P331" s="352"/>
      <c r="Q331" s="417" t="s">
        <v>423</v>
      </c>
      <c r="R331" s="418"/>
      <c r="S331" s="418"/>
      <c r="T331" s="418"/>
      <c r="U331" s="419"/>
      <c r="V331" s="404" t="s">
        <v>415</v>
      </c>
      <c r="W331" s="405"/>
      <c r="X331" s="406"/>
      <c r="Y331" s="14"/>
    </row>
    <row r="332" spans="1:25" s="19" customFormat="1" ht="9" customHeight="1" thickTop="1" thickBot="1" x14ac:dyDescent="0.3">
      <c r="A332" s="282" t="s">
        <v>167</v>
      </c>
      <c r="B332" s="535"/>
      <c r="C332" s="462"/>
      <c r="D332" s="301" t="s">
        <v>0</v>
      </c>
      <c r="E332" s="339" t="s">
        <v>14</v>
      </c>
      <c r="F332" s="340" t="s">
        <v>15</v>
      </c>
      <c r="G332" s="341" t="s">
        <v>20</v>
      </c>
      <c r="H332" s="342" t="s">
        <v>368</v>
      </c>
      <c r="I332" s="342" t="s">
        <v>24</v>
      </c>
      <c r="J332" s="341" t="s">
        <v>23</v>
      </c>
      <c r="K332" s="342" t="s">
        <v>5</v>
      </c>
      <c r="L332" s="341" t="s">
        <v>369</v>
      </c>
      <c r="M332" s="364" t="s">
        <v>342</v>
      </c>
      <c r="N332" s="365"/>
      <c r="O332" s="365"/>
      <c r="P332" s="366"/>
      <c r="Q332" s="420"/>
      <c r="R332" s="421"/>
      <c r="S332" s="421"/>
      <c r="T332" s="421"/>
      <c r="U332" s="422"/>
      <c r="V332" s="407"/>
      <c r="W332" s="408"/>
      <c r="X332" s="409"/>
      <c r="Y332" s="18"/>
    </row>
    <row r="333" spans="1:25" s="13" customFormat="1" ht="15" customHeight="1" thickBot="1" x14ac:dyDescent="0.3">
      <c r="A333" s="257">
        <f>A326+1</f>
        <v>47</v>
      </c>
      <c r="B333" s="535"/>
      <c r="C333" s="462"/>
      <c r="D333" s="300" t="s">
        <v>376</v>
      </c>
      <c r="E333" s="373" t="s">
        <v>26</v>
      </c>
      <c r="F333" s="374"/>
      <c r="G333" s="375" t="s">
        <v>0</v>
      </c>
      <c r="H333" s="377" t="s">
        <v>0</v>
      </c>
      <c r="I333" s="379">
        <v>0</v>
      </c>
      <c r="J333" s="532" t="s">
        <v>285</v>
      </c>
      <c r="K333" s="584" t="s">
        <v>291</v>
      </c>
      <c r="L333" s="385" t="str">
        <f>IF(I333=0,"Not in use",IF(L330&lt;I333,"OFF STA","ON STA"))</f>
        <v>Not in use</v>
      </c>
      <c r="M333" s="367"/>
      <c r="N333" s="368"/>
      <c r="O333" s="368"/>
      <c r="P333" s="369"/>
      <c r="Q333" s="420"/>
      <c r="R333" s="421"/>
      <c r="S333" s="421"/>
      <c r="T333" s="421"/>
      <c r="U333" s="422"/>
      <c r="V333" s="407"/>
      <c r="W333" s="408"/>
      <c r="X333" s="409"/>
      <c r="Y333" s="14"/>
    </row>
    <row r="334" spans="1:25" s="13" customFormat="1" ht="15" customHeight="1" thickTop="1" thickBot="1" x14ac:dyDescent="0.3">
      <c r="A334" s="328" t="str">
        <f>IF(V330=1,"VERIFIED",IF(W330=1,"RECHECKED",IF(R330=1,"RECHECK",IF(T330=1,"VERIFY",IF(U330=1,"NEED APP","SANITY CHECK")))))</f>
        <v>SANITY CHECK</v>
      </c>
      <c r="B334" s="536"/>
      <c r="C334" s="463"/>
      <c r="D334" s="300" t="s">
        <v>61</v>
      </c>
      <c r="E334" s="235" t="s">
        <v>0</v>
      </c>
      <c r="F334" s="235" t="s">
        <v>0</v>
      </c>
      <c r="G334" s="376"/>
      <c r="H334" s="378"/>
      <c r="I334" s="380"/>
      <c r="J334" s="533"/>
      <c r="K334" s="585"/>
      <c r="L334" s="386"/>
      <c r="M334" s="370"/>
      <c r="N334" s="371"/>
      <c r="O334" s="371"/>
      <c r="P334" s="372"/>
      <c r="Q334" s="423"/>
      <c r="R334" s="424"/>
      <c r="S334" s="424"/>
      <c r="T334" s="424"/>
      <c r="U334" s="425"/>
      <c r="V334" s="410"/>
      <c r="W334" s="411"/>
      <c r="X334" s="412"/>
      <c r="Y334" s="14"/>
    </row>
    <row r="335" spans="1:25" s="34" customFormat="1" ht="4.9000000000000004" customHeight="1" thickTop="1" thickBot="1" x14ac:dyDescent="0.3">
      <c r="A335" s="279"/>
      <c r="B335" s="260"/>
      <c r="C335" s="261"/>
      <c r="D335" s="304"/>
      <c r="E335" s="262"/>
      <c r="F335" s="262"/>
      <c r="G335" s="263"/>
      <c r="H335" s="262"/>
      <c r="I335" s="264"/>
      <c r="J335" s="264"/>
      <c r="K335" s="265"/>
      <c r="L335" s="266"/>
      <c r="M335" s="267"/>
      <c r="N335" s="267"/>
      <c r="O335" s="267"/>
      <c r="P335" s="268"/>
      <c r="Q335" s="29"/>
      <c r="R335" s="30"/>
      <c r="S335" s="31"/>
      <c r="T335" s="32"/>
      <c r="U335" s="33"/>
      <c r="V335" s="206"/>
      <c r="W335" s="30"/>
      <c r="X335" s="207"/>
    </row>
    <row r="336" spans="1:25" s="17" customFormat="1" ht="9" customHeight="1" thickTop="1" thickBot="1" x14ac:dyDescent="0.3">
      <c r="A336" s="283" t="s">
        <v>361</v>
      </c>
      <c r="B336" s="303" t="s">
        <v>12</v>
      </c>
      <c r="C336" s="303"/>
      <c r="D336" s="303" t="s">
        <v>13</v>
      </c>
      <c r="E336" s="303" t="s">
        <v>14</v>
      </c>
      <c r="F336" s="303" t="s">
        <v>15</v>
      </c>
      <c r="G336" s="303" t="s">
        <v>16</v>
      </c>
      <c r="H336" s="303" t="s">
        <v>17</v>
      </c>
      <c r="I336" s="330" t="s">
        <v>22</v>
      </c>
      <c r="J336" s="331" t="s">
        <v>18</v>
      </c>
      <c r="K336" s="331" t="s">
        <v>19</v>
      </c>
      <c r="L336" s="332" t="s">
        <v>28</v>
      </c>
      <c r="M336" s="333" t="s">
        <v>302</v>
      </c>
      <c r="N336" s="334" t="s">
        <v>301</v>
      </c>
      <c r="O336" s="333" t="s">
        <v>303</v>
      </c>
      <c r="P336" s="330" t="s">
        <v>370</v>
      </c>
      <c r="Q336" s="335"/>
      <c r="R336" s="336"/>
      <c r="S336" s="336"/>
      <c r="T336" s="336"/>
      <c r="U336" s="337"/>
      <c r="V336" s="303" t="s">
        <v>371</v>
      </c>
      <c r="W336" s="303" t="s">
        <v>372</v>
      </c>
      <c r="X336" s="338" t="s">
        <v>373</v>
      </c>
      <c r="Y336" s="16"/>
    </row>
    <row r="337" spans="1:25" s="13" customFormat="1" ht="15" customHeight="1" thickTop="1" thickBot="1" x14ac:dyDescent="0.25">
      <c r="A337" s="244" t="s">
        <v>3</v>
      </c>
      <c r="B337" s="534" t="s">
        <v>172</v>
      </c>
      <c r="C337" s="462" t="s">
        <v>0</v>
      </c>
      <c r="D337" s="300" t="s">
        <v>377</v>
      </c>
      <c r="E337" s="275" t="s">
        <v>173</v>
      </c>
      <c r="F337" s="275" t="s">
        <v>174</v>
      </c>
      <c r="G337" s="377" t="s">
        <v>0</v>
      </c>
      <c r="H337" s="387" t="s">
        <v>0</v>
      </c>
      <c r="I337" s="464">
        <v>25.3</v>
      </c>
      <c r="J337" s="464">
        <v>1.6</v>
      </c>
      <c r="K337" s="466">
        <f>IF(I337=" "," ",(I337+$H$6-J337))</f>
        <v>23.7</v>
      </c>
      <c r="L337" s="436">
        <v>500</v>
      </c>
      <c r="M337" s="413">
        <v>2016</v>
      </c>
      <c r="N337" s="349" t="str">
        <f>IF(V337=1,"VERIFIED",IF(W337=1,"RECHECKED",IF(R337=1,"RECHECK",IF(T337=1,"VERIFY",IF(U337=1,"NEED PMT APP","SANITY CHECK ONLY")))))</f>
        <v>SANITY CHECK ONLY</v>
      </c>
      <c r="O337" s="276" t="s">
        <v>312</v>
      </c>
      <c r="P337" s="351" t="s">
        <v>290</v>
      </c>
      <c r="Q337" s="27">
        <f>IF(A338=" "," ",1)</f>
        <v>1</v>
      </c>
      <c r="R337" s="197" t="s">
        <v>0</v>
      </c>
      <c r="S337" s="39" t="s">
        <v>0</v>
      </c>
      <c r="T337" s="28" t="s">
        <v>0</v>
      </c>
      <c r="U337" s="198" t="s">
        <v>0</v>
      </c>
      <c r="V337" s="202" t="s">
        <v>0</v>
      </c>
      <c r="W337" s="197" t="s">
        <v>0</v>
      </c>
      <c r="X337" s="203" t="s">
        <v>0</v>
      </c>
      <c r="Y337" s="14"/>
    </row>
    <row r="338" spans="1:25" s="13" customFormat="1" ht="15" customHeight="1" thickTop="1" thickBot="1" x14ac:dyDescent="0.3">
      <c r="A338" s="277">
        <v>0</v>
      </c>
      <c r="B338" s="535"/>
      <c r="C338" s="462"/>
      <c r="D338" s="300" t="s">
        <v>298</v>
      </c>
      <c r="E338" s="353" t="s">
        <v>25</v>
      </c>
      <c r="F338" s="354"/>
      <c r="G338" s="435"/>
      <c r="H338" s="388"/>
      <c r="I338" s="465"/>
      <c r="J338" s="465"/>
      <c r="K338" s="467"/>
      <c r="L338" s="437"/>
      <c r="M338" s="414"/>
      <c r="N338" s="350"/>
      <c r="O338" s="287" t="s">
        <v>0</v>
      </c>
      <c r="P338" s="352"/>
      <c r="Q338" s="417" t="s">
        <v>423</v>
      </c>
      <c r="R338" s="418"/>
      <c r="S338" s="418"/>
      <c r="T338" s="418"/>
      <c r="U338" s="419"/>
      <c r="V338" s="404" t="s">
        <v>415</v>
      </c>
      <c r="W338" s="405"/>
      <c r="X338" s="406"/>
      <c r="Y338" s="14"/>
    </row>
    <row r="339" spans="1:25" s="19" customFormat="1" ht="9" customHeight="1" thickTop="1" thickBot="1" x14ac:dyDescent="0.3">
      <c r="A339" s="282" t="s">
        <v>171</v>
      </c>
      <c r="B339" s="535"/>
      <c r="C339" s="462"/>
      <c r="D339" s="301" t="s">
        <v>0</v>
      </c>
      <c r="E339" s="339" t="s">
        <v>14</v>
      </c>
      <c r="F339" s="340" t="s">
        <v>15</v>
      </c>
      <c r="G339" s="341" t="s">
        <v>20</v>
      </c>
      <c r="H339" s="342" t="s">
        <v>368</v>
      </c>
      <c r="I339" s="342" t="s">
        <v>24</v>
      </c>
      <c r="J339" s="341" t="s">
        <v>23</v>
      </c>
      <c r="K339" s="342" t="s">
        <v>5</v>
      </c>
      <c r="L339" s="341" t="s">
        <v>369</v>
      </c>
      <c r="M339" s="364" t="s">
        <v>342</v>
      </c>
      <c r="N339" s="365"/>
      <c r="O339" s="365"/>
      <c r="P339" s="366"/>
      <c r="Q339" s="420"/>
      <c r="R339" s="421"/>
      <c r="S339" s="421"/>
      <c r="T339" s="421"/>
      <c r="U339" s="422"/>
      <c r="V339" s="407"/>
      <c r="W339" s="408"/>
      <c r="X339" s="409"/>
      <c r="Y339" s="18"/>
    </row>
    <row r="340" spans="1:25" s="13" customFormat="1" ht="15" customHeight="1" thickBot="1" x14ac:dyDescent="0.3">
      <c r="A340" s="257">
        <f>A333+1</f>
        <v>48</v>
      </c>
      <c r="B340" s="535"/>
      <c r="C340" s="462"/>
      <c r="D340" s="300" t="s">
        <v>376</v>
      </c>
      <c r="E340" s="373" t="s">
        <v>26</v>
      </c>
      <c r="F340" s="374"/>
      <c r="G340" s="375" t="s">
        <v>0</v>
      </c>
      <c r="H340" s="377" t="s">
        <v>0</v>
      </c>
      <c r="I340" s="379">
        <v>0</v>
      </c>
      <c r="J340" s="532" t="s">
        <v>285</v>
      </c>
      <c r="K340" s="383" t="s">
        <v>291</v>
      </c>
      <c r="L340" s="385" t="str">
        <f>IF(I340=0,"Not in use",IF(L337&lt;I340,"OFF STA","ON STA"))</f>
        <v>Not in use</v>
      </c>
      <c r="M340" s="367"/>
      <c r="N340" s="368"/>
      <c r="O340" s="368"/>
      <c r="P340" s="369"/>
      <c r="Q340" s="420"/>
      <c r="R340" s="421"/>
      <c r="S340" s="421"/>
      <c r="T340" s="421"/>
      <c r="U340" s="422"/>
      <c r="V340" s="407"/>
      <c r="W340" s="408"/>
      <c r="X340" s="409"/>
      <c r="Y340" s="14"/>
    </row>
    <row r="341" spans="1:25" s="13" customFormat="1" ht="15" customHeight="1" thickTop="1" thickBot="1" x14ac:dyDescent="0.3">
      <c r="A341" s="328" t="str">
        <f>IF(V337=1,"VERIFIED",IF(W337=1,"RECHECKED",IF(R337=1,"RECHECK",IF(T337=1,"VERIFY",IF(U337=1,"NEED APP","SANITY CHECK")))))</f>
        <v>SANITY CHECK</v>
      </c>
      <c r="B341" s="536"/>
      <c r="C341" s="463"/>
      <c r="D341" s="300" t="s">
        <v>61</v>
      </c>
      <c r="E341" s="235" t="s">
        <v>0</v>
      </c>
      <c r="F341" s="235" t="s">
        <v>0</v>
      </c>
      <c r="G341" s="376"/>
      <c r="H341" s="378"/>
      <c r="I341" s="380"/>
      <c r="J341" s="533"/>
      <c r="K341" s="384"/>
      <c r="L341" s="386"/>
      <c r="M341" s="370"/>
      <c r="N341" s="371"/>
      <c r="O341" s="371"/>
      <c r="P341" s="372"/>
      <c r="Q341" s="423"/>
      <c r="R341" s="424"/>
      <c r="S341" s="424"/>
      <c r="T341" s="424"/>
      <c r="U341" s="425"/>
      <c r="V341" s="410"/>
      <c r="W341" s="411"/>
      <c r="X341" s="412"/>
      <c r="Y341" s="14"/>
    </row>
    <row r="342" spans="1:25" s="13" customFormat="1" ht="60" customHeight="1" thickTop="1" thickBot="1" x14ac:dyDescent="0.3">
      <c r="A342" s="556" t="s">
        <v>416</v>
      </c>
      <c r="B342" s="498"/>
      <c r="C342" s="498"/>
      <c r="D342" s="498"/>
      <c r="E342" s="498"/>
      <c r="F342" s="498"/>
      <c r="G342" s="498"/>
      <c r="H342" s="498"/>
      <c r="I342" s="498"/>
      <c r="J342" s="498"/>
      <c r="K342" s="498"/>
      <c r="L342" s="498"/>
      <c r="M342" s="498"/>
      <c r="N342" s="498"/>
      <c r="O342" s="498"/>
      <c r="P342" s="557"/>
      <c r="Q342" s="454" t="str">
        <f>L2</f>
        <v xml:space="preserve">D11-CS-C RUN - WEST FALMOUTH - MEGANSETT RUN        </v>
      </c>
      <c r="R342" s="560"/>
      <c r="S342" s="560"/>
      <c r="T342" s="560"/>
      <c r="U342" s="560"/>
      <c r="V342" s="238"/>
      <c r="W342" s="239"/>
      <c r="X342" s="240"/>
      <c r="Y342" s="14"/>
    </row>
    <row r="343" spans="1:25" s="17" customFormat="1" ht="9" customHeight="1" thickTop="1" thickBot="1" x14ac:dyDescent="0.3">
      <c r="A343" s="283" t="s">
        <v>361</v>
      </c>
      <c r="B343" s="303" t="s">
        <v>12</v>
      </c>
      <c r="C343" s="303"/>
      <c r="D343" s="303" t="s">
        <v>13</v>
      </c>
      <c r="E343" s="303" t="s">
        <v>14</v>
      </c>
      <c r="F343" s="303" t="s">
        <v>15</v>
      </c>
      <c r="G343" s="303" t="s">
        <v>16</v>
      </c>
      <c r="H343" s="303" t="s">
        <v>17</v>
      </c>
      <c r="I343" s="330" t="s">
        <v>22</v>
      </c>
      <c r="J343" s="331" t="s">
        <v>18</v>
      </c>
      <c r="K343" s="331" t="s">
        <v>19</v>
      </c>
      <c r="L343" s="332" t="s">
        <v>28</v>
      </c>
      <c r="M343" s="333" t="s">
        <v>302</v>
      </c>
      <c r="N343" s="334" t="s">
        <v>301</v>
      </c>
      <c r="O343" s="333" t="s">
        <v>303</v>
      </c>
      <c r="P343" s="330" t="s">
        <v>370</v>
      </c>
      <c r="Q343" s="335"/>
      <c r="R343" s="336"/>
      <c r="S343" s="336"/>
      <c r="T343" s="336"/>
      <c r="U343" s="337"/>
      <c r="V343" s="303" t="s">
        <v>371</v>
      </c>
      <c r="W343" s="303" t="s">
        <v>372</v>
      </c>
      <c r="X343" s="338" t="s">
        <v>373</v>
      </c>
      <c r="Y343" s="16"/>
    </row>
    <row r="344" spans="1:25" s="13" customFormat="1" ht="15" customHeight="1" thickTop="1" thickBot="1" x14ac:dyDescent="0.25">
      <c r="A344" s="244" t="s">
        <v>3</v>
      </c>
      <c r="B344" s="534" t="s">
        <v>378</v>
      </c>
      <c r="C344" s="462" t="s">
        <v>0</v>
      </c>
      <c r="D344" s="300" t="s">
        <v>377</v>
      </c>
      <c r="E344" s="292" t="s">
        <v>173</v>
      </c>
      <c r="F344" s="292" t="s">
        <v>177</v>
      </c>
      <c r="G344" s="377" t="s">
        <v>0</v>
      </c>
      <c r="H344" s="387" t="s">
        <v>0</v>
      </c>
      <c r="I344" s="464">
        <v>15.4</v>
      </c>
      <c r="J344" s="464">
        <v>1.6</v>
      </c>
      <c r="K344" s="466">
        <f>IF(I344=" "," ",(I344+$H$6-J344))</f>
        <v>13.8</v>
      </c>
      <c r="L344" s="436">
        <v>500</v>
      </c>
      <c r="M344" s="413">
        <v>2017</v>
      </c>
      <c r="N344" s="349" t="str">
        <f>IF(V344=1,"VERIFIED",IF(W344=1,"RECHECKED",IF(R344=1,"RECHECK",IF(T344=1,"VERIFY",IF(U344=1,"NEED PMT APP","SANITY CHECK ONLY")))))</f>
        <v>SANITY CHECK ONLY</v>
      </c>
      <c r="O344" s="276" t="s">
        <v>312</v>
      </c>
      <c r="P344" s="351" t="s">
        <v>290</v>
      </c>
      <c r="Q344" s="27">
        <f>IF(A345=" "," ",1)</f>
        <v>1</v>
      </c>
      <c r="R344" s="197" t="s">
        <v>0</v>
      </c>
      <c r="S344" s="39" t="s">
        <v>0</v>
      </c>
      <c r="T344" s="28" t="s">
        <v>0</v>
      </c>
      <c r="U344" s="198" t="s">
        <v>0</v>
      </c>
      <c r="V344" s="202" t="s">
        <v>0</v>
      </c>
      <c r="W344" s="197" t="s">
        <v>0</v>
      </c>
      <c r="X344" s="203" t="s">
        <v>0</v>
      </c>
      <c r="Y344" s="14"/>
    </row>
    <row r="345" spans="1:25" s="13" customFormat="1" ht="15" customHeight="1" thickTop="1" thickBot="1" x14ac:dyDescent="0.3">
      <c r="A345" s="277">
        <v>0</v>
      </c>
      <c r="B345" s="535"/>
      <c r="C345" s="462"/>
      <c r="D345" s="300" t="s">
        <v>298</v>
      </c>
      <c r="E345" s="353" t="s">
        <v>25</v>
      </c>
      <c r="F345" s="354"/>
      <c r="G345" s="435"/>
      <c r="H345" s="388"/>
      <c r="I345" s="465"/>
      <c r="J345" s="465"/>
      <c r="K345" s="467"/>
      <c r="L345" s="437"/>
      <c r="M345" s="414"/>
      <c r="N345" s="350"/>
      <c r="O345" s="287" t="s">
        <v>0</v>
      </c>
      <c r="P345" s="352"/>
      <c r="Q345" s="417" t="s">
        <v>423</v>
      </c>
      <c r="R345" s="418"/>
      <c r="S345" s="418"/>
      <c r="T345" s="418"/>
      <c r="U345" s="419"/>
      <c r="V345" s="404" t="s">
        <v>415</v>
      </c>
      <c r="W345" s="405"/>
      <c r="X345" s="406"/>
      <c r="Y345" s="14"/>
    </row>
    <row r="346" spans="1:25" s="19" customFormat="1" ht="9" customHeight="1" thickTop="1" thickBot="1" x14ac:dyDescent="0.3">
      <c r="A346" s="282" t="s">
        <v>175</v>
      </c>
      <c r="B346" s="535"/>
      <c r="C346" s="462"/>
      <c r="D346" s="301" t="s">
        <v>0</v>
      </c>
      <c r="E346" s="339" t="s">
        <v>14</v>
      </c>
      <c r="F346" s="340" t="s">
        <v>15</v>
      </c>
      <c r="G346" s="341" t="s">
        <v>20</v>
      </c>
      <c r="H346" s="342" t="s">
        <v>368</v>
      </c>
      <c r="I346" s="342" t="s">
        <v>24</v>
      </c>
      <c r="J346" s="341" t="s">
        <v>23</v>
      </c>
      <c r="K346" s="342" t="s">
        <v>5</v>
      </c>
      <c r="L346" s="341" t="s">
        <v>369</v>
      </c>
      <c r="M346" s="768" t="s">
        <v>430</v>
      </c>
      <c r="N346" s="807"/>
      <c r="O346" s="807"/>
      <c r="P346" s="808"/>
      <c r="Q346" s="420"/>
      <c r="R346" s="421"/>
      <c r="S346" s="421"/>
      <c r="T346" s="421"/>
      <c r="U346" s="422"/>
      <c r="V346" s="407"/>
      <c r="W346" s="408"/>
      <c r="X346" s="409"/>
      <c r="Y346" s="18"/>
    </row>
    <row r="347" spans="1:25" s="13" customFormat="1" ht="15" customHeight="1" thickBot="1" x14ac:dyDescent="0.3">
      <c r="A347" s="257">
        <f>A340+1</f>
        <v>49</v>
      </c>
      <c r="B347" s="535"/>
      <c r="C347" s="462"/>
      <c r="D347" s="300" t="s">
        <v>376</v>
      </c>
      <c r="E347" s="373" t="s">
        <v>26</v>
      </c>
      <c r="F347" s="374"/>
      <c r="G347" s="375" t="s">
        <v>0</v>
      </c>
      <c r="H347" s="377" t="s">
        <v>0</v>
      </c>
      <c r="I347" s="379">
        <v>0</v>
      </c>
      <c r="J347" s="381" t="s">
        <v>285</v>
      </c>
      <c r="K347" s="383" t="s">
        <v>291</v>
      </c>
      <c r="L347" s="385" t="str">
        <f>IF(I347=0,"Not in use",IF(L344&lt;I347,"OFF STA","ON STA"))</f>
        <v>Not in use</v>
      </c>
      <c r="M347" s="809"/>
      <c r="N347" s="810"/>
      <c r="O347" s="810"/>
      <c r="P347" s="811"/>
      <c r="Q347" s="420"/>
      <c r="R347" s="421"/>
      <c r="S347" s="421"/>
      <c r="T347" s="421"/>
      <c r="U347" s="422"/>
      <c r="V347" s="407"/>
      <c r="W347" s="408"/>
      <c r="X347" s="409"/>
      <c r="Y347" s="14"/>
    </row>
    <row r="348" spans="1:25" s="13" customFormat="1" ht="15" customHeight="1" thickTop="1" thickBot="1" x14ac:dyDescent="0.3">
      <c r="A348" s="328" t="str">
        <f>IF(V344=1,"VERIFIED",IF(W344=1,"RECHECKED",IF(R344=1,"RECHECK",IF(T344=1,"VERIFY",IF(U344=1,"NEED APP","SANITY CHECK")))))</f>
        <v>SANITY CHECK</v>
      </c>
      <c r="B348" s="536"/>
      <c r="C348" s="463"/>
      <c r="D348" s="300" t="s">
        <v>61</v>
      </c>
      <c r="E348" s="235" t="s">
        <v>0</v>
      </c>
      <c r="F348" s="235" t="s">
        <v>0</v>
      </c>
      <c r="G348" s="376"/>
      <c r="H348" s="378"/>
      <c r="I348" s="380"/>
      <c r="J348" s="382"/>
      <c r="K348" s="384"/>
      <c r="L348" s="386"/>
      <c r="M348" s="812"/>
      <c r="N348" s="813"/>
      <c r="O348" s="813"/>
      <c r="P348" s="814"/>
      <c r="Q348" s="423"/>
      <c r="R348" s="424"/>
      <c r="S348" s="424"/>
      <c r="T348" s="424"/>
      <c r="U348" s="425"/>
      <c r="V348" s="410"/>
      <c r="W348" s="411"/>
      <c r="X348" s="412"/>
      <c r="Y348" s="14"/>
    </row>
    <row r="349" spans="1:25" s="34" customFormat="1" ht="4.9000000000000004" customHeight="1" thickTop="1" thickBot="1" x14ac:dyDescent="0.3">
      <c r="A349" s="279"/>
      <c r="B349" s="260"/>
      <c r="C349" s="261"/>
      <c r="D349" s="304"/>
      <c r="E349" s="262"/>
      <c r="F349" s="262"/>
      <c r="G349" s="263"/>
      <c r="H349" s="262"/>
      <c r="I349" s="264"/>
      <c r="J349" s="264"/>
      <c r="K349" s="265"/>
      <c r="L349" s="266"/>
      <c r="M349" s="267"/>
      <c r="N349" s="267"/>
      <c r="O349" s="267"/>
      <c r="P349" s="268"/>
      <c r="Q349" s="29"/>
      <c r="R349" s="30"/>
      <c r="S349" s="31"/>
      <c r="T349" s="32"/>
      <c r="U349" s="33"/>
      <c r="V349" s="206"/>
      <c r="W349" s="30"/>
      <c r="X349" s="207"/>
    </row>
    <row r="350" spans="1:25" s="17" customFormat="1" ht="9" customHeight="1" thickTop="1" thickBot="1" x14ac:dyDescent="0.3">
      <c r="A350" s="283" t="s">
        <v>361</v>
      </c>
      <c r="B350" s="303" t="s">
        <v>12</v>
      </c>
      <c r="C350" s="303"/>
      <c r="D350" s="303" t="s">
        <v>13</v>
      </c>
      <c r="E350" s="303" t="s">
        <v>14</v>
      </c>
      <c r="F350" s="303" t="s">
        <v>15</v>
      </c>
      <c r="G350" s="303" t="s">
        <v>16</v>
      </c>
      <c r="H350" s="303" t="s">
        <v>17</v>
      </c>
      <c r="I350" s="330" t="s">
        <v>22</v>
      </c>
      <c r="J350" s="331" t="s">
        <v>18</v>
      </c>
      <c r="K350" s="331" t="s">
        <v>19</v>
      </c>
      <c r="L350" s="332" t="s">
        <v>28</v>
      </c>
      <c r="M350" s="333" t="s">
        <v>302</v>
      </c>
      <c r="N350" s="334" t="s">
        <v>301</v>
      </c>
      <c r="O350" s="333" t="s">
        <v>303</v>
      </c>
      <c r="P350" s="330" t="s">
        <v>370</v>
      </c>
      <c r="Q350" s="335"/>
      <c r="R350" s="336"/>
      <c r="S350" s="336"/>
      <c r="T350" s="336"/>
      <c r="U350" s="337"/>
      <c r="V350" s="303" t="s">
        <v>371</v>
      </c>
      <c r="W350" s="303" t="s">
        <v>372</v>
      </c>
      <c r="X350" s="338" t="s">
        <v>373</v>
      </c>
      <c r="Y350" s="16"/>
    </row>
    <row r="351" spans="1:25" s="13" customFormat="1" ht="15" customHeight="1" thickTop="1" thickBot="1" x14ac:dyDescent="0.25">
      <c r="A351" s="244" t="s">
        <v>3</v>
      </c>
      <c r="B351" s="534" t="s">
        <v>163</v>
      </c>
      <c r="C351" s="462" t="s">
        <v>0</v>
      </c>
      <c r="D351" s="300" t="s">
        <v>377</v>
      </c>
      <c r="E351" s="292" t="s">
        <v>164</v>
      </c>
      <c r="F351" s="292" t="s">
        <v>165</v>
      </c>
      <c r="G351" s="377" t="s">
        <v>0</v>
      </c>
      <c r="H351" s="387" t="s">
        <v>0</v>
      </c>
      <c r="I351" s="464">
        <v>5.7</v>
      </c>
      <c r="J351" s="464">
        <v>1</v>
      </c>
      <c r="K351" s="466">
        <f>IF(I351=" "," ",(I351+$H$6-J351))</f>
        <v>4.7</v>
      </c>
      <c r="L351" s="436">
        <v>500</v>
      </c>
      <c r="M351" s="413">
        <v>2016</v>
      </c>
      <c r="N351" s="349" t="str">
        <f>IF(V351=1,"VERIFIED",IF(W351=1,"RECHECKED",IF(R351=1,"RECHECK",IF(T351=1,"VERIFY",IF(U351=1,"NEED PMT APP","SANITY CHECK ONLY")))))</f>
        <v>SANITY CHECK ONLY</v>
      </c>
      <c r="O351" s="276" t="s">
        <v>312</v>
      </c>
      <c r="P351" s="351" t="s">
        <v>290</v>
      </c>
      <c r="Q351" s="27">
        <f>IF(A352=" "," ",1)</f>
        <v>1</v>
      </c>
      <c r="R351" s="197" t="s">
        <v>0</v>
      </c>
      <c r="S351" s="39" t="s">
        <v>0</v>
      </c>
      <c r="T351" s="28" t="s">
        <v>0</v>
      </c>
      <c r="U351" s="198" t="s">
        <v>0</v>
      </c>
      <c r="V351" s="202" t="s">
        <v>0</v>
      </c>
      <c r="W351" s="197" t="s">
        <v>0</v>
      </c>
      <c r="X351" s="203" t="s">
        <v>0</v>
      </c>
      <c r="Y351" s="14"/>
    </row>
    <row r="352" spans="1:25" s="13" customFormat="1" ht="15" customHeight="1" thickTop="1" thickBot="1" x14ac:dyDescent="0.3">
      <c r="A352" s="277">
        <v>0</v>
      </c>
      <c r="B352" s="535"/>
      <c r="C352" s="462"/>
      <c r="D352" s="300" t="s">
        <v>298</v>
      </c>
      <c r="E352" s="353" t="s">
        <v>25</v>
      </c>
      <c r="F352" s="354"/>
      <c r="G352" s="435"/>
      <c r="H352" s="388"/>
      <c r="I352" s="465"/>
      <c r="J352" s="465"/>
      <c r="K352" s="467"/>
      <c r="L352" s="437"/>
      <c r="M352" s="414"/>
      <c r="N352" s="350"/>
      <c r="O352" s="287" t="s">
        <v>0</v>
      </c>
      <c r="P352" s="352"/>
      <c r="Q352" s="417" t="s">
        <v>423</v>
      </c>
      <c r="R352" s="418"/>
      <c r="S352" s="418"/>
      <c r="T352" s="418"/>
      <c r="U352" s="419"/>
      <c r="V352" s="404" t="s">
        <v>415</v>
      </c>
      <c r="W352" s="405"/>
      <c r="X352" s="406"/>
      <c r="Y352" s="14"/>
    </row>
    <row r="353" spans="1:25" s="19" customFormat="1" ht="9" customHeight="1" thickTop="1" thickBot="1" x14ac:dyDescent="0.3">
      <c r="A353" s="282" t="s">
        <v>162</v>
      </c>
      <c r="B353" s="535"/>
      <c r="C353" s="462"/>
      <c r="D353" s="301" t="s">
        <v>0</v>
      </c>
      <c r="E353" s="253" t="s">
        <v>14</v>
      </c>
      <c r="F353" s="254" t="s">
        <v>15</v>
      </c>
      <c r="G353" s="295" t="s">
        <v>20</v>
      </c>
      <c r="H353" s="296" t="s">
        <v>21</v>
      </c>
      <c r="I353" s="296" t="s">
        <v>22</v>
      </c>
      <c r="J353" s="296" t="s">
        <v>24</v>
      </c>
      <c r="K353" s="297" t="s">
        <v>5</v>
      </c>
      <c r="L353" s="298" t="s">
        <v>23</v>
      </c>
      <c r="M353" s="389" t="s">
        <v>342</v>
      </c>
      <c r="N353" s="470"/>
      <c r="O353" s="470"/>
      <c r="P353" s="471"/>
      <c r="Q353" s="420"/>
      <c r="R353" s="421"/>
      <c r="S353" s="421"/>
      <c r="T353" s="421"/>
      <c r="U353" s="422"/>
      <c r="V353" s="407"/>
      <c r="W353" s="408"/>
      <c r="X353" s="409"/>
      <c r="Y353" s="18"/>
    </row>
    <row r="354" spans="1:25" s="13" customFormat="1" ht="15" customHeight="1" thickBot="1" x14ac:dyDescent="0.3">
      <c r="A354" s="257">
        <f>A347+1</f>
        <v>50</v>
      </c>
      <c r="B354" s="535"/>
      <c r="C354" s="462"/>
      <c r="D354" s="300" t="s">
        <v>376</v>
      </c>
      <c r="E354" s="373" t="s">
        <v>26</v>
      </c>
      <c r="F354" s="374"/>
      <c r="G354" s="375" t="s">
        <v>0</v>
      </c>
      <c r="H354" s="377" t="s">
        <v>0</v>
      </c>
      <c r="I354" s="379">
        <v>0</v>
      </c>
      <c r="J354" s="381" t="s">
        <v>285</v>
      </c>
      <c r="K354" s="383" t="s">
        <v>291</v>
      </c>
      <c r="L354" s="385" t="str">
        <f>IF(I354=0,"Not in use",IF(L351&lt;I354,"OFF STA","ON STA"))</f>
        <v>Not in use</v>
      </c>
      <c r="M354" s="472"/>
      <c r="N354" s="473"/>
      <c r="O354" s="473"/>
      <c r="P354" s="474"/>
      <c r="Q354" s="420"/>
      <c r="R354" s="421"/>
      <c r="S354" s="421"/>
      <c r="T354" s="421"/>
      <c r="U354" s="422"/>
      <c r="V354" s="407"/>
      <c r="W354" s="408"/>
      <c r="X354" s="409"/>
      <c r="Y354" s="14"/>
    </row>
    <row r="355" spans="1:25" s="13" customFormat="1" ht="15" customHeight="1" thickTop="1" thickBot="1" x14ac:dyDescent="0.3">
      <c r="A355" s="328" t="str">
        <f>IF(V351=1,"VERIFIED",IF(W351=1,"RECHECKED",IF(R351=1,"RECHECK",IF(T351=1,"VERIFY",IF(U351=1,"NEED APP","SANITY CHECK")))))</f>
        <v>SANITY CHECK</v>
      </c>
      <c r="B355" s="536"/>
      <c r="C355" s="463"/>
      <c r="D355" s="300" t="s">
        <v>61</v>
      </c>
      <c r="E355" s="235" t="s">
        <v>0</v>
      </c>
      <c r="F355" s="235" t="s">
        <v>0</v>
      </c>
      <c r="G355" s="376"/>
      <c r="H355" s="378"/>
      <c r="I355" s="380"/>
      <c r="J355" s="382"/>
      <c r="K355" s="384"/>
      <c r="L355" s="386"/>
      <c r="M355" s="475"/>
      <c r="N355" s="476"/>
      <c r="O355" s="476"/>
      <c r="P355" s="477"/>
      <c r="Q355" s="423"/>
      <c r="R355" s="424"/>
      <c r="S355" s="424"/>
      <c r="T355" s="424"/>
      <c r="U355" s="425"/>
      <c r="V355" s="410"/>
      <c r="W355" s="411"/>
      <c r="X355" s="412"/>
      <c r="Y355" s="14"/>
    </row>
    <row r="356" spans="1:25" s="34" customFormat="1" ht="4.9000000000000004" customHeight="1" thickTop="1" thickBot="1" x14ac:dyDescent="0.3">
      <c r="A356" s="279"/>
      <c r="B356" s="260"/>
      <c r="C356" s="261"/>
      <c r="D356" s="304"/>
      <c r="E356" s="262"/>
      <c r="F356" s="262"/>
      <c r="G356" s="263"/>
      <c r="H356" s="262"/>
      <c r="I356" s="264"/>
      <c r="J356" s="264"/>
      <c r="K356" s="265"/>
      <c r="L356" s="266"/>
      <c r="M356" s="267"/>
      <c r="N356" s="267"/>
      <c r="O356" s="267"/>
      <c r="P356" s="268"/>
      <c r="Q356" s="29"/>
      <c r="R356" s="30"/>
      <c r="S356" s="31"/>
      <c r="T356" s="32"/>
      <c r="U356" s="33"/>
      <c r="V356" s="206"/>
      <c r="W356" s="30"/>
      <c r="X356" s="207"/>
    </row>
    <row r="357" spans="1:25" s="17" customFormat="1" ht="9" customHeight="1" thickTop="1" thickBot="1" x14ac:dyDescent="0.3">
      <c r="A357" s="289" t="s">
        <v>0</v>
      </c>
      <c r="B357" s="303" t="s">
        <v>12</v>
      </c>
      <c r="C357" s="303"/>
      <c r="D357" s="303" t="s">
        <v>13</v>
      </c>
      <c r="E357" s="303" t="s">
        <v>14</v>
      </c>
      <c r="F357" s="303" t="s">
        <v>15</v>
      </c>
      <c r="G357" s="303" t="s">
        <v>16</v>
      </c>
      <c r="H357" s="303" t="s">
        <v>17</v>
      </c>
      <c r="I357" s="330" t="s">
        <v>22</v>
      </c>
      <c r="J357" s="331" t="s">
        <v>18</v>
      </c>
      <c r="K357" s="331" t="s">
        <v>19</v>
      </c>
      <c r="L357" s="332" t="s">
        <v>28</v>
      </c>
      <c r="M357" s="333" t="s">
        <v>302</v>
      </c>
      <c r="N357" s="334" t="s">
        <v>301</v>
      </c>
      <c r="O357" s="333" t="s">
        <v>303</v>
      </c>
      <c r="P357" s="330" t="s">
        <v>370</v>
      </c>
      <c r="Q357" s="335"/>
      <c r="R357" s="336"/>
      <c r="S357" s="336"/>
      <c r="T357" s="336"/>
      <c r="U357" s="337"/>
      <c r="V357" s="303" t="s">
        <v>371</v>
      </c>
      <c r="W357" s="303" t="s">
        <v>372</v>
      </c>
      <c r="X357" s="338" t="s">
        <v>373</v>
      </c>
      <c r="Y357" s="16"/>
    </row>
    <row r="358" spans="1:25" s="13" customFormat="1" ht="15" customHeight="1" thickTop="1" thickBot="1" x14ac:dyDescent="0.25">
      <c r="A358" s="244" t="s">
        <v>0</v>
      </c>
      <c r="B358" s="459" t="s">
        <v>0</v>
      </c>
      <c r="C358" s="462" t="s">
        <v>0</v>
      </c>
      <c r="D358" s="300" t="s">
        <v>377</v>
      </c>
      <c r="E358" s="286" t="s">
        <v>0</v>
      </c>
      <c r="F358" s="286" t="s">
        <v>0</v>
      </c>
      <c r="G358" s="377" t="s">
        <v>0</v>
      </c>
      <c r="H358" s="387" t="s">
        <v>0</v>
      </c>
      <c r="I358" s="464">
        <v>0</v>
      </c>
      <c r="J358" s="464">
        <v>0</v>
      </c>
      <c r="K358" s="466">
        <f>IF(I358=" "," ",(I358+$H$6-J358))</f>
        <v>0</v>
      </c>
      <c r="L358" s="586" t="s">
        <v>0</v>
      </c>
      <c r="M358" s="413" t="s">
        <v>0</v>
      </c>
      <c r="N358" s="349" t="str">
        <f>IF(V358=1,"VERIFIED",IF(W358=1,"RECHECKED",IF(R358=1,"RECHECK",IF(T358=1,"VERIFY",IF(U358=1,"NEED PMT APP","SANITY CHECK ONLY")))))</f>
        <v>SANITY CHECK ONLY</v>
      </c>
      <c r="O358" s="276" t="s">
        <v>0</v>
      </c>
      <c r="P358" s="351" t="s">
        <v>0</v>
      </c>
      <c r="Q358" s="27">
        <v>1</v>
      </c>
      <c r="R358" s="197" t="s">
        <v>0</v>
      </c>
      <c r="S358" s="39" t="s">
        <v>0</v>
      </c>
      <c r="T358" s="28" t="s">
        <v>0</v>
      </c>
      <c r="U358" s="198" t="s">
        <v>0</v>
      </c>
      <c r="V358" s="202" t="s">
        <v>0</v>
      </c>
      <c r="W358" s="197" t="s">
        <v>0</v>
      </c>
      <c r="X358" s="203" t="s">
        <v>0</v>
      </c>
      <c r="Y358" s="14"/>
    </row>
    <row r="359" spans="1:25" s="13" customFormat="1" ht="15" customHeight="1" thickTop="1" thickBot="1" x14ac:dyDescent="0.3">
      <c r="A359" s="277" t="s">
        <v>0</v>
      </c>
      <c r="B359" s="460"/>
      <c r="C359" s="462"/>
      <c r="D359" s="300" t="s">
        <v>298</v>
      </c>
      <c r="E359" s="353" t="s">
        <v>25</v>
      </c>
      <c r="F359" s="354"/>
      <c r="G359" s="435"/>
      <c r="H359" s="388"/>
      <c r="I359" s="465"/>
      <c r="J359" s="465"/>
      <c r="K359" s="467"/>
      <c r="L359" s="587"/>
      <c r="M359" s="414"/>
      <c r="N359" s="350"/>
      <c r="O359" s="287" t="s">
        <v>0</v>
      </c>
      <c r="P359" s="352"/>
      <c r="Q359" s="417" t="s">
        <v>423</v>
      </c>
      <c r="R359" s="418"/>
      <c r="S359" s="418"/>
      <c r="T359" s="418"/>
      <c r="U359" s="419"/>
      <c r="V359" s="199"/>
      <c r="W359" s="200"/>
      <c r="X359" s="201"/>
      <c r="Y359" s="14"/>
    </row>
    <row r="360" spans="1:25" s="19" customFormat="1" ht="9" customHeight="1" thickTop="1" thickBot="1" x14ac:dyDescent="0.3">
      <c r="A360" s="282" t="s">
        <v>0</v>
      </c>
      <c r="B360" s="460"/>
      <c r="C360" s="462"/>
      <c r="D360" s="301" t="s">
        <v>0</v>
      </c>
      <c r="E360" s="339" t="s">
        <v>14</v>
      </c>
      <c r="F360" s="340" t="s">
        <v>15</v>
      </c>
      <c r="G360" s="341" t="s">
        <v>20</v>
      </c>
      <c r="H360" s="342" t="s">
        <v>368</v>
      </c>
      <c r="I360" s="342" t="s">
        <v>24</v>
      </c>
      <c r="J360" s="341" t="s">
        <v>23</v>
      </c>
      <c r="K360" s="342" t="s">
        <v>5</v>
      </c>
      <c r="L360" s="341" t="s">
        <v>369</v>
      </c>
      <c r="M360" s="547" t="s">
        <v>391</v>
      </c>
      <c r="N360" s="548"/>
      <c r="O360" s="548"/>
      <c r="P360" s="549"/>
      <c r="Q360" s="420"/>
      <c r="R360" s="421"/>
      <c r="S360" s="421"/>
      <c r="T360" s="421"/>
      <c r="U360" s="422"/>
      <c r="V360" s="208"/>
      <c r="W360" s="204"/>
      <c r="X360" s="205"/>
      <c r="Y360" s="18"/>
    </row>
    <row r="361" spans="1:25" s="13" customFormat="1" ht="15" customHeight="1" thickBot="1" x14ac:dyDescent="0.3">
      <c r="A361" s="257" t="s">
        <v>0</v>
      </c>
      <c r="B361" s="460"/>
      <c r="C361" s="462"/>
      <c r="D361" s="300" t="s">
        <v>376</v>
      </c>
      <c r="E361" s="373" t="s">
        <v>26</v>
      </c>
      <c r="F361" s="374"/>
      <c r="G361" s="375" t="s">
        <v>0</v>
      </c>
      <c r="H361" s="377" t="s">
        <v>0</v>
      </c>
      <c r="I361" s="379">
        <v>0</v>
      </c>
      <c r="J361" s="381" t="s">
        <v>285</v>
      </c>
      <c r="K361" s="383" t="s">
        <v>291</v>
      </c>
      <c r="L361" s="385" t="str">
        <f>IF(I361=0,"Not in use",IF(L358&lt;I361,"OFF STA","ON STA"))</f>
        <v>Not in use</v>
      </c>
      <c r="M361" s="550"/>
      <c r="N361" s="551"/>
      <c r="O361" s="551"/>
      <c r="P361" s="552"/>
      <c r="Q361" s="420"/>
      <c r="R361" s="421"/>
      <c r="S361" s="421"/>
      <c r="T361" s="421"/>
      <c r="U361" s="422"/>
      <c r="V361" s="199"/>
      <c r="W361" s="200"/>
      <c r="X361" s="201"/>
      <c r="Y361" s="14"/>
    </row>
    <row r="362" spans="1:25" s="13" customFormat="1" ht="15" customHeight="1" thickTop="1" thickBot="1" x14ac:dyDescent="0.3">
      <c r="A362" s="328" t="str">
        <f>IF(V358=1,"VERIFIED",IF(W358=1,"RECHECKED",IF(R358=1,"RECHECK",IF(T358=1,"VERIFY",IF(U358=1,"NEED APP","SANITY CHECK")))))</f>
        <v>SANITY CHECK</v>
      </c>
      <c r="B362" s="461"/>
      <c r="C362" s="463"/>
      <c r="D362" s="300" t="s">
        <v>61</v>
      </c>
      <c r="E362" s="235" t="s">
        <v>0</v>
      </c>
      <c r="F362" s="235" t="s">
        <v>0</v>
      </c>
      <c r="G362" s="376"/>
      <c r="H362" s="378"/>
      <c r="I362" s="380"/>
      <c r="J362" s="382"/>
      <c r="K362" s="384"/>
      <c r="L362" s="386"/>
      <c r="M362" s="553"/>
      <c r="N362" s="554"/>
      <c r="O362" s="554"/>
      <c r="P362" s="555"/>
      <c r="Q362" s="423"/>
      <c r="R362" s="424"/>
      <c r="S362" s="424"/>
      <c r="T362" s="424"/>
      <c r="U362" s="425"/>
      <c r="V362" s="199"/>
      <c r="W362" s="200"/>
      <c r="X362" s="201"/>
      <c r="Y362" s="14"/>
    </row>
    <row r="363" spans="1:25" ht="24.6" customHeight="1" thickTop="1" thickBot="1" x14ac:dyDescent="0.3">
      <c r="A363" s="497" t="s">
        <v>417</v>
      </c>
      <c r="B363" s="498"/>
      <c r="C363" s="498"/>
      <c r="D363" s="498"/>
      <c r="E363" s="499"/>
      <c r="F363" s="196" t="s">
        <v>29</v>
      </c>
      <c r="G363" s="36">
        <f>SUM(Q8:Q362)</f>
        <v>52</v>
      </c>
      <c r="H363" s="209" t="s">
        <v>30</v>
      </c>
      <c r="I363" s="299">
        <f>SUM(S8:S362)</f>
        <v>15</v>
      </c>
      <c r="J363" s="35" t="s">
        <v>300</v>
      </c>
      <c r="K363" s="36">
        <f>SUM(R8:R362)</f>
        <v>8</v>
      </c>
      <c r="L363" s="195" t="s">
        <v>31</v>
      </c>
      <c r="M363" s="37">
        <f>SUM(T8:T362)</f>
        <v>27</v>
      </c>
      <c r="N363" s="194" t="s">
        <v>325</v>
      </c>
      <c r="O363" s="37">
        <f>SUM(U8:U362)</f>
        <v>0</v>
      </c>
      <c r="P363" s="186" t="s">
        <v>0</v>
      </c>
      <c r="Q363" s="647" t="str">
        <f>L2</f>
        <v xml:space="preserve">D11-CS-C RUN - WEST FALMOUTH - MEGANSETT RUN        </v>
      </c>
      <c r="R363" s="648"/>
      <c r="S363" s="648"/>
      <c r="T363" s="648"/>
      <c r="U363" s="648"/>
      <c r="V363" s="37">
        <f>SUM(V8:V362)</f>
        <v>23</v>
      </c>
      <c r="W363" s="37">
        <f>SUM(W8:W362)</f>
        <v>0</v>
      </c>
      <c r="X363" s="37">
        <f>SUM(X8:X362)</f>
        <v>0</v>
      </c>
      <c r="Y363" s="38"/>
    </row>
    <row r="364" spans="1:25" ht="14.45" customHeight="1" thickTop="1" x14ac:dyDescent="0.25">
      <c r="A364" s="40"/>
      <c r="B364" s="40"/>
      <c r="C364" s="41"/>
      <c r="D364" s="42"/>
      <c r="E364" s="43"/>
      <c r="F364" s="43"/>
      <c r="G364" s="44"/>
      <c r="H364" s="43"/>
      <c r="I364" s="43"/>
      <c r="J364" s="43"/>
      <c r="K364" s="43"/>
      <c r="L364" s="44"/>
      <c r="M364" s="45"/>
      <c r="N364" s="45"/>
      <c r="O364" s="45"/>
      <c r="P364" s="45"/>
      <c r="Q364" s="47"/>
      <c r="R364" s="48"/>
      <c r="S364" s="49"/>
      <c r="T364" s="49"/>
      <c r="U364" s="50"/>
      <c r="V364" s="49"/>
      <c r="W364" s="48"/>
      <c r="X364" s="49"/>
      <c r="Y364" s="43">
        <v>1</v>
      </c>
    </row>
    <row r="365" spans="1:25" ht="14.45" customHeight="1" x14ac:dyDescent="0.25">
      <c r="A365" s="40"/>
      <c r="B365" s="40"/>
      <c r="C365" s="41"/>
      <c r="D365" s="644" t="s">
        <v>0</v>
      </c>
      <c r="E365" s="645"/>
      <c r="F365" s="645"/>
      <c r="G365" s="645"/>
      <c r="H365" s="645"/>
      <c r="I365" s="645"/>
      <c r="J365" s="645"/>
      <c r="K365" s="645"/>
      <c r="L365" s="44"/>
      <c r="M365" s="46"/>
      <c r="N365" s="46"/>
      <c r="O365" s="46"/>
      <c r="P365" s="45"/>
      <c r="Q365" s="47"/>
      <c r="R365" s="48"/>
      <c r="S365" s="49"/>
      <c r="T365" s="49"/>
      <c r="U365" s="50"/>
      <c r="V365" s="49"/>
      <c r="W365" s="48"/>
      <c r="X365" s="49"/>
      <c r="Y365" s="43"/>
    </row>
    <row r="366" spans="1:25" ht="14.45" customHeight="1" x14ac:dyDescent="0.25">
      <c r="A366" s="40"/>
      <c r="B366" s="210"/>
      <c r="C366" s="646" t="s">
        <v>0</v>
      </c>
      <c r="D366" s="646"/>
      <c r="E366" s="646"/>
      <c r="F366" s="646"/>
      <c r="G366" s="646"/>
      <c r="H366" s="646"/>
      <c r="I366" s="646"/>
      <c r="J366" s="211" t="s">
        <v>0</v>
      </c>
      <c r="K366" s="212" t="s">
        <v>0</v>
      </c>
      <c r="L366" s="44"/>
      <c r="M366" s="46"/>
      <c r="N366" s="46"/>
      <c r="O366" s="46"/>
      <c r="P366" s="45"/>
      <c r="Q366" s="47"/>
      <c r="R366" s="48"/>
      <c r="S366" s="49"/>
      <c r="T366" s="49"/>
      <c r="U366" s="50"/>
      <c r="V366" s="49"/>
      <c r="W366" s="48"/>
      <c r="X366" s="49"/>
      <c r="Y366" s="43"/>
    </row>
    <row r="367" spans="1:25" ht="14.45" customHeight="1" x14ac:dyDescent="0.25">
      <c r="A367" s="40"/>
      <c r="B367" s="210"/>
      <c r="C367" s="646" t="s">
        <v>0</v>
      </c>
      <c r="D367" s="646"/>
      <c r="E367" s="646"/>
      <c r="F367" s="646"/>
      <c r="G367" s="646"/>
      <c r="H367" s="646"/>
      <c r="I367" s="646"/>
      <c r="J367" s="211" t="s">
        <v>0</v>
      </c>
      <c r="K367" s="212" t="s">
        <v>0</v>
      </c>
      <c r="L367" s="44"/>
      <c r="M367" s="46"/>
      <c r="N367" s="46"/>
      <c r="O367" s="46"/>
      <c r="P367" s="45"/>
      <c r="Q367" s="47"/>
      <c r="R367" s="48"/>
      <c r="S367" s="49"/>
      <c r="T367" s="49"/>
      <c r="U367" s="50"/>
      <c r="V367" s="49"/>
      <c r="W367" s="48"/>
      <c r="X367" s="49"/>
      <c r="Y367" s="43"/>
    </row>
    <row r="368" spans="1:25" ht="14.45" customHeight="1" x14ac:dyDescent="0.25">
      <c r="A368" s="40"/>
      <c r="B368" s="210"/>
      <c r="C368" s="646" t="s">
        <v>0</v>
      </c>
      <c r="D368" s="646"/>
      <c r="E368" s="646"/>
      <c r="F368" s="646"/>
      <c r="G368" s="646"/>
      <c r="H368" s="646"/>
      <c r="I368" s="646"/>
      <c r="J368" s="211" t="s">
        <v>0</v>
      </c>
      <c r="K368" s="213" t="s">
        <v>0</v>
      </c>
      <c r="L368" s="44"/>
      <c r="M368" s="46"/>
      <c r="N368" s="46"/>
      <c r="O368" s="46"/>
      <c r="P368" s="45"/>
      <c r="Q368" s="47"/>
      <c r="R368" s="48"/>
      <c r="S368" s="49"/>
      <c r="T368" s="49"/>
      <c r="U368" s="50"/>
      <c r="V368" s="49"/>
      <c r="W368" s="48"/>
      <c r="X368" s="49"/>
      <c r="Y368" s="43"/>
    </row>
    <row r="369" spans="1:25" ht="14.45" customHeight="1" x14ac:dyDescent="0.25">
      <c r="A369" s="40"/>
      <c r="B369" s="210"/>
      <c r="C369" s="646" t="s">
        <v>0</v>
      </c>
      <c r="D369" s="646"/>
      <c r="E369" s="646"/>
      <c r="F369" s="646"/>
      <c r="G369" s="646"/>
      <c r="H369" s="646"/>
      <c r="I369" s="646"/>
      <c r="J369" s="211" t="s">
        <v>0</v>
      </c>
      <c r="K369" s="212" t="s">
        <v>0</v>
      </c>
      <c r="L369" s="44"/>
      <c r="M369" s="46"/>
      <c r="N369" s="46"/>
      <c r="O369" s="46"/>
      <c r="P369" s="45"/>
      <c r="Q369" s="47"/>
      <c r="R369" s="48"/>
      <c r="S369" s="49"/>
      <c r="T369" s="49"/>
      <c r="U369" s="50"/>
      <c r="V369" s="49"/>
      <c r="W369" s="48"/>
      <c r="X369" s="49"/>
      <c r="Y369" s="43"/>
    </row>
    <row r="370" spans="1:25" ht="14.45" customHeight="1" x14ac:dyDescent="0.25">
      <c r="A370" s="40"/>
      <c r="B370" s="210"/>
      <c r="C370" s="646" t="s">
        <v>0</v>
      </c>
      <c r="D370" s="646"/>
      <c r="E370" s="646"/>
      <c r="F370" s="646"/>
      <c r="G370" s="646"/>
      <c r="H370" s="646"/>
      <c r="I370" s="646"/>
      <c r="J370" s="214" t="s">
        <v>0</v>
      </c>
      <c r="K370" s="212" t="s">
        <v>0</v>
      </c>
      <c r="L370" s="44"/>
      <c r="M370" s="46"/>
      <c r="N370" s="46"/>
      <c r="O370" s="46"/>
      <c r="P370" s="45"/>
      <c r="Q370" s="47"/>
      <c r="R370" s="48"/>
      <c r="S370" s="49"/>
      <c r="T370" s="49"/>
      <c r="U370" s="50"/>
      <c r="V370" s="49"/>
      <c r="W370" s="48"/>
      <c r="X370" s="49"/>
      <c r="Y370" s="43"/>
    </row>
    <row r="371" spans="1:25" ht="14.45" customHeight="1" x14ac:dyDescent="0.25">
      <c r="A371" s="40"/>
      <c r="B371" s="210"/>
      <c r="C371" s="646" t="s">
        <v>0</v>
      </c>
      <c r="D371" s="646"/>
      <c r="E371" s="646"/>
      <c r="F371" s="646"/>
      <c r="G371" s="646"/>
      <c r="H371" s="646"/>
      <c r="I371" s="646"/>
      <c r="J371" s="214" t="s">
        <v>0</v>
      </c>
      <c r="K371" s="212" t="s">
        <v>0</v>
      </c>
      <c r="L371" s="44"/>
      <c r="M371" s="46"/>
      <c r="N371" s="46"/>
      <c r="O371" s="46"/>
      <c r="P371" s="45"/>
      <c r="Q371" s="47"/>
      <c r="R371" s="48"/>
      <c r="S371" s="49"/>
      <c r="T371" s="49"/>
      <c r="U371" s="50"/>
      <c r="V371" s="49"/>
      <c r="W371" s="48"/>
      <c r="X371" s="49"/>
      <c r="Y371" s="43"/>
    </row>
    <row r="372" spans="1:25" ht="14.45" customHeight="1" x14ac:dyDescent="0.25">
      <c r="A372" s="40"/>
      <c r="B372" s="210"/>
      <c r="C372" s="646" t="s">
        <v>0</v>
      </c>
      <c r="D372" s="646"/>
      <c r="E372" s="646"/>
      <c r="F372" s="646"/>
      <c r="G372" s="646"/>
      <c r="H372" s="646"/>
      <c r="I372" s="646"/>
      <c r="J372" s="214" t="s">
        <v>0</v>
      </c>
      <c r="K372" s="212" t="s">
        <v>0</v>
      </c>
      <c r="L372" s="44"/>
      <c r="M372" s="46"/>
      <c r="N372" s="46"/>
      <c r="O372" s="46"/>
      <c r="P372" s="45"/>
      <c r="Q372" s="47"/>
      <c r="R372" s="48"/>
      <c r="S372" s="49"/>
      <c r="T372" s="49"/>
      <c r="U372" s="50"/>
      <c r="V372" s="49"/>
      <c r="W372" s="48"/>
      <c r="X372" s="49"/>
      <c r="Y372" s="43"/>
    </row>
    <row r="373" spans="1:25" ht="14.45" customHeight="1" x14ac:dyDescent="0.25">
      <c r="A373" s="40"/>
      <c r="B373" s="40"/>
      <c r="C373" s="41"/>
      <c r="D373" s="42"/>
      <c r="E373" s="43"/>
      <c r="F373" s="43"/>
      <c r="G373" s="44"/>
      <c r="H373" s="43"/>
      <c r="I373" s="43"/>
      <c r="J373" s="43"/>
      <c r="K373" s="43"/>
      <c r="L373" s="44"/>
      <c r="M373" s="46"/>
      <c r="N373" s="46"/>
      <c r="O373" s="46"/>
      <c r="P373" s="45"/>
      <c r="Q373" s="47"/>
      <c r="R373" s="48"/>
      <c r="S373" s="49"/>
      <c r="T373" s="49"/>
      <c r="U373" s="50"/>
      <c r="V373" s="49"/>
      <c r="W373" s="48"/>
      <c r="X373" s="49"/>
      <c r="Y373" s="43"/>
    </row>
    <row r="374" spans="1:25" ht="14.45" customHeight="1" x14ac:dyDescent="0.25">
      <c r="A374" s="40"/>
      <c r="B374" s="40"/>
      <c r="C374" s="41"/>
      <c r="D374" s="42"/>
      <c r="E374" s="43"/>
      <c r="F374" s="43"/>
      <c r="G374" s="44"/>
      <c r="H374" s="43"/>
      <c r="I374" s="43"/>
      <c r="J374" s="43"/>
      <c r="K374" s="43"/>
      <c r="L374" s="44"/>
      <c r="M374" s="46"/>
      <c r="N374" s="46"/>
      <c r="O374" s="46"/>
      <c r="P374" s="45"/>
      <c r="Q374" s="47"/>
      <c r="R374" s="48"/>
      <c r="S374" s="49"/>
      <c r="T374" s="49"/>
      <c r="U374" s="50"/>
      <c r="V374" s="49"/>
      <c r="W374" s="48"/>
      <c r="X374" s="49"/>
      <c r="Y374" s="43"/>
    </row>
    <row r="375" spans="1:25" ht="14.45" customHeight="1" x14ac:dyDescent="0.25">
      <c r="A375" s="40"/>
      <c r="B375" s="40"/>
      <c r="C375" s="41"/>
      <c r="D375" s="42"/>
      <c r="E375" s="43"/>
      <c r="F375" s="43"/>
      <c r="G375" s="44"/>
      <c r="H375" s="43"/>
      <c r="I375" s="43"/>
      <c r="J375" s="43"/>
      <c r="K375" s="43"/>
      <c r="L375" s="44"/>
      <c r="M375" s="46"/>
      <c r="N375" s="46"/>
      <c r="O375" s="46"/>
      <c r="P375" s="45"/>
      <c r="Q375" s="47"/>
      <c r="R375" s="48"/>
      <c r="S375" s="49"/>
      <c r="T375" s="49"/>
      <c r="U375" s="50"/>
      <c r="V375" s="49"/>
      <c r="W375" s="48"/>
      <c r="X375" s="49"/>
      <c r="Y375" s="43"/>
    </row>
    <row r="376" spans="1:25" ht="14.45" customHeight="1" x14ac:dyDescent="0.25"/>
    <row r="377" spans="1:25" ht="14.45" customHeight="1" thickBot="1" x14ac:dyDescent="0.3"/>
    <row r="378" spans="1:25" ht="14.45" customHeight="1" thickTop="1" x14ac:dyDescent="0.25">
      <c r="A378" s="188"/>
      <c r="B378" s="172"/>
      <c r="C378" s="173"/>
      <c r="D378" s="170"/>
      <c r="E378" s="170"/>
      <c r="F378" s="174"/>
      <c r="G378" s="170"/>
      <c r="H378" s="170"/>
      <c r="I378" s="170"/>
      <c r="J378" s="170"/>
      <c r="K378" s="175"/>
    </row>
    <row r="379" spans="1:25" ht="14.45" customHeight="1" x14ac:dyDescent="0.25">
      <c r="A379" s="189"/>
      <c r="B379" s="176"/>
      <c r="C379" s="177"/>
      <c r="D379" s="178"/>
      <c r="E379" s="178"/>
      <c r="F379" s="179"/>
      <c r="G379" s="178"/>
      <c r="H379" s="178"/>
      <c r="I379" s="178"/>
      <c r="J379" s="178"/>
      <c r="K379" s="180"/>
    </row>
    <row r="380" spans="1:25" ht="14.45" customHeight="1" x14ac:dyDescent="0.25">
      <c r="A380" s="189"/>
      <c r="B380" s="176"/>
      <c r="C380" s="177"/>
      <c r="D380" s="178"/>
      <c r="E380" s="178"/>
      <c r="F380" s="179"/>
      <c r="G380" s="178"/>
      <c r="H380" s="178"/>
      <c r="I380" s="178"/>
      <c r="J380" s="178"/>
      <c r="K380" s="180"/>
    </row>
    <row r="381" spans="1:25" ht="14.45" customHeight="1" thickBot="1" x14ac:dyDescent="0.3">
      <c r="A381" s="190"/>
      <c r="B381" s="181"/>
      <c r="C381" s="182"/>
      <c r="D381" s="171"/>
      <c r="E381" s="171"/>
      <c r="F381" s="183"/>
      <c r="G381" s="171"/>
      <c r="H381" s="171"/>
      <c r="I381" s="171"/>
      <c r="J381" s="171"/>
      <c r="K381" s="184"/>
    </row>
    <row r="382" spans="1:25" ht="14.45" customHeight="1" thickTop="1" x14ac:dyDescent="0.25"/>
    <row r="383" spans="1:25" ht="14.45" customHeight="1" x14ac:dyDescent="0.25"/>
    <row r="384" spans="1:25" ht="14.45" customHeight="1" x14ac:dyDescent="0.25"/>
    <row r="385" ht="14.45" customHeight="1" x14ac:dyDescent="0.25"/>
    <row r="386" ht="14.45" customHeight="1" x14ac:dyDescent="0.25"/>
    <row r="387" ht="14.45" customHeight="1" x14ac:dyDescent="0.25"/>
    <row r="388" ht="14.45" customHeight="1" x14ac:dyDescent="0.25"/>
    <row r="389" ht="14.45" customHeight="1" x14ac:dyDescent="0.25"/>
    <row r="390" ht="14.45" customHeight="1" x14ac:dyDescent="0.25"/>
  </sheetData>
  <sheetProtection insertRows="0"/>
  <mergeCells count="1182">
    <mergeCell ref="V255:X258"/>
    <mergeCell ref="V262:X265"/>
    <mergeCell ref="V269:X272"/>
    <mergeCell ref="V276:X279"/>
    <mergeCell ref="V112:X115"/>
    <mergeCell ref="V105:X108"/>
    <mergeCell ref="V119:X122"/>
    <mergeCell ref="V126:X129"/>
    <mergeCell ref="K25:K26"/>
    <mergeCell ref="M79:P81"/>
    <mergeCell ref="L25:L26"/>
    <mergeCell ref="E3:E4"/>
    <mergeCell ref="F3:F4"/>
    <mergeCell ref="G3:G4"/>
    <mergeCell ref="H3:H4"/>
    <mergeCell ref="I3:I4"/>
    <mergeCell ref="J3:J4"/>
    <mergeCell ref="K3:K4"/>
    <mergeCell ref="M72:P74"/>
    <mergeCell ref="J32:J33"/>
    <mergeCell ref="J11:J12"/>
    <mergeCell ref="N43:N44"/>
    <mergeCell ref="G15:G16"/>
    <mergeCell ref="H15:H16"/>
    <mergeCell ref="P43:P44"/>
    <mergeCell ref="P77:P78"/>
    <mergeCell ref="F5:G5"/>
    <mergeCell ref="I25:I26"/>
    <mergeCell ref="H36:H37"/>
    <mergeCell ref="E39:F39"/>
    <mergeCell ref="Q50:U53"/>
    <mergeCell ref="Q57:U60"/>
    <mergeCell ref="K66:K67"/>
    <mergeCell ref="M51:P53"/>
    <mergeCell ref="L49:L50"/>
    <mergeCell ref="N56:N57"/>
    <mergeCell ref="E71:F71"/>
    <mergeCell ref="E78:F78"/>
    <mergeCell ref="J63:J64"/>
    <mergeCell ref="L63:L64"/>
    <mergeCell ref="Q71:U74"/>
    <mergeCell ref="E50:F50"/>
    <mergeCell ref="G70:G71"/>
    <mergeCell ref="H70:H71"/>
    <mergeCell ref="I70:I71"/>
    <mergeCell ref="H63:H64"/>
    <mergeCell ref="A272:A273"/>
    <mergeCell ref="A279:A280"/>
    <mergeCell ref="B125:B129"/>
    <mergeCell ref="C125:C129"/>
    <mergeCell ref="B84:B88"/>
    <mergeCell ref="C84:C88"/>
    <mergeCell ref="G84:G85"/>
    <mergeCell ref="H84:H85"/>
    <mergeCell ref="I84:I85"/>
    <mergeCell ref="J84:J85"/>
    <mergeCell ref="K84:K85"/>
    <mergeCell ref="E85:F85"/>
    <mergeCell ref="E93:F93"/>
    <mergeCell ref="G93:G94"/>
    <mergeCell ref="H93:H94"/>
    <mergeCell ref="E64:F64"/>
    <mergeCell ref="E91:F91"/>
    <mergeCell ref="P111:P112"/>
    <mergeCell ref="E107:F107"/>
    <mergeCell ref="G107:G108"/>
    <mergeCell ref="H107:H108"/>
    <mergeCell ref="I107:I108"/>
    <mergeCell ref="J107:J108"/>
    <mergeCell ref="K107:K108"/>
    <mergeCell ref="E105:F105"/>
    <mergeCell ref="K104:K105"/>
    <mergeCell ref="K73:K74"/>
    <mergeCell ref="I73:I74"/>
    <mergeCell ref="J275:J276"/>
    <mergeCell ref="I268:I269"/>
    <mergeCell ref="E216:F216"/>
    <mergeCell ref="G216:G217"/>
    <mergeCell ref="H216:H217"/>
    <mergeCell ref="I216:I217"/>
    <mergeCell ref="E167:F167"/>
    <mergeCell ref="H155:H156"/>
    <mergeCell ref="K155:K156"/>
    <mergeCell ref="J186:J187"/>
    <mergeCell ref="I257:I258"/>
    <mergeCell ref="J257:J258"/>
    <mergeCell ref="G152:G153"/>
    <mergeCell ref="K159:K160"/>
    <mergeCell ref="H162:H163"/>
    <mergeCell ref="K172:K173"/>
    <mergeCell ref="G145:G146"/>
    <mergeCell ref="K77:K78"/>
    <mergeCell ref="G73:G74"/>
    <mergeCell ref="K275:K276"/>
    <mergeCell ref="J175:J176"/>
    <mergeCell ref="M113:P115"/>
    <mergeCell ref="E114:F114"/>
    <mergeCell ref="G114:G115"/>
    <mergeCell ref="E128:F128"/>
    <mergeCell ref="G128:G129"/>
    <mergeCell ref="H128:H129"/>
    <mergeCell ref="I128:I129"/>
    <mergeCell ref="J128:J129"/>
    <mergeCell ref="E121:F121"/>
    <mergeCell ref="I118:I119"/>
    <mergeCell ref="E119:F119"/>
    <mergeCell ref="Q126:U129"/>
    <mergeCell ref="M133:P135"/>
    <mergeCell ref="N138:N139"/>
    <mergeCell ref="N118:N119"/>
    <mergeCell ref="I121:I122"/>
    <mergeCell ref="G118:G119"/>
    <mergeCell ref="H118:H119"/>
    <mergeCell ref="G125:G126"/>
    <mergeCell ref="H125:H126"/>
    <mergeCell ref="I125:I126"/>
    <mergeCell ref="J125:J126"/>
    <mergeCell ref="I131:I132"/>
    <mergeCell ref="Q112:U115"/>
    <mergeCell ref="I111:I112"/>
    <mergeCell ref="J111:J112"/>
    <mergeCell ref="K111:K112"/>
    <mergeCell ref="E112:F112"/>
    <mergeCell ref="K114:K115"/>
    <mergeCell ref="L114:L115"/>
    <mergeCell ref="B172:B176"/>
    <mergeCell ref="N125:N126"/>
    <mergeCell ref="P125:P126"/>
    <mergeCell ref="J43:J44"/>
    <mergeCell ref="K63:K64"/>
    <mergeCell ref="L275:L276"/>
    <mergeCell ref="E229:F229"/>
    <mergeCell ref="J179:J180"/>
    <mergeCell ref="K179:K180"/>
    <mergeCell ref="L179:L180"/>
    <mergeCell ref="P254:P255"/>
    <mergeCell ref="N247:N248"/>
    <mergeCell ref="P247:P248"/>
    <mergeCell ref="M249:P251"/>
    <mergeCell ref="N275:N276"/>
    <mergeCell ref="L257:L258"/>
    <mergeCell ref="L268:L269"/>
    <mergeCell ref="M275:M276"/>
    <mergeCell ref="N261:N262"/>
    <mergeCell ref="P261:P262"/>
    <mergeCell ref="M263:P265"/>
    <mergeCell ref="N268:N269"/>
    <mergeCell ref="M242:P244"/>
    <mergeCell ref="I233:I234"/>
    <mergeCell ref="J233:J234"/>
    <mergeCell ref="K233:K234"/>
    <mergeCell ref="M318:P320"/>
    <mergeCell ref="M161:P163"/>
    <mergeCell ref="K169:K170"/>
    <mergeCell ref="B152:B156"/>
    <mergeCell ref="C152:C156"/>
    <mergeCell ref="B22:B26"/>
    <mergeCell ref="I32:I33"/>
    <mergeCell ref="C22:C26"/>
    <mergeCell ref="G22:G23"/>
    <mergeCell ref="H22:H23"/>
    <mergeCell ref="H39:H40"/>
    <mergeCell ref="H52:H53"/>
    <mergeCell ref="H59:H60"/>
    <mergeCell ref="H29:H30"/>
    <mergeCell ref="I29:I30"/>
    <mergeCell ref="J29:J30"/>
    <mergeCell ref="G39:G40"/>
    <mergeCell ref="J73:J74"/>
    <mergeCell ref="L128:L129"/>
    <mergeCell ref="K128:K129"/>
    <mergeCell ref="J114:J115"/>
    <mergeCell ref="G155:G156"/>
    <mergeCell ref="I56:I57"/>
    <mergeCell ref="I66:I67"/>
    <mergeCell ref="B145:B149"/>
    <mergeCell ref="C145:C149"/>
    <mergeCell ref="I145:I146"/>
    <mergeCell ref="B111:B115"/>
    <mergeCell ref="C111:C115"/>
    <mergeCell ref="G111:G112"/>
    <mergeCell ref="H111:H112"/>
    <mergeCell ref="Q345:U348"/>
    <mergeCell ref="Q338:U341"/>
    <mergeCell ref="Q331:U334"/>
    <mergeCell ref="Q324:U327"/>
    <mergeCell ref="Q317:U320"/>
    <mergeCell ref="Q310:U313"/>
    <mergeCell ref="Q255:U258"/>
    <mergeCell ref="Q248:U251"/>
    <mergeCell ref="Q241:U244"/>
    <mergeCell ref="Q234:U237"/>
    <mergeCell ref="Q194:U197"/>
    <mergeCell ref="Q187:U190"/>
    <mergeCell ref="Q180:U183"/>
    <mergeCell ref="Q269:U272"/>
    <mergeCell ref="Q262:U265"/>
    <mergeCell ref="Q290:U293"/>
    <mergeCell ref="Q303:U306"/>
    <mergeCell ref="Q276:U279"/>
    <mergeCell ref="Q297:U300"/>
    <mergeCell ref="Q283:U286"/>
    <mergeCell ref="Q173:U176"/>
    <mergeCell ref="Q214:U217"/>
    <mergeCell ref="B309:B313"/>
    <mergeCell ref="C309:C313"/>
    <mergeCell ref="I309:I310"/>
    <mergeCell ref="J309:J310"/>
    <mergeCell ref="K309:K310"/>
    <mergeCell ref="L309:L310"/>
    <mergeCell ref="B296:B300"/>
    <mergeCell ref="B289:B293"/>
    <mergeCell ref="B275:B279"/>
    <mergeCell ref="P207:P208"/>
    <mergeCell ref="M209:P211"/>
    <mergeCell ref="J172:J173"/>
    <mergeCell ref="P268:P269"/>
    <mergeCell ref="M270:P272"/>
    <mergeCell ref="N226:N227"/>
    <mergeCell ref="P226:P227"/>
    <mergeCell ref="M228:P230"/>
    <mergeCell ref="N233:N234"/>
    <mergeCell ref="P233:P234"/>
    <mergeCell ref="G296:G297"/>
    <mergeCell ref="J305:J306"/>
    <mergeCell ref="M291:P293"/>
    <mergeCell ref="N296:N297"/>
    <mergeCell ref="G207:G208"/>
    <mergeCell ref="H207:H208"/>
    <mergeCell ref="I207:I208"/>
    <mergeCell ref="J207:J208"/>
    <mergeCell ref="K207:K208"/>
    <mergeCell ref="L207:L208"/>
    <mergeCell ref="H186:H187"/>
    <mergeCell ref="I186:I187"/>
    <mergeCell ref="G196:G197"/>
    <mergeCell ref="P282:P283"/>
    <mergeCell ref="N172:N173"/>
    <mergeCell ref="M174:P176"/>
    <mergeCell ref="P166:P167"/>
    <mergeCell ref="M168:P170"/>
    <mergeCell ref="M235:P237"/>
    <mergeCell ref="N240:N241"/>
    <mergeCell ref="P240:P241"/>
    <mergeCell ref="N254:N255"/>
    <mergeCell ref="K240:K241"/>
    <mergeCell ref="G254:G255"/>
    <mergeCell ref="H254:H255"/>
    <mergeCell ref="G240:G241"/>
    <mergeCell ref="G250:G251"/>
    <mergeCell ref="H250:H251"/>
    <mergeCell ref="H261:H262"/>
    <mergeCell ref="I261:I262"/>
    <mergeCell ref="H264:H265"/>
    <mergeCell ref="H229:H230"/>
    <mergeCell ref="G193:G194"/>
    <mergeCell ref="H193:H194"/>
    <mergeCell ref="G236:G237"/>
    <mergeCell ref="H233:H234"/>
    <mergeCell ref="G172:G173"/>
    <mergeCell ref="H172:H173"/>
    <mergeCell ref="G261:G262"/>
    <mergeCell ref="G182:G183"/>
    <mergeCell ref="H175:H176"/>
    <mergeCell ref="L166:L167"/>
    <mergeCell ref="K250:K251"/>
    <mergeCell ref="L278:L279"/>
    <mergeCell ref="M277:P279"/>
    <mergeCell ref="M284:P286"/>
    <mergeCell ref="K175:K176"/>
    <mergeCell ref="L175:L176"/>
    <mergeCell ref="L203:L204"/>
    <mergeCell ref="N200:N201"/>
    <mergeCell ref="M181:P183"/>
    <mergeCell ref="N186:N187"/>
    <mergeCell ref="P186:P187"/>
    <mergeCell ref="P275:P276"/>
    <mergeCell ref="L229:L230"/>
    <mergeCell ref="J285:J286"/>
    <mergeCell ref="I254:I255"/>
    <mergeCell ref="J254:J255"/>
    <mergeCell ref="P179:P180"/>
    <mergeCell ref="J182:J183"/>
    <mergeCell ref="K189:K190"/>
    <mergeCell ref="J312:J313"/>
    <mergeCell ref="I175:I176"/>
    <mergeCell ref="I229:I230"/>
    <mergeCell ref="I193:I194"/>
    <mergeCell ref="K261:K262"/>
    <mergeCell ref="L264:L265"/>
    <mergeCell ref="I264:I265"/>
    <mergeCell ref="I226:I227"/>
    <mergeCell ref="K182:K183"/>
    <mergeCell ref="L182:L183"/>
    <mergeCell ref="L186:L187"/>
    <mergeCell ref="J203:J204"/>
    <mergeCell ref="L296:L297"/>
    <mergeCell ref="L285:L286"/>
    <mergeCell ref="L312:L313"/>
    <mergeCell ref="L250:L251"/>
    <mergeCell ref="L148:L149"/>
    <mergeCell ref="I172:I173"/>
    <mergeCell ref="I155:I156"/>
    <mergeCell ref="J155:J156"/>
    <mergeCell ref="C367:I367"/>
    <mergeCell ref="C368:I368"/>
    <mergeCell ref="J70:J71"/>
    <mergeCell ref="K70:K71"/>
    <mergeCell ref="G63:G64"/>
    <mergeCell ref="I63:I64"/>
    <mergeCell ref="K162:K163"/>
    <mergeCell ref="J141:J142"/>
    <mergeCell ref="K141:K142"/>
    <mergeCell ref="J166:J167"/>
    <mergeCell ref="K166:K167"/>
    <mergeCell ref="K299:K300"/>
    <mergeCell ref="I275:I276"/>
    <mergeCell ref="K268:K269"/>
    <mergeCell ref="I271:I272"/>
    <mergeCell ref="J271:J272"/>
    <mergeCell ref="K271:K272"/>
    <mergeCell ref="H271:H272"/>
    <mergeCell ref="G278:G279"/>
    <mergeCell ref="H278:H279"/>
    <mergeCell ref="I278:I279"/>
    <mergeCell ref="J278:J279"/>
    <mergeCell ref="J66:J67"/>
    <mergeCell ref="E126:F126"/>
    <mergeCell ref="C275:C279"/>
    <mergeCell ref="L302:L303"/>
    <mergeCell ref="P316:P317"/>
    <mergeCell ref="B29:B33"/>
    <mergeCell ref="C29:C33"/>
    <mergeCell ref="C371:I371"/>
    <mergeCell ref="C372:I372"/>
    <mergeCell ref="L1:P1"/>
    <mergeCell ref="L4:P4"/>
    <mergeCell ref="J289:J290"/>
    <mergeCell ref="L292:L293"/>
    <mergeCell ref="L289:L290"/>
    <mergeCell ref="K289:K290"/>
    <mergeCell ref="L271:L272"/>
    <mergeCell ref="J282:J283"/>
    <mergeCell ref="C302:C306"/>
    <mergeCell ref="G305:G306"/>
    <mergeCell ref="H305:H306"/>
    <mergeCell ref="C369:I369"/>
    <mergeCell ref="C370:I370"/>
    <mergeCell ref="H289:H290"/>
    <mergeCell ref="I289:I290"/>
    <mergeCell ref="E299:F299"/>
    <mergeCell ref="I282:I283"/>
    <mergeCell ref="C296:C300"/>
    <mergeCell ref="C289:C293"/>
    <mergeCell ref="G25:G26"/>
    <mergeCell ref="H25:H26"/>
    <mergeCell ref="K210:K211"/>
    <mergeCell ref="I166:I167"/>
    <mergeCell ref="G282:G283"/>
    <mergeCell ref="H282:H283"/>
    <mergeCell ref="K282:K283"/>
    <mergeCell ref="N282:N283"/>
    <mergeCell ref="G29:G30"/>
    <mergeCell ref="D365:K365"/>
    <mergeCell ref="C366:I366"/>
    <mergeCell ref="Q363:U363"/>
    <mergeCell ref="J268:J269"/>
    <mergeCell ref="J52:J53"/>
    <mergeCell ref="E303:F303"/>
    <mergeCell ref="E305:F305"/>
    <mergeCell ref="E32:F32"/>
    <mergeCell ref="E297:F297"/>
    <mergeCell ref="H145:H146"/>
    <mergeCell ref="E276:F276"/>
    <mergeCell ref="E278:F278"/>
    <mergeCell ref="E283:F283"/>
    <mergeCell ref="E285:F285"/>
    <mergeCell ref="E290:F290"/>
    <mergeCell ref="E292:F292"/>
    <mergeCell ref="G302:G303"/>
    <mergeCell ref="G141:G142"/>
    <mergeCell ref="H141:H142"/>
    <mergeCell ref="I141:I142"/>
    <mergeCell ref="I162:I163"/>
    <mergeCell ref="G299:G300"/>
    <mergeCell ref="G166:G167"/>
    <mergeCell ref="H166:H167"/>
    <mergeCell ref="K186:K187"/>
    <mergeCell ref="G134:G135"/>
    <mergeCell ref="J138:J139"/>
    <mergeCell ref="K138:K139"/>
    <mergeCell ref="N166:N167"/>
    <mergeCell ref="C63:C67"/>
    <mergeCell ref="H121:H122"/>
    <mergeCell ref="N309:N310"/>
    <mergeCell ref="Q4:U4"/>
    <mergeCell ref="Q3:U3"/>
    <mergeCell ref="B302:B306"/>
    <mergeCell ref="C166:C170"/>
    <mergeCell ref="G169:G170"/>
    <mergeCell ref="H169:H170"/>
    <mergeCell ref="I305:I306"/>
    <mergeCell ref="I292:I293"/>
    <mergeCell ref="H302:H303"/>
    <mergeCell ref="G271:G272"/>
    <mergeCell ref="C138:C142"/>
    <mergeCell ref="E153:F153"/>
    <mergeCell ref="E160:F160"/>
    <mergeCell ref="Q227:U230"/>
    <mergeCell ref="Q208:U211"/>
    <mergeCell ref="Q201:U204"/>
    <mergeCell ref="J226:J227"/>
    <mergeCell ref="K226:K227"/>
    <mergeCell ref="K56:K57"/>
    <mergeCell ref="L169:L170"/>
    <mergeCell ref="B166:B170"/>
    <mergeCell ref="E57:F57"/>
    <mergeCell ref="I39:I40"/>
    <mergeCell ref="B63:B67"/>
    <mergeCell ref="B70:B74"/>
    <mergeCell ref="N63:N64"/>
    <mergeCell ref="M65:P67"/>
    <mergeCell ref="N70:N71"/>
    <mergeCell ref="P70:P71"/>
    <mergeCell ref="C131:C135"/>
    <mergeCell ref="G131:G132"/>
    <mergeCell ref="B56:B60"/>
    <mergeCell ref="G56:G57"/>
    <mergeCell ref="H56:H57"/>
    <mergeCell ref="B49:B53"/>
    <mergeCell ref="J56:J57"/>
    <mergeCell ref="G49:G50"/>
    <mergeCell ref="G59:G60"/>
    <mergeCell ref="K59:K60"/>
    <mergeCell ref="H49:H50"/>
    <mergeCell ref="G52:G53"/>
    <mergeCell ref="K52:K53"/>
    <mergeCell ref="J59:J60"/>
    <mergeCell ref="G43:G44"/>
    <mergeCell ref="B43:B47"/>
    <mergeCell ref="I43:I44"/>
    <mergeCell ref="K43:K44"/>
    <mergeCell ref="H43:H44"/>
    <mergeCell ref="I52:I53"/>
    <mergeCell ref="J46:J47"/>
    <mergeCell ref="I49:I50"/>
    <mergeCell ref="I59:I60"/>
    <mergeCell ref="I46:I47"/>
    <mergeCell ref="E59:F59"/>
    <mergeCell ref="J49:J50"/>
    <mergeCell ref="K49:K50"/>
    <mergeCell ref="E44:F44"/>
    <mergeCell ref="C70:C74"/>
    <mergeCell ref="G80:G81"/>
    <mergeCell ref="H80:H81"/>
    <mergeCell ref="K145:K146"/>
    <mergeCell ref="G97:G98"/>
    <mergeCell ref="C97:C101"/>
    <mergeCell ref="E98:F98"/>
    <mergeCell ref="B36:B40"/>
    <mergeCell ref="L46:L47"/>
    <mergeCell ref="C36:C40"/>
    <mergeCell ref="G36:G37"/>
    <mergeCell ref="I93:I94"/>
    <mergeCell ref="J93:J94"/>
    <mergeCell ref="C90:C94"/>
    <mergeCell ref="G90:G91"/>
    <mergeCell ref="H90:H91"/>
    <mergeCell ref="C49:C53"/>
    <mergeCell ref="G66:G67"/>
    <mergeCell ref="H66:H67"/>
    <mergeCell ref="H73:H74"/>
    <mergeCell ref="E87:F87"/>
    <mergeCell ref="C77:C81"/>
    <mergeCell ref="I90:I91"/>
    <mergeCell ref="H46:H47"/>
    <mergeCell ref="G46:G47"/>
    <mergeCell ref="C43:C47"/>
    <mergeCell ref="C56:C60"/>
    <mergeCell ref="I77:I78"/>
    <mergeCell ref="E52:F52"/>
    <mergeCell ref="E46:F46"/>
    <mergeCell ref="K46:K47"/>
    <mergeCell ref="K39:K40"/>
    <mergeCell ref="L39:L40"/>
    <mergeCell ref="L43:L44"/>
    <mergeCell ref="L73:L74"/>
    <mergeCell ref="L134:L135"/>
    <mergeCell ref="L138:L139"/>
    <mergeCell ref="L131:L132"/>
    <mergeCell ref="N29:N30"/>
    <mergeCell ref="M31:P33"/>
    <mergeCell ref="N36:N37"/>
    <mergeCell ref="P36:P37"/>
    <mergeCell ref="P56:P57"/>
    <mergeCell ref="M58:P60"/>
    <mergeCell ref="P63:P64"/>
    <mergeCell ref="K36:K37"/>
    <mergeCell ref="G100:G101"/>
    <mergeCell ref="H100:H101"/>
    <mergeCell ref="I100:I101"/>
    <mergeCell ref="J100:J101"/>
    <mergeCell ref="K100:K101"/>
    <mergeCell ref="J39:J40"/>
    <mergeCell ref="G138:G139"/>
    <mergeCell ref="H138:H139"/>
    <mergeCell ref="I134:I135"/>
    <mergeCell ref="L111:L112"/>
    <mergeCell ref="N111:N112"/>
    <mergeCell ref="L107:L108"/>
    <mergeCell ref="L56:L57"/>
    <mergeCell ref="L59:L60"/>
    <mergeCell ref="L52:L53"/>
    <mergeCell ref="G77:G78"/>
    <mergeCell ref="L66:L67"/>
    <mergeCell ref="J77:J78"/>
    <mergeCell ref="L15:L16"/>
    <mergeCell ref="I22:I23"/>
    <mergeCell ref="J22:J23"/>
    <mergeCell ref="J6:K6"/>
    <mergeCell ref="G8:G9"/>
    <mergeCell ref="G11:G12"/>
    <mergeCell ref="Q5:Q6"/>
    <mergeCell ref="J8:J9"/>
    <mergeCell ref="L18:L19"/>
    <mergeCell ref="L29:L30"/>
    <mergeCell ref="T5:T6"/>
    <mergeCell ref="S5:S6"/>
    <mergeCell ref="Q9:U12"/>
    <mergeCell ref="J18:J19"/>
    <mergeCell ref="K18:K19"/>
    <mergeCell ref="P29:P30"/>
    <mergeCell ref="I36:I37"/>
    <mergeCell ref="J36:J37"/>
    <mergeCell ref="L22:L23"/>
    <mergeCell ref="J25:J26"/>
    <mergeCell ref="K22:K23"/>
    <mergeCell ref="I8:I9"/>
    <mergeCell ref="K32:K33"/>
    <mergeCell ref="B207:B211"/>
    <mergeCell ref="C207:C211"/>
    <mergeCell ref="E208:F208"/>
    <mergeCell ref="G210:G211"/>
    <mergeCell ref="H210:H211"/>
    <mergeCell ref="I210:I211"/>
    <mergeCell ref="J210:J211"/>
    <mergeCell ref="B186:B190"/>
    <mergeCell ref="C186:C190"/>
    <mergeCell ref="J118:J119"/>
    <mergeCell ref="B226:B230"/>
    <mergeCell ref="C226:C230"/>
    <mergeCell ref="G226:G227"/>
    <mergeCell ref="H226:H227"/>
    <mergeCell ref="B159:B163"/>
    <mergeCell ref="G189:G190"/>
    <mergeCell ref="H189:H190"/>
    <mergeCell ref="I189:I190"/>
    <mergeCell ref="J189:J190"/>
    <mergeCell ref="G159:G160"/>
    <mergeCell ref="E132:F132"/>
    <mergeCell ref="G121:G122"/>
    <mergeCell ref="Q2:U2"/>
    <mergeCell ref="E169:F169"/>
    <mergeCell ref="Q64:U67"/>
    <mergeCell ref="I169:I170"/>
    <mergeCell ref="J169:J170"/>
    <mergeCell ref="L155:L156"/>
    <mergeCell ref="J104:J105"/>
    <mergeCell ref="H104:H105"/>
    <mergeCell ref="I159:I160"/>
    <mergeCell ref="J159:J160"/>
    <mergeCell ref="H131:H132"/>
    <mergeCell ref="B118:B122"/>
    <mergeCell ref="H114:H115"/>
    <mergeCell ref="I114:I115"/>
    <mergeCell ref="E100:F100"/>
    <mergeCell ref="B131:B135"/>
    <mergeCell ref="K87:K88"/>
    <mergeCell ref="L87:L88"/>
    <mergeCell ref="I138:I139"/>
    <mergeCell ref="B90:B94"/>
    <mergeCell ref="U5:U6"/>
    <mergeCell ref="J5:L5"/>
    <mergeCell ref="L6:P6"/>
    <mergeCell ref="K29:K30"/>
    <mergeCell ref="G32:G33"/>
    <mergeCell ref="H32:H33"/>
    <mergeCell ref="L32:L33"/>
    <mergeCell ref="L11:L12"/>
    <mergeCell ref="R5:R6"/>
    <mergeCell ref="L36:L37"/>
    <mergeCell ref="H87:H88"/>
    <mergeCell ref="I87:I88"/>
    <mergeCell ref="Q146:U149"/>
    <mergeCell ref="Q139:U142"/>
    <mergeCell ref="Q160:U163"/>
    <mergeCell ref="Q132:U135"/>
    <mergeCell ref="N152:N153"/>
    <mergeCell ref="P152:P153"/>
    <mergeCell ref="M154:P156"/>
    <mergeCell ref="N159:N160"/>
    <mergeCell ref="Q85:U88"/>
    <mergeCell ref="L100:L101"/>
    <mergeCell ref="M97:M98"/>
    <mergeCell ref="M104:M105"/>
    <mergeCell ref="Q1:U1"/>
    <mergeCell ref="L2:P3"/>
    <mergeCell ref="E269:F269"/>
    <mergeCell ref="J229:J230"/>
    <mergeCell ref="K229:K230"/>
    <mergeCell ref="L172:L173"/>
    <mergeCell ref="L226:L227"/>
    <mergeCell ref="I182:I183"/>
    <mergeCell ref="K196:K197"/>
    <mergeCell ref="L196:L197"/>
    <mergeCell ref="L141:L142"/>
    <mergeCell ref="G148:G149"/>
    <mergeCell ref="H148:H149"/>
    <mergeCell ref="I148:I149"/>
    <mergeCell ref="J148:J149"/>
    <mergeCell ref="K148:K149"/>
    <mergeCell ref="L145:L146"/>
    <mergeCell ref="I104:I105"/>
    <mergeCell ref="N84:N85"/>
    <mergeCell ref="K93:K94"/>
    <mergeCell ref="N77:N78"/>
    <mergeCell ref="P118:P119"/>
    <mergeCell ref="M120:P122"/>
    <mergeCell ref="N131:N132"/>
    <mergeCell ref="P131:P132"/>
    <mergeCell ref="J121:J122"/>
    <mergeCell ref="L104:L105"/>
    <mergeCell ref="J134:J135"/>
    <mergeCell ref="K134:K135"/>
    <mergeCell ref="L80:L81"/>
    <mergeCell ref="B138:B142"/>
    <mergeCell ref="C159:C163"/>
    <mergeCell ref="J131:J132"/>
    <mergeCell ref="K131:K132"/>
    <mergeCell ref="H134:H135"/>
    <mergeCell ref="M90:M91"/>
    <mergeCell ref="M92:P94"/>
    <mergeCell ref="L93:L94"/>
    <mergeCell ref="J90:J91"/>
    <mergeCell ref="K90:K91"/>
    <mergeCell ref="L118:L119"/>
    <mergeCell ref="H159:H160"/>
    <mergeCell ref="H152:H153"/>
    <mergeCell ref="I152:I153"/>
    <mergeCell ref="J152:J153"/>
    <mergeCell ref="K152:K153"/>
    <mergeCell ref="L125:L126"/>
    <mergeCell ref="I80:I81"/>
    <mergeCell ref="G87:G88"/>
    <mergeCell ref="C172:C176"/>
    <mergeCell ref="G175:G176"/>
    <mergeCell ref="B200:B204"/>
    <mergeCell ref="C200:C204"/>
    <mergeCell ref="G200:G201"/>
    <mergeCell ref="E180:F180"/>
    <mergeCell ref="M152:M153"/>
    <mergeCell ref="J243:J244"/>
    <mergeCell ref="H240:H241"/>
    <mergeCell ref="I240:I241"/>
    <mergeCell ref="J240:J241"/>
    <mergeCell ref="H236:H237"/>
    <mergeCell ref="E155:F155"/>
    <mergeCell ref="E134:F134"/>
    <mergeCell ref="B247:B251"/>
    <mergeCell ref="B193:B197"/>
    <mergeCell ref="C193:C197"/>
    <mergeCell ref="K193:K194"/>
    <mergeCell ref="L193:L194"/>
    <mergeCell ref="E210:F210"/>
    <mergeCell ref="H243:H244"/>
    <mergeCell ref="I243:I244"/>
    <mergeCell ref="B220:B224"/>
    <mergeCell ref="C220:C224"/>
    <mergeCell ref="G220:G221"/>
    <mergeCell ref="H220:H221"/>
    <mergeCell ref="I220:I221"/>
    <mergeCell ref="J220:J221"/>
    <mergeCell ref="K220:K221"/>
    <mergeCell ref="L220:L221"/>
    <mergeCell ref="M220:M221"/>
    <mergeCell ref="G162:G163"/>
    <mergeCell ref="C261:C265"/>
    <mergeCell ref="G233:G234"/>
    <mergeCell ref="G229:G230"/>
    <mergeCell ref="B254:B258"/>
    <mergeCell ref="C254:C258"/>
    <mergeCell ref="E255:F255"/>
    <mergeCell ref="E257:F257"/>
    <mergeCell ref="E241:F241"/>
    <mergeCell ref="J196:J197"/>
    <mergeCell ref="I196:I197"/>
    <mergeCell ref="H196:H197"/>
    <mergeCell ref="B233:B237"/>
    <mergeCell ref="L282:L283"/>
    <mergeCell ref="I236:I237"/>
    <mergeCell ref="J236:J237"/>
    <mergeCell ref="K236:K237"/>
    <mergeCell ref="G257:G258"/>
    <mergeCell ref="H257:H258"/>
    <mergeCell ref="C247:C251"/>
    <mergeCell ref="G247:G248"/>
    <mergeCell ref="H247:H248"/>
    <mergeCell ref="E236:F236"/>
    <mergeCell ref="B282:B286"/>
    <mergeCell ref="C282:C286"/>
    <mergeCell ref="G285:G286"/>
    <mergeCell ref="H285:H286"/>
    <mergeCell ref="I285:I286"/>
    <mergeCell ref="J216:J217"/>
    <mergeCell ref="K216:K217"/>
    <mergeCell ref="L216:L217"/>
    <mergeCell ref="L210:L211"/>
    <mergeCell ref="E271:F271"/>
    <mergeCell ref="L316:L317"/>
    <mergeCell ref="G319:G320"/>
    <mergeCell ref="L319:L320"/>
    <mergeCell ref="E310:F310"/>
    <mergeCell ref="G292:G293"/>
    <mergeCell ref="B268:B272"/>
    <mergeCell ref="C268:C272"/>
    <mergeCell ref="G268:G269"/>
    <mergeCell ref="I299:I300"/>
    <mergeCell ref="J292:J293"/>
    <mergeCell ref="K292:K293"/>
    <mergeCell ref="K254:K255"/>
    <mergeCell ref="L254:L255"/>
    <mergeCell ref="K257:K258"/>
    <mergeCell ref="C233:C237"/>
    <mergeCell ref="L233:L234"/>
    <mergeCell ref="I247:I248"/>
    <mergeCell ref="J247:J248"/>
    <mergeCell ref="J296:J297"/>
    <mergeCell ref="K296:K297"/>
    <mergeCell ref="H296:H297"/>
    <mergeCell ref="H292:H293"/>
    <mergeCell ref="I296:I297"/>
    <mergeCell ref="K285:K286"/>
    <mergeCell ref="E312:F312"/>
    <mergeCell ref="I312:I313"/>
    <mergeCell ref="H299:H300"/>
    <mergeCell ref="J299:J300"/>
    <mergeCell ref="K312:K313"/>
    <mergeCell ref="H268:H269"/>
    <mergeCell ref="K278:K279"/>
    <mergeCell ref="B261:B265"/>
    <mergeCell ref="L337:L338"/>
    <mergeCell ref="B323:B327"/>
    <mergeCell ref="C323:C327"/>
    <mergeCell ref="G323:G324"/>
    <mergeCell ref="H323:H324"/>
    <mergeCell ref="I323:I324"/>
    <mergeCell ref="J323:J324"/>
    <mergeCell ref="K323:K324"/>
    <mergeCell ref="G309:G310"/>
    <mergeCell ref="G289:G290"/>
    <mergeCell ref="E227:F227"/>
    <mergeCell ref="E234:F234"/>
    <mergeCell ref="E250:F250"/>
    <mergeCell ref="B358:B362"/>
    <mergeCell ref="P323:P324"/>
    <mergeCell ref="M325:P327"/>
    <mergeCell ref="B330:B334"/>
    <mergeCell ref="C330:C334"/>
    <mergeCell ref="G330:G331"/>
    <mergeCell ref="H330:H331"/>
    <mergeCell ref="I330:I331"/>
    <mergeCell ref="J330:J331"/>
    <mergeCell ref="K330:K331"/>
    <mergeCell ref="J264:J265"/>
    <mergeCell ref="K264:K265"/>
    <mergeCell ref="B316:B320"/>
    <mergeCell ref="C316:C320"/>
    <mergeCell ref="G316:G317"/>
    <mergeCell ref="H316:H317"/>
    <mergeCell ref="I316:I317"/>
    <mergeCell ref="J316:J317"/>
    <mergeCell ref="K316:K317"/>
    <mergeCell ref="H337:H338"/>
    <mergeCell ref="I337:I338"/>
    <mergeCell ref="J337:J338"/>
    <mergeCell ref="K337:K338"/>
    <mergeCell ref="L358:L359"/>
    <mergeCell ref="L354:L355"/>
    <mergeCell ref="H344:H345"/>
    <mergeCell ref="L323:L324"/>
    <mergeCell ref="G326:G327"/>
    <mergeCell ref="J302:J303"/>
    <mergeCell ref="K302:K303"/>
    <mergeCell ref="K354:K355"/>
    <mergeCell ref="K333:K334"/>
    <mergeCell ref="L333:L334"/>
    <mergeCell ref="E331:F331"/>
    <mergeCell ref="B344:B348"/>
    <mergeCell ref="G351:G352"/>
    <mergeCell ref="H351:H352"/>
    <mergeCell ref="I351:I352"/>
    <mergeCell ref="J351:J352"/>
    <mergeCell ref="K351:K352"/>
    <mergeCell ref="L351:L352"/>
    <mergeCell ref="E354:F354"/>
    <mergeCell ref="G354:G355"/>
    <mergeCell ref="L305:L306"/>
    <mergeCell ref="I302:I303"/>
    <mergeCell ref="E340:F340"/>
    <mergeCell ref="G340:G341"/>
    <mergeCell ref="H340:H341"/>
    <mergeCell ref="I340:I341"/>
    <mergeCell ref="J340:J341"/>
    <mergeCell ref="K340:K341"/>
    <mergeCell ref="N351:N352"/>
    <mergeCell ref="K361:K362"/>
    <mergeCell ref="L361:L362"/>
    <mergeCell ref="C344:C348"/>
    <mergeCell ref="G344:G345"/>
    <mergeCell ref="J344:J345"/>
    <mergeCell ref="K344:K345"/>
    <mergeCell ref="J354:J355"/>
    <mergeCell ref="E347:F347"/>
    <mergeCell ref="G347:G348"/>
    <mergeCell ref="H347:H348"/>
    <mergeCell ref="I347:I348"/>
    <mergeCell ref="J347:J348"/>
    <mergeCell ref="K347:K348"/>
    <mergeCell ref="L347:L348"/>
    <mergeCell ref="E352:F352"/>
    <mergeCell ref="M346:P348"/>
    <mergeCell ref="E361:F361"/>
    <mergeCell ref="G361:G362"/>
    <mergeCell ref="H361:H362"/>
    <mergeCell ref="I361:I362"/>
    <mergeCell ref="J361:J362"/>
    <mergeCell ref="E359:F359"/>
    <mergeCell ref="C358:C362"/>
    <mergeCell ref="G358:G359"/>
    <mergeCell ref="H358:H359"/>
    <mergeCell ref="I358:I359"/>
    <mergeCell ref="J358:J359"/>
    <mergeCell ref="K358:K359"/>
    <mergeCell ref="A3:D4"/>
    <mergeCell ref="E16:F16"/>
    <mergeCell ref="J15:J16"/>
    <mergeCell ref="K15:K16"/>
    <mergeCell ref="L8:L9"/>
    <mergeCell ref="I326:I327"/>
    <mergeCell ref="J326:J327"/>
    <mergeCell ref="K326:K327"/>
    <mergeCell ref="L326:L327"/>
    <mergeCell ref="G275:G276"/>
    <mergeCell ref="H275:H276"/>
    <mergeCell ref="H326:H327"/>
    <mergeCell ref="L299:L300"/>
    <mergeCell ref="B240:B244"/>
    <mergeCell ref="C240:C244"/>
    <mergeCell ref="I319:I320"/>
    <mergeCell ref="J319:J320"/>
    <mergeCell ref="K305:K306"/>
    <mergeCell ref="A5:E5"/>
    <mergeCell ref="B8:B12"/>
    <mergeCell ref="H8:H9"/>
    <mergeCell ref="C118:C122"/>
    <mergeCell ref="B104:B108"/>
    <mergeCell ref="C104:C108"/>
    <mergeCell ref="L243:L244"/>
    <mergeCell ref="E248:F248"/>
    <mergeCell ref="B179:B183"/>
    <mergeCell ref="C179:C183"/>
    <mergeCell ref="L240:L241"/>
    <mergeCell ref="K243:K244"/>
    <mergeCell ref="K203:K204"/>
    <mergeCell ref="L200:L201"/>
    <mergeCell ref="W1:W2"/>
    <mergeCell ref="X1:X2"/>
    <mergeCell ref="V5:V6"/>
    <mergeCell ref="W5:W6"/>
    <mergeCell ref="X5:X6"/>
    <mergeCell ref="P358:P359"/>
    <mergeCell ref="M360:P362"/>
    <mergeCell ref="P351:P352"/>
    <mergeCell ref="M353:P355"/>
    <mergeCell ref="A259:P259"/>
    <mergeCell ref="Q259:U259"/>
    <mergeCell ref="A342:P342"/>
    <mergeCell ref="Q342:U342"/>
    <mergeCell ref="M17:P19"/>
    <mergeCell ref="C8:C12"/>
    <mergeCell ref="H11:H12"/>
    <mergeCell ref="I11:I12"/>
    <mergeCell ref="V227:X230"/>
    <mergeCell ref="V234:X237"/>
    <mergeCell ref="V241:X244"/>
    <mergeCell ref="V248:X251"/>
    <mergeCell ref="L340:L341"/>
    <mergeCell ref="E338:F338"/>
    <mergeCell ref="N337:N338"/>
    <mergeCell ref="B351:B355"/>
    <mergeCell ref="C351:C355"/>
    <mergeCell ref="L344:L345"/>
    <mergeCell ref="E345:F345"/>
    <mergeCell ref="A363:E363"/>
    <mergeCell ref="V1:V2"/>
    <mergeCell ref="G203:G204"/>
    <mergeCell ref="H203:H204"/>
    <mergeCell ref="I203:I204"/>
    <mergeCell ref="N193:N194"/>
    <mergeCell ref="P193:P194"/>
    <mergeCell ref="M195:P197"/>
    <mergeCell ref="K8:K9"/>
    <mergeCell ref="K11:K12"/>
    <mergeCell ref="I15:I16"/>
    <mergeCell ref="B15:B19"/>
    <mergeCell ref="C15:C19"/>
    <mergeCell ref="A1:A2"/>
    <mergeCell ref="B1:B2"/>
    <mergeCell ref="E1:E2"/>
    <mergeCell ref="F1:F2"/>
    <mergeCell ref="G1:G2"/>
    <mergeCell ref="E243:F243"/>
    <mergeCell ref="H1:H2"/>
    <mergeCell ref="I1:I2"/>
    <mergeCell ref="J1:J2"/>
    <mergeCell ref="K1:K2"/>
    <mergeCell ref="A6:F6"/>
    <mergeCell ref="P8:P9"/>
    <mergeCell ref="K319:K320"/>
    <mergeCell ref="I333:I334"/>
    <mergeCell ref="J333:J334"/>
    <mergeCell ref="B337:B341"/>
    <mergeCell ref="C337:C341"/>
    <mergeCell ref="H354:H355"/>
    <mergeCell ref="I354:I355"/>
    <mergeCell ref="M8:M9"/>
    <mergeCell ref="M15:M16"/>
    <mergeCell ref="E18:F18"/>
    <mergeCell ref="E182:F182"/>
    <mergeCell ref="E189:F189"/>
    <mergeCell ref="G18:G19"/>
    <mergeCell ref="H18:H19"/>
    <mergeCell ref="I18:I19"/>
    <mergeCell ref="E203:F203"/>
    <mergeCell ref="M159:M160"/>
    <mergeCell ref="M166:M167"/>
    <mergeCell ref="M172:M173"/>
    <mergeCell ref="M179:M180"/>
    <mergeCell ref="M186:M187"/>
    <mergeCell ref="K125:K126"/>
    <mergeCell ref="G179:G180"/>
    <mergeCell ref="H200:H201"/>
    <mergeCell ref="I200:I201"/>
    <mergeCell ref="J200:J201"/>
    <mergeCell ref="K200:K201"/>
    <mergeCell ref="J145:J146"/>
    <mergeCell ref="H179:H180"/>
    <mergeCell ref="I179:I180"/>
    <mergeCell ref="E162:F162"/>
    <mergeCell ref="E80:F80"/>
    <mergeCell ref="E73:F73"/>
    <mergeCell ref="E66:F66"/>
    <mergeCell ref="M147:P149"/>
    <mergeCell ref="N179:N180"/>
    <mergeCell ref="M70:M71"/>
    <mergeCell ref="M77:M78"/>
    <mergeCell ref="M84:M85"/>
    <mergeCell ref="L70:L71"/>
    <mergeCell ref="L121:L122"/>
    <mergeCell ref="K118:K119"/>
    <mergeCell ref="M215:P217"/>
    <mergeCell ref="N104:N105"/>
    <mergeCell ref="N49:N50"/>
    <mergeCell ref="P49:P50"/>
    <mergeCell ref="H182:H183"/>
    <mergeCell ref="J193:J194"/>
    <mergeCell ref="K121:K122"/>
    <mergeCell ref="J80:J81"/>
    <mergeCell ref="K80:K81"/>
    <mergeCell ref="L97:L98"/>
    <mergeCell ref="N97:N98"/>
    <mergeCell ref="P97:P98"/>
    <mergeCell ref="J97:J98"/>
    <mergeCell ref="K97:K98"/>
    <mergeCell ref="P90:P91"/>
    <mergeCell ref="M106:P108"/>
    <mergeCell ref="P172:P173"/>
    <mergeCell ref="L77:L78"/>
    <mergeCell ref="H97:H98"/>
    <mergeCell ref="I97:I98"/>
    <mergeCell ref="J87:J88"/>
    <mergeCell ref="G104:G105"/>
    <mergeCell ref="B97:B101"/>
    <mergeCell ref="B77:B81"/>
    <mergeCell ref="L90:L91"/>
    <mergeCell ref="L84:L85"/>
    <mergeCell ref="H77:H78"/>
    <mergeCell ref="J162:J163"/>
    <mergeCell ref="P302:P303"/>
    <mergeCell ref="M304:P306"/>
    <mergeCell ref="B213:B217"/>
    <mergeCell ref="C213:C217"/>
    <mergeCell ref="G213:G214"/>
    <mergeCell ref="H213:H214"/>
    <mergeCell ref="I213:I214"/>
    <mergeCell ref="J213:J214"/>
    <mergeCell ref="K213:K214"/>
    <mergeCell ref="L213:L214"/>
    <mergeCell ref="N213:N214"/>
    <mergeCell ref="P213:P214"/>
    <mergeCell ref="E214:F214"/>
    <mergeCell ref="P344:P345"/>
    <mergeCell ref="L330:L331"/>
    <mergeCell ref="E333:F333"/>
    <mergeCell ref="G333:G334"/>
    <mergeCell ref="H333:H334"/>
    <mergeCell ref="M339:P341"/>
    <mergeCell ref="N330:N331"/>
    <mergeCell ref="P330:P331"/>
    <mergeCell ref="M332:P334"/>
    <mergeCell ref="H319:H320"/>
    <mergeCell ref="N323:N324"/>
    <mergeCell ref="M213:M214"/>
    <mergeCell ref="M226:M227"/>
    <mergeCell ref="P337:P338"/>
    <mergeCell ref="I344:I345"/>
    <mergeCell ref="M337:M338"/>
    <mergeCell ref="G243:G244"/>
    <mergeCell ref="N344:N345"/>
    <mergeCell ref="G337:G338"/>
    <mergeCell ref="V9:X12"/>
    <mergeCell ref="V16:X19"/>
    <mergeCell ref="V23:X26"/>
    <mergeCell ref="M22:M23"/>
    <mergeCell ref="V30:X33"/>
    <mergeCell ref="M29:M30"/>
    <mergeCell ref="V37:X40"/>
    <mergeCell ref="M36:M37"/>
    <mergeCell ref="M43:M44"/>
    <mergeCell ref="V44:X47"/>
    <mergeCell ref="V50:X53"/>
    <mergeCell ref="V57:X60"/>
    <mergeCell ref="V64:X67"/>
    <mergeCell ref="M49:M50"/>
    <mergeCell ref="M56:M57"/>
    <mergeCell ref="M63:M64"/>
    <mergeCell ref="Q16:U19"/>
    <mergeCell ref="Q23:U26"/>
    <mergeCell ref="Q30:U33"/>
    <mergeCell ref="Q37:U40"/>
    <mergeCell ref="M38:P40"/>
    <mergeCell ref="Q27:U27"/>
    <mergeCell ref="N22:N23"/>
    <mergeCell ref="P22:P23"/>
    <mergeCell ref="M24:P26"/>
    <mergeCell ref="N8:N9"/>
    <mergeCell ref="M10:P12"/>
    <mergeCell ref="N15:N16"/>
    <mergeCell ref="P15:P16"/>
    <mergeCell ref="Q44:U47"/>
    <mergeCell ref="M45:P47"/>
    <mergeCell ref="V71:X74"/>
    <mergeCell ref="V78:X81"/>
    <mergeCell ref="V85:X88"/>
    <mergeCell ref="V91:X94"/>
    <mergeCell ref="V98:X101"/>
    <mergeCell ref="M111:M112"/>
    <mergeCell ref="M118:M119"/>
    <mergeCell ref="M125:M126"/>
    <mergeCell ref="M131:M132"/>
    <mergeCell ref="M138:M139"/>
    <mergeCell ref="M145:M146"/>
    <mergeCell ref="V132:X135"/>
    <mergeCell ref="V139:X142"/>
    <mergeCell ref="V146:X149"/>
    <mergeCell ref="M86:P88"/>
    <mergeCell ref="P84:P85"/>
    <mergeCell ref="N90:N91"/>
    <mergeCell ref="M99:P101"/>
    <mergeCell ref="Q119:U122"/>
    <mergeCell ref="P104:P105"/>
    <mergeCell ref="M127:P129"/>
    <mergeCell ref="Q98:U101"/>
    <mergeCell ref="P138:P139"/>
    <mergeCell ref="M140:P142"/>
    <mergeCell ref="N145:N146"/>
    <mergeCell ref="P145:P146"/>
    <mergeCell ref="Q78:U81"/>
    <mergeCell ref="Q105:U108"/>
    <mergeCell ref="Q91:U94"/>
    <mergeCell ref="M261:M262"/>
    <mergeCell ref="M268:M269"/>
    <mergeCell ref="E264:F264"/>
    <mergeCell ref="G264:G265"/>
    <mergeCell ref="E262:F262"/>
    <mergeCell ref="M193:M194"/>
    <mergeCell ref="M200:M201"/>
    <mergeCell ref="M207:M208"/>
    <mergeCell ref="M188:P190"/>
    <mergeCell ref="P200:P201"/>
    <mergeCell ref="M202:P204"/>
    <mergeCell ref="L189:L190"/>
    <mergeCell ref="G186:G187"/>
    <mergeCell ref="Q167:U170"/>
    <mergeCell ref="L261:L262"/>
    <mergeCell ref="L236:L237"/>
    <mergeCell ref="Q153:U156"/>
    <mergeCell ref="N207:N208"/>
    <mergeCell ref="I250:I251"/>
    <mergeCell ref="J250:J251"/>
    <mergeCell ref="K247:K248"/>
    <mergeCell ref="L247:L248"/>
    <mergeCell ref="L162:L163"/>
    <mergeCell ref="P159:P160"/>
    <mergeCell ref="L152:L153"/>
    <mergeCell ref="L159:L160"/>
    <mergeCell ref="J261:J262"/>
    <mergeCell ref="M256:P258"/>
    <mergeCell ref="V338:X341"/>
    <mergeCell ref="M344:M345"/>
    <mergeCell ref="V345:X348"/>
    <mergeCell ref="M351:M352"/>
    <mergeCell ref="V352:X355"/>
    <mergeCell ref="M358:M359"/>
    <mergeCell ref="V283:X286"/>
    <mergeCell ref="M282:M283"/>
    <mergeCell ref="V290:X293"/>
    <mergeCell ref="M289:M290"/>
    <mergeCell ref="V297:X300"/>
    <mergeCell ref="M296:M297"/>
    <mergeCell ref="M302:M303"/>
    <mergeCell ref="V303:X306"/>
    <mergeCell ref="M309:M310"/>
    <mergeCell ref="V310:X313"/>
    <mergeCell ref="M316:M317"/>
    <mergeCell ref="M323:M324"/>
    <mergeCell ref="V317:X320"/>
    <mergeCell ref="V324:X327"/>
    <mergeCell ref="V331:X334"/>
    <mergeCell ref="M330:M331"/>
    <mergeCell ref="N289:N290"/>
    <mergeCell ref="P289:P290"/>
    <mergeCell ref="N358:N359"/>
    <mergeCell ref="P296:P297"/>
    <mergeCell ref="P309:P310"/>
    <mergeCell ref="Q352:U355"/>
    <mergeCell ref="Q359:U362"/>
    <mergeCell ref="N316:N317"/>
    <mergeCell ref="M298:P300"/>
    <mergeCell ref="N302:N303"/>
    <mergeCell ref="N220:N221"/>
    <mergeCell ref="P220:P221"/>
    <mergeCell ref="E221:F221"/>
    <mergeCell ref="Q221:U224"/>
    <mergeCell ref="M222:P224"/>
    <mergeCell ref="E223:F223"/>
    <mergeCell ref="G223:G224"/>
    <mergeCell ref="H223:H224"/>
    <mergeCell ref="I223:I224"/>
    <mergeCell ref="J223:J224"/>
    <mergeCell ref="K223:K224"/>
    <mergeCell ref="L223:L224"/>
    <mergeCell ref="H309:H310"/>
    <mergeCell ref="M311:P313"/>
    <mergeCell ref="G312:G313"/>
    <mergeCell ref="H312:H313"/>
    <mergeCell ref="V3:X4"/>
    <mergeCell ref="V153:X156"/>
    <mergeCell ref="V160:X163"/>
    <mergeCell ref="V167:X170"/>
    <mergeCell ref="V173:X176"/>
    <mergeCell ref="V180:X183"/>
    <mergeCell ref="V187:X190"/>
    <mergeCell ref="V194:X197"/>
    <mergeCell ref="V201:X204"/>
    <mergeCell ref="V208:X211"/>
    <mergeCell ref="V214:X217"/>
    <mergeCell ref="E196:F196"/>
    <mergeCell ref="M233:M234"/>
    <mergeCell ref="M240:M241"/>
    <mergeCell ref="M247:M248"/>
    <mergeCell ref="M254:M255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zoomScaleNormal="100" workbookViewId="0">
      <pane ySplit="1" topLeftCell="A38" activePane="bottomLeft" state="frozenSplit"/>
      <selection pane="bottomLeft" activeCell="F44" sqref="F44:G44"/>
    </sheetView>
  </sheetViews>
  <sheetFormatPr defaultColWidth="8.85546875" defaultRowHeight="18.75" x14ac:dyDescent="0.3"/>
  <cols>
    <col min="1" max="1" width="8.85546875" style="4"/>
    <col min="2" max="2" width="8.85546875" style="2"/>
    <col min="3" max="3" width="8.85546875" style="137"/>
    <col min="4" max="4" width="13.140625" style="138" bestFit="1" customWidth="1"/>
    <col min="5" max="5" width="22.28515625" style="51" customWidth="1"/>
    <col min="6" max="6" width="14.140625" style="5" customWidth="1"/>
    <col min="7" max="7" width="13.85546875" style="5" customWidth="1"/>
    <col min="8" max="8" width="8.85546875" style="4"/>
    <col min="9" max="9" width="5.28515625" style="4" customWidth="1"/>
    <col min="10" max="10" width="5.5703125" style="4" customWidth="1"/>
    <col min="11" max="11" width="7.28515625" style="4" customWidth="1"/>
    <col min="12" max="12" width="6.5703125" style="4" customWidth="1"/>
    <col min="13" max="15" width="8.85546875" style="4"/>
    <col min="16" max="16" width="8.85546875" style="162"/>
    <col min="17" max="16384" width="8.85546875" style="4"/>
  </cols>
  <sheetData>
    <row r="1" spans="1:17" ht="24" x14ac:dyDescent="0.3">
      <c r="A1" s="140"/>
      <c r="B1" s="141" t="s">
        <v>32</v>
      </c>
      <c r="C1" s="145" t="s">
        <v>33</v>
      </c>
      <c r="D1" s="146" t="s">
        <v>34</v>
      </c>
      <c r="E1" s="141" t="s">
        <v>12</v>
      </c>
      <c r="F1" s="141" t="s">
        <v>35</v>
      </c>
      <c r="G1" s="141" t="s">
        <v>36</v>
      </c>
      <c r="H1" s="141" t="s">
        <v>13</v>
      </c>
      <c r="I1" s="141" t="s">
        <v>37</v>
      </c>
      <c r="J1" s="141" t="s">
        <v>38</v>
      </c>
      <c r="K1" s="141" t="s">
        <v>39</v>
      </c>
      <c r="L1" s="141" t="s">
        <v>40</v>
      </c>
      <c r="M1" s="141" t="s">
        <v>41</v>
      </c>
      <c r="N1" s="141" t="s">
        <v>42</v>
      </c>
      <c r="O1" s="141"/>
      <c r="P1" s="159" t="s">
        <v>283</v>
      </c>
      <c r="Q1" s="139"/>
    </row>
    <row r="2" spans="1:17" ht="30" x14ac:dyDescent="0.25">
      <c r="A2" s="143" t="s">
        <v>70</v>
      </c>
      <c r="B2" s="143" t="s">
        <v>122</v>
      </c>
      <c r="C2" s="164" t="s">
        <v>137</v>
      </c>
      <c r="D2" s="165" t="s">
        <v>138</v>
      </c>
      <c r="E2" s="166" t="s">
        <v>139</v>
      </c>
      <c r="F2" s="167" t="s">
        <v>140</v>
      </c>
      <c r="G2" s="167" t="s">
        <v>141</v>
      </c>
      <c r="H2" s="144" t="s">
        <v>71</v>
      </c>
      <c r="I2" s="144" t="s">
        <v>107</v>
      </c>
      <c r="J2" s="144" t="s">
        <v>79</v>
      </c>
      <c r="K2" s="144" t="s">
        <v>74</v>
      </c>
      <c r="L2" s="144" t="s">
        <v>75</v>
      </c>
      <c r="M2" s="143" t="s">
        <v>136</v>
      </c>
      <c r="N2" s="143" t="s">
        <v>77</v>
      </c>
      <c r="O2" s="144" t="s">
        <v>124</v>
      </c>
      <c r="P2" s="163">
        <v>1</v>
      </c>
      <c r="Q2" s="158"/>
    </row>
    <row r="3" spans="1:17" ht="28.9" customHeight="1" x14ac:dyDescent="0.25">
      <c r="A3" s="143" t="s">
        <v>70</v>
      </c>
      <c r="B3" s="143" t="s">
        <v>81</v>
      </c>
      <c r="C3" s="164"/>
      <c r="D3" s="165" t="s">
        <v>142</v>
      </c>
      <c r="E3" s="166" t="s">
        <v>143</v>
      </c>
      <c r="F3" s="167" t="s">
        <v>287</v>
      </c>
      <c r="G3" s="167" t="s">
        <v>288</v>
      </c>
      <c r="H3" s="144" t="s">
        <v>71</v>
      </c>
      <c r="I3" s="144" t="s">
        <v>72</v>
      </c>
      <c r="J3" s="144" t="s">
        <v>73</v>
      </c>
      <c r="K3" s="144" t="s">
        <v>74</v>
      </c>
      <c r="L3" s="144" t="s">
        <v>75</v>
      </c>
      <c r="M3" s="143" t="s">
        <v>144</v>
      </c>
      <c r="N3" s="143" t="s">
        <v>77</v>
      </c>
      <c r="O3" s="144" t="s">
        <v>78</v>
      </c>
      <c r="P3" s="163">
        <v>2</v>
      </c>
      <c r="Q3" s="158"/>
    </row>
    <row r="4" spans="1:17" ht="28.9" customHeight="1" x14ac:dyDescent="0.25">
      <c r="A4" s="143" t="s">
        <v>70</v>
      </c>
      <c r="B4" s="143" t="s">
        <v>122</v>
      </c>
      <c r="C4" s="164" t="s">
        <v>131</v>
      </c>
      <c r="D4" s="165" t="s">
        <v>132</v>
      </c>
      <c r="E4" s="166" t="s">
        <v>133</v>
      </c>
      <c r="F4" s="167" t="s">
        <v>134</v>
      </c>
      <c r="G4" s="167" t="s">
        <v>135</v>
      </c>
      <c r="H4" s="144" t="s">
        <v>71</v>
      </c>
      <c r="I4" s="144" t="s">
        <v>107</v>
      </c>
      <c r="J4" s="144" t="s">
        <v>79</v>
      </c>
      <c r="K4" s="144" t="s">
        <v>74</v>
      </c>
      <c r="L4" s="144" t="s">
        <v>75</v>
      </c>
      <c r="M4" s="143" t="s">
        <v>136</v>
      </c>
      <c r="N4" s="143" t="s">
        <v>77</v>
      </c>
      <c r="O4" s="144" t="s">
        <v>78</v>
      </c>
      <c r="P4" s="163">
        <v>3</v>
      </c>
      <c r="Q4" s="158"/>
    </row>
    <row r="5" spans="1:17" ht="30" x14ac:dyDescent="0.25">
      <c r="A5" s="143" t="s">
        <v>70</v>
      </c>
      <c r="B5" s="143" t="s">
        <v>149</v>
      </c>
      <c r="C5" s="164" t="s">
        <v>206</v>
      </c>
      <c r="D5" s="165" t="s">
        <v>207</v>
      </c>
      <c r="E5" s="166" t="s">
        <v>208</v>
      </c>
      <c r="F5" s="167" t="s">
        <v>209</v>
      </c>
      <c r="G5" s="167" t="s">
        <v>210</v>
      </c>
      <c r="H5" s="144" t="s">
        <v>71</v>
      </c>
      <c r="I5" s="144" t="s">
        <v>107</v>
      </c>
      <c r="J5" s="144" t="s">
        <v>73</v>
      </c>
      <c r="K5" s="144" t="s">
        <v>74</v>
      </c>
      <c r="L5" s="144" t="s">
        <v>75</v>
      </c>
      <c r="M5" s="143" t="s">
        <v>76</v>
      </c>
      <c r="N5" s="143" t="s">
        <v>77</v>
      </c>
      <c r="O5" s="144" t="s">
        <v>124</v>
      </c>
      <c r="P5" s="163">
        <v>4</v>
      </c>
      <c r="Q5" s="158"/>
    </row>
    <row r="6" spans="1:17" ht="30" x14ac:dyDescent="0.25">
      <c r="A6" s="143" t="s">
        <v>70</v>
      </c>
      <c r="B6" s="143" t="s">
        <v>149</v>
      </c>
      <c r="C6" s="164" t="s">
        <v>211</v>
      </c>
      <c r="D6" s="165" t="s">
        <v>212</v>
      </c>
      <c r="E6" s="166" t="s">
        <v>213</v>
      </c>
      <c r="F6" s="167" t="s">
        <v>214</v>
      </c>
      <c r="G6" s="167" t="s">
        <v>215</v>
      </c>
      <c r="H6" s="144" t="s">
        <v>71</v>
      </c>
      <c r="I6" s="144" t="s">
        <v>107</v>
      </c>
      <c r="J6" s="144" t="s">
        <v>73</v>
      </c>
      <c r="K6" s="144" t="s">
        <v>74</v>
      </c>
      <c r="L6" s="144" t="s">
        <v>75</v>
      </c>
      <c r="M6" s="143" t="s">
        <v>76</v>
      </c>
      <c r="N6" s="143" t="s">
        <v>77</v>
      </c>
      <c r="O6" s="144" t="s">
        <v>124</v>
      </c>
      <c r="P6" s="163">
        <v>5</v>
      </c>
      <c r="Q6" s="158"/>
    </row>
    <row r="7" spans="1:17" ht="30" x14ac:dyDescent="0.25">
      <c r="A7" s="143" t="s">
        <v>70</v>
      </c>
      <c r="B7" s="143" t="s">
        <v>81</v>
      </c>
      <c r="C7" s="168"/>
      <c r="D7" s="165" t="s">
        <v>216</v>
      </c>
      <c r="E7" s="166" t="s">
        <v>217</v>
      </c>
      <c r="F7" s="167" t="s">
        <v>218</v>
      </c>
      <c r="G7" s="167" t="s">
        <v>219</v>
      </c>
      <c r="H7" s="144" t="s">
        <v>71</v>
      </c>
      <c r="I7" s="144" t="s">
        <v>72</v>
      </c>
      <c r="J7" s="144" t="s">
        <v>73</v>
      </c>
      <c r="K7" s="144" t="s">
        <v>74</v>
      </c>
      <c r="L7" s="144" t="s">
        <v>75</v>
      </c>
      <c r="M7" s="143" t="s">
        <v>76</v>
      </c>
      <c r="N7" s="143" t="s">
        <v>77</v>
      </c>
      <c r="O7" s="144" t="s">
        <v>78</v>
      </c>
      <c r="P7" s="163">
        <v>6</v>
      </c>
      <c r="Q7" s="157"/>
    </row>
    <row r="8" spans="1:17" ht="30" x14ac:dyDescent="0.25">
      <c r="A8" s="143" t="s">
        <v>70</v>
      </c>
      <c r="B8" s="143" t="s">
        <v>122</v>
      </c>
      <c r="C8" s="168"/>
      <c r="D8" s="165" t="s">
        <v>125</v>
      </c>
      <c r="E8" s="166" t="s">
        <v>126</v>
      </c>
      <c r="F8" s="167" t="s">
        <v>127</v>
      </c>
      <c r="G8" s="167" t="s">
        <v>128</v>
      </c>
      <c r="H8" s="144" t="s">
        <v>71</v>
      </c>
      <c r="I8" s="144" t="s">
        <v>72</v>
      </c>
      <c r="J8" s="144" t="s">
        <v>79</v>
      </c>
      <c r="K8" s="144" t="s">
        <v>74</v>
      </c>
      <c r="L8" s="144" t="s">
        <v>75</v>
      </c>
      <c r="M8" s="143" t="s">
        <v>129</v>
      </c>
      <c r="N8" s="143" t="s">
        <v>77</v>
      </c>
      <c r="O8" s="144" t="s">
        <v>130</v>
      </c>
      <c r="P8" s="163">
        <v>7</v>
      </c>
      <c r="Q8" s="158"/>
    </row>
    <row r="9" spans="1:17" ht="30" x14ac:dyDescent="0.25">
      <c r="A9" s="143" t="s">
        <v>70</v>
      </c>
      <c r="B9" s="143" t="s">
        <v>80</v>
      </c>
      <c r="C9" s="168"/>
      <c r="D9" s="165" t="s">
        <v>220</v>
      </c>
      <c r="E9" s="166" t="s">
        <v>221</v>
      </c>
      <c r="F9" s="167" t="s">
        <v>222</v>
      </c>
      <c r="G9" s="167" t="s">
        <v>223</v>
      </c>
      <c r="H9" s="144" t="s">
        <v>71</v>
      </c>
      <c r="I9" s="144" t="s">
        <v>72</v>
      </c>
      <c r="J9" s="144" t="s">
        <v>73</v>
      </c>
      <c r="K9" s="144" t="s">
        <v>74</v>
      </c>
      <c r="L9" s="144" t="s">
        <v>75</v>
      </c>
      <c r="M9" s="143" t="s">
        <v>224</v>
      </c>
      <c r="N9" s="143" t="s">
        <v>95</v>
      </c>
      <c r="O9" s="144"/>
      <c r="P9" s="163">
        <v>8</v>
      </c>
      <c r="Q9" s="158"/>
    </row>
    <row r="10" spans="1:17" ht="30" x14ac:dyDescent="0.25">
      <c r="A10" s="143" t="s">
        <v>70</v>
      </c>
      <c r="B10" s="143" t="s">
        <v>80</v>
      </c>
      <c r="C10" s="168"/>
      <c r="D10" s="165" t="s">
        <v>225</v>
      </c>
      <c r="E10" s="166" t="s">
        <v>226</v>
      </c>
      <c r="F10" s="167" t="s">
        <v>227</v>
      </c>
      <c r="G10" s="167" t="s">
        <v>228</v>
      </c>
      <c r="H10" s="144" t="s">
        <v>71</v>
      </c>
      <c r="I10" s="144" t="s">
        <v>72</v>
      </c>
      <c r="J10" s="144" t="s">
        <v>73</v>
      </c>
      <c r="K10" s="144" t="s">
        <v>74</v>
      </c>
      <c r="L10" s="144" t="s">
        <v>75</v>
      </c>
      <c r="M10" s="143" t="s">
        <v>224</v>
      </c>
      <c r="N10" s="143" t="s">
        <v>95</v>
      </c>
      <c r="O10" s="144"/>
      <c r="P10" s="163">
        <v>9</v>
      </c>
      <c r="Q10" s="158"/>
    </row>
    <row r="11" spans="1:17" ht="30" x14ac:dyDescent="0.25">
      <c r="A11" s="143" t="s">
        <v>70</v>
      </c>
      <c r="B11" s="143" t="s">
        <v>149</v>
      </c>
      <c r="C11" s="168"/>
      <c r="D11" s="165" t="s">
        <v>229</v>
      </c>
      <c r="E11" s="166" t="s">
        <v>230</v>
      </c>
      <c r="F11" s="167" t="s">
        <v>231</v>
      </c>
      <c r="G11" s="167" t="s">
        <v>232</v>
      </c>
      <c r="H11" s="144" t="s">
        <v>71</v>
      </c>
      <c r="I11" s="144" t="s">
        <v>72</v>
      </c>
      <c r="J11" s="144" t="s">
        <v>79</v>
      </c>
      <c r="K11" s="144" t="s">
        <v>74</v>
      </c>
      <c r="L11" s="144" t="s">
        <v>75</v>
      </c>
      <c r="M11" s="143" t="s">
        <v>224</v>
      </c>
      <c r="N11" s="143" t="s">
        <v>95</v>
      </c>
      <c r="O11" s="144"/>
      <c r="P11" s="163">
        <v>10</v>
      </c>
      <c r="Q11" s="158"/>
    </row>
    <row r="12" spans="1:17" ht="30" x14ac:dyDescent="0.25">
      <c r="A12" s="143" t="s">
        <v>70</v>
      </c>
      <c r="B12" s="143" t="s">
        <v>149</v>
      </c>
      <c r="C12" s="168"/>
      <c r="D12" s="165" t="s">
        <v>233</v>
      </c>
      <c r="E12" s="166" t="s">
        <v>234</v>
      </c>
      <c r="F12" s="167" t="s">
        <v>235</v>
      </c>
      <c r="G12" s="167" t="s">
        <v>236</v>
      </c>
      <c r="H12" s="144" t="s">
        <v>71</v>
      </c>
      <c r="I12" s="144" t="s">
        <v>72</v>
      </c>
      <c r="J12" s="144" t="s">
        <v>79</v>
      </c>
      <c r="K12" s="144" t="s">
        <v>74</v>
      </c>
      <c r="L12" s="144" t="s">
        <v>75</v>
      </c>
      <c r="M12" s="143" t="s">
        <v>224</v>
      </c>
      <c r="N12" s="143" t="s">
        <v>95</v>
      </c>
      <c r="O12" s="144"/>
      <c r="P12" s="163">
        <v>11</v>
      </c>
      <c r="Q12" s="158"/>
    </row>
    <row r="13" spans="1:17" ht="30" x14ac:dyDescent="0.25">
      <c r="A13" s="143" t="s">
        <v>70</v>
      </c>
      <c r="B13" s="143" t="s">
        <v>82</v>
      </c>
      <c r="C13" s="168"/>
      <c r="D13" s="165" t="s">
        <v>83</v>
      </c>
      <c r="E13" s="166" t="s">
        <v>84</v>
      </c>
      <c r="F13" s="167" t="s">
        <v>85</v>
      </c>
      <c r="G13" s="167" t="s">
        <v>86</v>
      </c>
      <c r="H13" s="144" t="s">
        <v>71</v>
      </c>
      <c r="I13" s="144" t="s">
        <v>72</v>
      </c>
      <c r="J13" s="144" t="s">
        <v>79</v>
      </c>
      <c r="K13" s="144" t="s">
        <v>74</v>
      </c>
      <c r="L13" s="144" t="s">
        <v>75</v>
      </c>
      <c r="M13" s="143" t="s">
        <v>87</v>
      </c>
      <c r="N13" s="143" t="s">
        <v>77</v>
      </c>
      <c r="O13" s="144" t="s">
        <v>88</v>
      </c>
      <c r="P13" s="163">
        <v>12</v>
      </c>
      <c r="Q13" s="158"/>
    </row>
    <row r="14" spans="1:17" ht="30" x14ac:dyDescent="0.25">
      <c r="A14" s="143" t="s">
        <v>70</v>
      </c>
      <c r="B14" s="143" t="s">
        <v>82</v>
      </c>
      <c r="C14" s="164" t="s">
        <v>104</v>
      </c>
      <c r="D14" s="165" t="s">
        <v>105</v>
      </c>
      <c r="E14" s="166" t="s">
        <v>106</v>
      </c>
      <c r="F14" s="167" t="s">
        <v>85</v>
      </c>
      <c r="G14" s="167" t="s">
        <v>86</v>
      </c>
      <c r="H14" s="144" t="s">
        <v>71</v>
      </c>
      <c r="I14" s="144" t="s">
        <v>107</v>
      </c>
      <c r="J14" s="144" t="s">
        <v>79</v>
      </c>
      <c r="K14" s="144" t="s">
        <v>74</v>
      </c>
      <c r="L14" s="144" t="s">
        <v>75</v>
      </c>
      <c r="M14" s="143" t="s">
        <v>108</v>
      </c>
      <c r="N14" s="143" t="s">
        <v>77</v>
      </c>
      <c r="O14" s="144" t="s">
        <v>78</v>
      </c>
      <c r="P14" s="163">
        <v>13</v>
      </c>
      <c r="Q14" s="158"/>
    </row>
    <row r="15" spans="1:17" ht="30" x14ac:dyDescent="0.25">
      <c r="A15" s="143" t="s">
        <v>70</v>
      </c>
      <c r="B15" s="143" t="s">
        <v>82</v>
      </c>
      <c r="C15" s="164" t="s">
        <v>109</v>
      </c>
      <c r="D15" s="165" t="s">
        <v>110</v>
      </c>
      <c r="E15" s="166" t="s">
        <v>111</v>
      </c>
      <c r="F15" s="167" t="s">
        <v>112</v>
      </c>
      <c r="G15" s="167" t="s">
        <v>113</v>
      </c>
      <c r="H15" s="144" t="s">
        <v>71</v>
      </c>
      <c r="I15" s="144" t="s">
        <v>107</v>
      </c>
      <c r="J15" s="144" t="s">
        <v>79</v>
      </c>
      <c r="K15" s="144" t="s">
        <v>74</v>
      </c>
      <c r="L15" s="144" t="s">
        <v>75</v>
      </c>
      <c r="M15" s="143" t="s">
        <v>114</v>
      </c>
      <c r="N15" s="143" t="s">
        <v>77</v>
      </c>
      <c r="O15" s="144" t="s">
        <v>78</v>
      </c>
      <c r="P15" s="163">
        <v>14</v>
      </c>
      <c r="Q15" s="158"/>
    </row>
    <row r="16" spans="1:17" ht="45" x14ac:dyDescent="0.25">
      <c r="A16" s="143" t="s">
        <v>70</v>
      </c>
      <c r="B16" s="143" t="s">
        <v>149</v>
      </c>
      <c r="C16" s="164"/>
      <c r="D16" s="165" t="s">
        <v>178</v>
      </c>
      <c r="E16" s="166" t="s">
        <v>179</v>
      </c>
      <c r="F16" s="167" t="s">
        <v>180</v>
      </c>
      <c r="G16" s="167" t="s">
        <v>181</v>
      </c>
      <c r="H16" s="144" t="s">
        <v>71</v>
      </c>
      <c r="I16" s="144" t="s">
        <v>72</v>
      </c>
      <c r="J16" s="144" t="s">
        <v>79</v>
      </c>
      <c r="K16" s="144" t="s">
        <v>74</v>
      </c>
      <c r="L16" s="144" t="s">
        <v>75</v>
      </c>
      <c r="M16" s="143" t="s">
        <v>182</v>
      </c>
      <c r="N16" s="143" t="s">
        <v>77</v>
      </c>
      <c r="O16" s="144" t="s">
        <v>123</v>
      </c>
      <c r="P16" s="163">
        <v>15</v>
      </c>
      <c r="Q16" s="158"/>
    </row>
    <row r="17" spans="1:17" ht="45" x14ac:dyDescent="0.25">
      <c r="A17" s="143" t="s">
        <v>70</v>
      </c>
      <c r="B17" s="143" t="s">
        <v>183</v>
      </c>
      <c r="C17" s="164"/>
      <c r="D17" s="165" t="s">
        <v>184</v>
      </c>
      <c r="E17" s="166" t="s">
        <v>185</v>
      </c>
      <c r="F17" s="167" t="s">
        <v>186</v>
      </c>
      <c r="G17" s="167" t="s">
        <v>187</v>
      </c>
      <c r="H17" s="144" t="s">
        <v>71</v>
      </c>
      <c r="I17" s="144" t="s">
        <v>72</v>
      </c>
      <c r="J17" s="144" t="s">
        <v>73</v>
      </c>
      <c r="K17" s="144" t="s">
        <v>74</v>
      </c>
      <c r="L17" s="144" t="s">
        <v>75</v>
      </c>
      <c r="M17" s="143" t="s">
        <v>188</v>
      </c>
      <c r="N17" s="143" t="s">
        <v>77</v>
      </c>
      <c r="O17" s="144" t="s">
        <v>123</v>
      </c>
      <c r="P17" s="163">
        <v>16</v>
      </c>
      <c r="Q17" s="158"/>
    </row>
    <row r="18" spans="1:17" ht="30" x14ac:dyDescent="0.25">
      <c r="A18" s="147" t="s">
        <v>70</v>
      </c>
      <c r="B18" s="147" t="s">
        <v>80</v>
      </c>
      <c r="C18" s="169" t="s">
        <v>0</v>
      </c>
      <c r="D18" s="148" t="s">
        <v>145</v>
      </c>
      <c r="E18" s="156" t="s">
        <v>146</v>
      </c>
      <c r="F18" s="149" t="s">
        <v>147</v>
      </c>
      <c r="G18" s="149" t="s">
        <v>148</v>
      </c>
      <c r="H18" s="150" t="s">
        <v>71</v>
      </c>
      <c r="I18" s="150" t="s">
        <v>72</v>
      </c>
      <c r="J18" s="150" t="s">
        <v>79</v>
      </c>
      <c r="K18" s="150" t="s">
        <v>74</v>
      </c>
      <c r="L18" s="150" t="s">
        <v>75</v>
      </c>
      <c r="M18" s="147" t="s">
        <v>129</v>
      </c>
      <c r="N18" s="147" t="s">
        <v>77</v>
      </c>
      <c r="O18" s="150" t="s">
        <v>123</v>
      </c>
      <c r="P18" s="160">
        <v>17</v>
      </c>
      <c r="Q18" s="142"/>
    </row>
    <row r="19" spans="1:17" ht="30" x14ac:dyDescent="0.25">
      <c r="A19" s="143" t="s">
        <v>70</v>
      </c>
      <c r="B19" s="143" t="s">
        <v>122</v>
      </c>
      <c r="C19" s="164" t="s">
        <v>246</v>
      </c>
      <c r="D19" s="165" t="s">
        <v>247</v>
      </c>
      <c r="E19" s="166" t="s">
        <v>248</v>
      </c>
      <c r="F19" s="167" t="s">
        <v>249</v>
      </c>
      <c r="G19" s="167" t="s">
        <v>250</v>
      </c>
      <c r="H19" s="144" t="s">
        <v>71</v>
      </c>
      <c r="I19" s="144" t="s">
        <v>107</v>
      </c>
      <c r="J19" s="144" t="s">
        <v>79</v>
      </c>
      <c r="K19" s="144" t="s">
        <v>74</v>
      </c>
      <c r="L19" s="144" t="s">
        <v>75</v>
      </c>
      <c r="M19" s="143" t="s">
        <v>136</v>
      </c>
      <c r="N19" s="143" t="s">
        <v>77</v>
      </c>
      <c r="O19" s="144" t="s">
        <v>78</v>
      </c>
      <c r="P19" s="163">
        <v>18</v>
      </c>
      <c r="Q19" s="158"/>
    </row>
    <row r="20" spans="1:17" ht="30" x14ac:dyDescent="0.25">
      <c r="A20" s="143" t="s">
        <v>70</v>
      </c>
      <c r="B20" s="143" t="s">
        <v>260</v>
      </c>
      <c r="C20" s="168"/>
      <c r="D20" s="165" t="s">
        <v>261</v>
      </c>
      <c r="E20" s="166" t="s">
        <v>262</v>
      </c>
      <c r="F20" s="167" t="s">
        <v>263</v>
      </c>
      <c r="G20" s="167" t="s">
        <v>264</v>
      </c>
      <c r="H20" s="144" t="s">
        <v>120</v>
      </c>
      <c r="I20" s="144" t="s">
        <v>72</v>
      </c>
      <c r="J20" s="144" t="s">
        <v>79</v>
      </c>
      <c r="K20" s="144" t="s">
        <v>74</v>
      </c>
      <c r="L20" s="144" t="s">
        <v>75</v>
      </c>
      <c r="M20" s="143" t="s">
        <v>144</v>
      </c>
      <c r="N20" s="143" t="s">
        <v>95</v>
      </c>
      <c r="O20" s="144"/>
      <c r="P20" s="163">
        <v>19</v>
      </c>
      <c r="Q20" s="158"/>
    </row>
    <row r="21" spans="1:17" ht="30" x14ac:dyDescent="0.25">
      <c r="A21" s="143" t="s">
        <v>70</v>
      </c>
      <c r="B21" s="143" t="s">
        <v>150</v>
      </c>
      <c r="C21" s="164" t="s">
        <v>251</v>
      </c>
      <c r="D21" s="165" t="s">
        <v>252</v>
      </c>
      <c r="E21" s="166" t="s">
        <v>253</v>
      </c>
      <c r="F21" s="167" t="s">
        <v>254</v>
      </c>
      <c r="G21" s="167" t="s">
        <v>255</v>
      </c>
      <c r="H21" s="144" t="s">
        <v>71</v>
      </c>
      <c r="I21" s="144" t="s">
        <v>107</v>
      </c>
      <c r="J21" s="144" t="s">
        <v>79</v>
      </c>
      <c r="K21" s="144" t="s">
        <v>74</v>
      </c>
      <c r="L21" s="144" t="s">
        <v>75</v>
      </c>
      <c r="M21" s="143" t="s">
        <v>136</v>
      </c>
      <c r="N21" s="143" t="s">
        <v>77</v>
      </c>
      <c r="O21" s="144" t="s">
        <v>78</v>
      </c>
      <c r="P21" s="163">
        <v>20</v>
      </c>
      <c r="Q21" s="158"/>
    </row>
    <row r="22" spans="1:17" ht="30" x14ac:dyDescent="0.25">
      <c r="A22" s="143" t="s">
        <v>70</v>
      </c>
      <c r="B22" s="143" t="s">
        <v>150</v>
      </c>
      <c r="C22" s="164" t="s">
        <v>242</v>
      </c>
      <c r="D22" s="165" t="s">
        <v>243</v>
      </c>
      <c r="E22" s="166" t="s">
        <v>244</v>
      </c>
      <c r="F22" s="167" t="s">
        <v>240</v>
      </c>
      <c r="G22" s="167" t="s">
        <v>245</v>
      </c>
      <c r="H22" s="144" t="s">
        <v>71</v>
      </c>
      <c r="I22" s="144" t="s">
        <v>107</v>
      </c>
      <c r="J22" s="144" t="s">
        <v>79</v>
      </c>
      <c r="K22" s="144" t="s">
        <v>74</v>
      </c>
      <c r="L22" s="144" t="s">
        <v>75</v>
      </c>
      <c r="M22" s="143" t="s">
        <v>136</v>
      </c>
      <c r="N22" s="143" t="s">
        <v>77</v>
      </c>
      <c r="O22" s="144" t="s">
        <v>78</v>
      </c>
      <c r="P22" s="163">
        <v>21</v>
      </c>
      <c r="Q22" s="158"/>
    </row>
    <row r="23" spans="1:17" ht="30" x14ac:dyDescent="0.25">
      <c r="A23" s="143" t="s">
        <v>70</v>
      </c>
      <c r="B23" s="143" t="s">
        <v>150</v>
      </c>
      <c r="C23" s="164" t="s">
        <v>237</v>
      </c>
      <c r="D23" s="165" t="s">
        <v>238</v>
      </c>
      <c r="E23" s="166" t="s">
        <v>239</v>
      </c>
      <c r="F23" s="167" t="s">
        <v>240</v>
      </c>
      <c r="G23" s="167" t="s">
        <v>241</v>
      </c>
      <c r="H23" s="144" t="s">
        <v>71</v>
      </c>
      <c r="I23" s="144" t="s">
        <v>107</v>
      </c>
      <c r="J23" s="144" t="s">
        <v>79</v>
      </c>
      <c r="K23" s="144" t="s">
        <v>74</v>
      </c>
      <c r="L23" s="144" t="s">
        <v>75</v>
      </c>
      <c r="M23" s="143" t="s">
        <v>136</v>
      </c>
      <c r="N23" s="143" t="s">
        <v>77</v>
      </c>
      <c r="O23" s="144" t="s">
        <v>78</v>
      </c>
      <c r="P23" s="163">
        <v>22</v>
      </c>
      <c r="Q23" s="158"/>
    </row>
    <row r="24" spans="1:17" ht="30" x14ac:dyDescent="0.25">
      <c r="A24" s="143" t="s">
        <v>70</v>
      </c>
      <c r="B24" s="143" t="s">
        <v>150</v>
      </c>
      <c r="C24" s="164"/>
      <c r="D24" s="165" t="s">
        <v>256</v>
      </c>
      <c r="E24" s="166" t="s">
        <v>257</v>
      </c>
      <c r="F24" s="167" t="s">
        <v>258</v>
      </c>
      <c r="G24" s="167" t="s">
        <v>259</v>
      </c>
      <c r="H24" s="144" t="s">
        <v>71</v>
      </c>
      <c r="I24" s="144" t="s">
        <v>72</v>
      </c>
      <c r="J24" s="144" t="s">
        <v>79</v>
      </c>
      <c r="K24" s="144" t="s">
        <v>74</v>
      </c>
      <c r="L24" s="144" t="s">
        <v>75</v>
      </c>
      <c r="M24" s="143" t="s">
        <v>136</v>
      </c>
      <c r="N24" s="143" t="s">
        <v>77</v>
      </c>
      <c r="O24" s="144" t="s">
        <v>78</v>
      </c>
      <c r="P24" s="163">
        <v>23</v>
      </c>
      <c r="Q24" s="158"/>
    </row>
    <row r="25" spans="1:17" ht="43.15" customHeight="1" x14ac:dyDescent="0.25">
      <c r="A25" s="143" t="s">
        <v>70</v>
      </c>
      <c r="B25" s="143" t="s">
        <v>82</v>
      </c>
      <c r="C25" s="164" t="s">
        <v>115</v>
      </c>
      <c r="D25" s="165" t="s">
        <v>116</v>
      </c>
      <c r="E25" s="166" t="s">
        <v>117</v>
      </c>
      <c r="F25" s="167" t="s">
        <v>118</v>
      </c>
      <c r="G25" s="167" t="s">
        <v>119</v>
      </c>
      <c r="H25" s="144" t="s">
        <v>120</v>
      </c>
      <c r="I25" s="144" t="s">
        <v>107</v>
      </c>
      <c r="J25" s="144" t="s">
        <v>79</v>
      </c>
      <c r="K25" s="144" t="s">
        <v>74</v>
      </c>
      <c r="L25" s="144" t="s">
        <v>75</v>
      </c>
      <c r="M25" s="143" t="s">
        <v>121</v>
      </c>
      <c r="N25" s="143" t="s">
        <v>95</v>
      </c>
      <c r="O25" s="144" t="s">
        <v>78</v>
      </c>
      <c r="P25" s="163">
        <v>25</v>
      </c>
      <c r="Q25" s="158"/>
    </row>
    <row r="26" spans="1:17" ht="40.9" customHeight="1" x14ac:dyDescent="0.25">
      <c r="A26" s="143" t="s">
        <v>70</v>
      </c>
      <c r="B26" s="143" t="s">
        <v>149</v>
      </c>
      <c r="C26" s="164"/>
      <c r="D26" s="165" t="s">
        <v>189</v>
      </c>
      <c r="E26" s="166" t="s">
        <v>190</v>
      </c>
      <c r="F26" s="167" t="s">
        <v>191</v>
      </c>
      <c r="G26" s="167" t="s">
        <v>192</v>
      </c>
      <c r="H26" s="144" t="s">
        <v>71</v>
      </c>
      <c r="I26" s="144" t="s">
        <v>72</v>
      </c>
      <c r="J26" s="144" t="s">
        <v>79</v>
      </c>
      <c r="K26" s="144" t="s">
        <v>74</v>
      </c>
      <c r="L26" s="144" t="s">
        <v>75</v>
      </c>
      <c r="M26" s="143" t="s">
        <v>193</v>
      </c>
      <c r="N26" s="143" t="s">
        <v>95</v>
      </c>
      <c r="O26" s="144"/>
      <c r="P26" s="163">
        <v>26</v>
      </c>
      <c r="Q26" s="158"/>
    </row>
    <row r="27" spans="1:17" ht="45" x14ac:dyDescent="0.25">
      <c r="A27" s="143" t="s">
        <v>70</v>
      </c>
      <c r="B27" s="143" t="s">
        <v>149</v>
      </c>
      <c r="C27" s="168"/>
      <c r="D27" s="165" t="s">
        <v>194</v>
      </c>
      <c r="E27" s="166" t="s">
        <v>195</v>
      </c>
      <c r="F27" s="167" t="s">
        <v>196</v>
      </c>
      <c r="G27" s="167" t="s">
        <v>197</v>
      </c>
      <c r="H27" s="144" t="s">
        <v>71</v>
      </c>
      <c r="I27" s="144" t="s">
        <v>72</v>
      </c>
      <c r="J27" s="144" t="s">
        <v>79</v>
      </c>
      <c r="K27" s="144" t="s">
        <v>74</v>
      </c>
      <c r="L27" s="144" t="s">
        <v>75</v>
      </c>
      <c r="M27" s="143" t="s">
        <v>193</v>
      </c>
      <c r="N27" s="143" t="s">
        <v>95</v>
      </c>
      <c r="O27" s="144"/>
      <c r="P27" s="163">
        <v>27</v>
      </c>
      <c r="Q27" s="158"/>
    </row>
    <row r="28" spans="1:17" ht="45" x14ac:dyDescent="0.25">
      <c r="A28" s="143" t="s">
        <v>70</v>
      </c>
      <c r="B28" s="143" t="s">
        <v>149</v>
      </c>
      <c r="C28" s="168"/>
      <c r="D28" s="165" t="s">
        <v>198</v>
      </c>
      <c r="E28" s="166" t="s">
        <v>199</v>
      </c>
      <c r="F28" s="167" t="s">
        <v>200</v>
      </c>
      <c r="G28" s="167" t="s">
        <v>201</v>
      </c>
      <c r="H28" s="144" t="s">
        <v>71</v>
      </c>
      <c r="I28" s="144" t="s">
        <v>72</v>
      </c>
      <c r="J28" s="144" t="s">
        <v>79</v>
      </c>
      <c r="K28" s="144" t="s">
        <v>74</v>
      </c>
      <c r="L28" s="144" t="s">
        <v>75</v>
      </c>
      <c r="M28" s="143" t="s">
        <v>193</v>
      </c>
      <c r="N28" s="143" t="s">
        <v>95</v>
      </c>
      <c r="O28" s="144"/>
      <c r="P28" s="163">
        <v>28</v>
      </c>
      <c r="Q28" s="158"/>
    </row>
    <row r="29" spans="1:17" ht="45" x14ac:dyDescent="0.25">
      <c r="A29" s="143" t="s">
        <v>70</v>
      </c>
      <c r="B29" s="143" t="s">
        <v>149</v>
      </c>
      <c r="C29" s="168"/>
      <c r="D29" s="165" t="s">
        <v>202</v>
      </c>
      <c r="E29" s="166" t="s">
        <v>203</v>
      </c>
      <c r="F29" s="167" t="s">
        <v>204</v>
      </c>
      <c r="G29" s="167" t="s">
        <v>205</v>
      </c>
      <c r="H29" s="144" t="s">
        <v>71</v>
      </c>
      <c r="I29" s="144" t="s">
        <v>72</v>
      </c>
      <c r="J29" s="144" t="s">
        <v>79</v>
      </c>
      <c r="K29" s="144" t="s">
        <v>74</v>
      </c>
      <c r="L29" s="144" t="s">
        <v>75</v>
      </c>
      <c r="M29" s="143" t="s">
        <v>193</v>
      </c>
      <c r="N29" s="143" t="s">
        <v>95</v>
      </c>
      <c r="O29" s="144"/>
      <c r="P29" s="163">
        <v>29</v>
      </c>
      <c r="Q29" s="158"/>
    </row>
    <row r="30" spans="1:17" ht="45" x14ac:dyDescent="0.25">
      <c r="A30" s="143" t="s">
        <v>70</v>
      </c>
      <c r="B30" s="143" t="s">
        <v>260</v>
      </c>
      <c r="C30" s="168"/>
      <c r="D30" s="165" t="s">
        <v>270</v>
      </c>
      <c r="E30" s="166" t="s">
        <v>271</v>
      </c>
      <c r="F30" s="167" t="s">
        <v>272</v>
      </c>
      <c r="G30" s="167" t="s">
        <v>273</v>
      </c>
      <c r="H30" s="144" t="s">
        <v>71</v>
      </c>
      <c r="I30" s="144" t="s">
        <v>72</v>
      </c>
      <c r="J30" s="144" t="s">
        <v>79</v>
      </c>
      <c r="K30" s="144" t="s">
        <v>74</v>
      </c>
      <c r="L30" s="144" t="s">
        <v>75</v>
      </c>
      <c r="M30" s="143" t="s">
        <v>274</v>
      </c>
      <c r="N30" s="143" t="s">
        <v>95</v>
      </c>
      <c r="O30" s="144"/>
      <c r="P30" s="163">
        <v>30</v>
      </c>
      <c r="Q30" s="158"/>
    </row>
    <row r="31" spans="1:17" ht="45" x14ac:dyDescent="0.25">
      <c r="A31" s="143" t="s">
        <v>70</v>
      </c>
      <c r="B31" s="143" t="s">
        <v>149</v>
      </c>
      <c r="C31" s="168"/>
      <c r="D31" s="165" t="s">
        <v>275</v>
      </c>
      <c r="E31" s="166" t="s">
        <v>276</v>
      </c>
      <c r="F31" s="167" t="s">
        <v>272</v>
      </c>
      <c r="G31" s="167" t="s">
        <v>277</v>
      </c>
      <c r="H31" s="144" t="s">
        <v>71</v>
      </c>
      <c r="I31" s="144" t="s">
        <v>72</v>
      </c>
      <c r="J31" s="144" t="s">
        <v>79</v>
      </c>
      <c r="K31" s="144" t="s">
        <v>74</v>
      </c>
      <c r="L31" s="144" t="s">
        <v>75</v>
      </c>
      <c r="M31" s="143" t="s">
        <v>274</v>
      </c>
      <c r="N31" s="143" t="s">
        <v>95</v>
      </c>
      <c r="O31" s="144"/>
      <c r="P31" s="163">
        <v>31</v>
      </c>
      <c r="Q31" s="158"/>
    </row>
    <row r="32" spans="1:17" ht="45" x14ac:dyDescent="0.25">
      <c r="A32" s="143" t="s">
        <v>70</v>
      </c>
      <c r="B32" s="143" t="s">
        <v>260</v>
      </c>
      <c r="C32" s="168"/>
      <c r="D32" s="165" t="s">
        <v>278</v>
      </c>
      <c r="E32" s="166" t="s">
        <v>279</v>
      </c>
      <c r="F32" s="167" t="s">
        <v>280</v>
      </c>
      <c r="G32" s="167" t="s">
        <v>277</v>
      </c>
      <c r="H32" s="144" t="s">
        <v>71</v>
      </c>
      <c r="I32" s="144" t="s">
        <v>72</v>
      </c>
      <c r="J32" s="144" t="s">
        <v>79</v>
      </c>
      <c r="K32" s="144" t="s">
        <v>74</v>
      </c>
      <c r="L32" s="144" t="s">
        <v>75</v>
      </c>
      <c r="M32" s="143" t="s">
        <v>274</v>
      </c>
      <c r="N32" s="143" t="s">
        <v>95</v>
      </c>
      <c r="O32" s="144"/>
      <c r="P32" s="163">
        <v>32</v>
      </c>
      <c r="Q32" s="158"/>
    </row>
    <row r="33" spans="1:17" ht="45" x14ac:dyDescent="0.25">
      <c r="A33" s="143" t="s">
        <v>70</v>
      </c>
      <c r="B33" s="143" t="s">
        <v>260</v>
      </c>
      <c r="C33" s="168"/>
      <c r="D33" s="165" t="s">
        <v>281</v>
      </c>
      <c r="E33" s="166" t="s">
        <v>282</v>
      </c>
      <c r="F33" s="167" t="s">
        <v>280</v>
      </c>
      <c r="G33" s="167" t="s">
        <v>273</v>
      </c>
      <c r="H33" s="144" t="s">
        <v>71</v>
      </c>
      <c r="I33" s="144" t="s">
        <v>72</v>
      </c>
      <c r="J33" s="144" t="s">
        <v>79</v>
      </c>
      <c r="K33" s="144" t="s">
        <v>74</v>
      </c>
      <c r="L33" s="144" t="s">
        <v>75</v>
      </c>
      <c r="M33" s="143" t="s">
        <v>274</v>
      </c>
      <c r="N33" s="143" t="s">
        <v>95</v>
      </c>
      <c r="O33" s="144"/>
      <c r="P33" s="163">
        <v>33</v>
      </c>
      <c r="Q33" s="158"/>
    </row>
    <row r="34" spans="1:17" ht="30" x14ac:dyDescent="0.25">
      <c r="A34" s="143" t="s">
        <v>70</v>
      </c>
      <c r="B34" s="143" t="s">
        <v>260</v>
      </c>
      <c r="C34" s="168"/>
      <c r="D34" s="165" t="s">
        <v>265</v>
      </c>
      <c r="E34" s="166" t="s">
        <v>266</v>
      </c>
      <c r="F34" s="167" t="s">
        <v>267</v>
      </c>
      <c r="G34" s="167" t="s">
        <v>268</v>
      </c>
      <c r="H34" s="144" t="s">
        <v>71</v>
      </c>
      <c r="I34" s="144" t="s">
        <v>72</v>
      </c>
      <c r="J34" s="144" t="s">
        <v>79</v>
      </c>
      <c r="K34" s="144" t="s">
        <v>74</v>
      </c>
      <c r="L34" s="144" t="s">
        <v>75</v>
      </c>
      <c r="M34" s="143" t="s">
        <v>129</v>
      </c>
      <c r="N34" s="143" t="s">
        <v>77</v>
      </c>
      <c r="O34" s="144" t="s">
        <v>269</v>
      </c>
      <c r="P34" s="163">
        <v>34</v>
      </c>
      <c r="Q34" s="158"/>
    </row>
    <row r="35" spans="1:17" ht="28.9" customHeight="1" x14ac:dyDescent="0.3">
      <c r="A35" s="147" t="s">
        <v>70</v>
      </c>
      <c r="B35" s="151"/>
      <c r="C35" s="152"/>
      <c r="D35" s="153"/>
      <c r="E35" s="156" t="s">
        <v>286</v>
      </c>
      <c r="F35" s="154"/>
      <c r="G35" s="154"/>
      <c r="H35" s="155"/>
      <c r="I35" s="155"/>
      <c r="J35" s="155"/>
      <c r="K35" s="155"/>
      <c r="L35" s="155"/>
      <c r="M35" s="155"/>
      <c r="N35" s="155"/>
      <c r="O35" s="155"/>
      <c r="P35" s="161">
        <v>35</v>
      </c>
      <c r="Q35" s="142"/>
    </row>
    <row r="36" spans="1:17" ht="28.9" customHeight="1" x14ac:dyDescent="0.25">
      <c r="A36" s="143" t="s">
        <v>70</v>
      </c>
      <c r="B36" s="143" t="s">
        <v>89</v>
      </c>
      <c r="C36" s="168"/>
      <c r="D36" s="165" t="s">
        <v>90</v>
      </c>
      <c r="E36" s="166" t="s">
        <v>91</v>
      </c>
      <c r="F36" s="167" t="s">
        <v>92</v>
      </c>
      <c r="G36" s="167" t="s">
        <v>93</v>
      </c>
      <c r="H36" s="144" t="s">
        <v>71</v>
      </c>
      <c r="I36" s="144" t="s">
        <v>72</v>
      </c>
      <c r="J36" s="144" t="s">
        <v>79</v>
      </c>
      <c r="K36" s="144" t="s">
        <v>74</v>
      </c>
      <c r="L36" s="144" t="s">
        <v>75</v>
      </c>
      <c r="M36" s="143" t="s">
        <v>94</v>
      </c>
      <c r="N36" s="143" t="s">
        <v>95</v>
      </c>
      <c r="O36" s="144"/>
      <c r="P36" s="163">
        <v>36</v>
      </c>
      <c r="Q36" s="158"/>
    </row>
    <row r="37" spans="1:17" ht="30" x14ac:dyDescent="0.25">
      <c r="A37" s="143" t="s">
        <v>70</v>
      </c>
      <c r="B37" s="143" t="s">
        <v>89</v>
      </c>
      <c r="C37" s="168"/>
      <c r="D37" s="165" t="s">
        <v>96</v>
      </c>
      <c r="E37" s="166" t="s">
        <v>97</v>
      </c>
      <c r="F37" s="167" t="s">
        <v>98</v>
      </c>
      <c r="G37" s="167" t="s">
        <v>99</v>
      </c>
      <c r="H37" s="144" t="s">
        <v>71</v>
      </c>
      <c r="I37" s="144" t="s">
        <v>72</v>
      </c>
      <c r="J37" s="144" t="s">
        <v>79</v>
      </c>
      <c r="K37" s="144" t="s">
        <v>74</v>
      </c>
      <c r="L37" s="144" t="s">
        <v>75</v>
      </c>
      <c r="M37" s="143" t="s">
        <v>94</v>
      </c>
      <c r="N37" s="143" t="s">
        <v>95</v>
      </c>
      <c r="O37" s="144"/>
      <c r="P37" s="163">
        <v>37</v>
      </c>
      <c r="Q37" s="158"/>
    </row>
    <row r="38" spans="1:17" ht="30" x14ac:dyDescent="0.25">
      <c r="A38" s="143" t="s">
        <v>70</v>
      </c>
      <c r="B38" s="143" t="s">
        <v>89</v>
      </c>
      <c r="C38" s="168"/>
      <c r="D38" s="165" t="s">
        <v>100</v>
      </c>
      <c r="E38" s="166" t="s">
        <v>101</v>
      </c>
      <c r="F38" s="167" t="s">
        <v>102</v>
      </c>
      <c r="G38" s="167" t="s">
        <v>103</v>
      </c>
      <c r="H38" s="144" t="s">
        <v>71</v>
      </c>
      <c r="I38" s="144" t="s">
        <v>72</v>
      </c>
      <c r="J38" s="144" t="s">
        <v>79</v>
      </c>
      <c r="K38" s="144" t="s">
        <v>74</v>
      </c>
      <c r="L38" s="144" t="s">
        <v>75</v>
      </c>
      <c r="M38" s="143" t="s">
        <v>94</v>
      </c>
      <c r="N38" s="143" t="s">
        <v>95</v>
      </c>
      <c r="O38" s="144"/>
      <c r="P38" s="163">
        <v>38</v>
      </c>
      <c r="Q38" s="158"/>
    </row>
    <row r="39" spans="1:17" ht="29.25" x14ac:dyDescent="0.25">
      <c r="A39" s="143" t="s">
        <v>70</v>
      </c>
      <c r="B39" s="143" t="s">
        <v>150</v>
      </c>
      <c r="C39" s="164" t="s">
        <v>151</v>
      </c>
      <c r="D39" s="165" t="s">
        <v>152</v>
      </c>
      <c r="E39" s="166" t="s">
        <v>153</v>
      </c>
      <c r="F39" s="167" t="s">
        <v>154</v>
      </c>
      <c r="G39" s="167" t="s">
        <v>155</v>
      </c>
      <c r="H39" s="144" t="s">
        <v>71</v>
      </c>
      <c r="I39" s="144" t="s">
        <v>107</v>
      </c>
      <c r="J39" s="144" t="s">
        <v>79</v>
      </c>
      <c r="K39" s="144" t="s">
        <v>74</v>
      </c>
      <c r="L39" s="144" t="s">
        <v>75</v>
      </c>
      <c r="M39" s="143" t="s">
        <v>136</v>
      </c>
      <c r="N39" s="143" t="s">
        <v>77</v>
      </c>
      <c r="O39" s="144" t="s">
        <v>156</v>
      </c>
      <c r="P39" s="163">
        <v>39</v>
      </c>
      <c r="Q39" s="158"/>
    </row>
    <row r="40" spans="1:17" ht="29.25" x14ac:dyDescent="0.25">
      <c r="A40" s="143" t="s">
        <v>70</v>
      </c>
      <c r="B40" s="143" t="s">
        <v>150</v>
      </c>
      <c r="C40" s="164" t="s">
        <v>157</v>
      </c>
      <c r="D40" s="165" t="s">
        <v>158</v>
      </c>
      <c r="E40" s="166" t="s">
        <v>159</v>
      </c>
      <c r="F40" s="167" t="s">
        <v>160</v>
      </c>
      <c r="G40" s="167" t="s">
        <v>161</v>
      </c>
      <c r="H40" s="144" t="s">
        <v>71</v>
      </c>
      <c r="I40" s="144" t="s">
        <v>107</v>
      </c>
      <c r="J40" s="144" t="s">
        <v>79</v>
      </c>
      <c r="K40" s="144" t="s">
        <v>74</v>
      </c>
      <c r="L40" s="144" t="s">
        <v>75</v>
      </c>
      <c r="M40" s="143" t="s">
        <v>136</v>
      </c>
      <c r="N40" s="143" t="s">
        <v>77</v>
      </c>
      <c r="O40" s="144" t="s">
        <v>78</v>
      </c>
      <c r="P40" s="163">
        <v>40</v>
      </c>
      <c r="Q40" s="158"/>
    </row>
    <row r="41" spans="1:17" ht="30" x14ac:dyDescent="0.25">
      <c r="A41" s="143" t="s">
        <v>70</v>
      </c>
      <c r="B41" s="143" t="s">
        <v>150</v>
      </c>
      <c r="C41" s="164"/>
      <c r="D41" s="165" t="s">
        <v>167</v>
      </c>
      <c r="E41" s="166" t="s">
        <v>168</v>
      </c>
      <c r="F41" s="167" t="s">
        <v>169</v>
      </c>
      <c r="G41" s="167" t="s">
        <v>170</v>
      </c>
      <c r="H41" s="144" t="s">
        <v>71</v>
      </c>
      <c r="I41" s="144" t="s">
        <v>72</v>
      </c>
      <c r="J41" s="144" t="s">
        <v>79</v>
      </c>
      <c r="K41" s="144" t="s">
        <v>74</v>
      </c>
      <c r="L41" s="144" t="s">
        <v>75</v>
      </c>
      <c r="M41" s="143" t="s">
        <v>166</v>
      </c>
      <c r="N41" s="143" t="s">
        <v>95</v>
      </c>
      <c r="O41" s="144"/>
      <c r="P41" s="163">
        <v>41</v>
      </c>
      <c r="Q41" s="158"/>
    </row>
    <row r="42" spans="1:17" ht="30" x14ac:dyDescent="0.25">
      <c r="A42" s="143" t="s">
        <v>70</v>
      </c>
      <c r="B42" s="143" t="s">
        <v>150</v>
      </c>
      <c r="C42" s="168"/>
      <c r="D42" s="165" t="s">
        <v>171</v>
      </c>
      <c r="E42" s="166" t="s">
        <v>172</v>
      </c>
      <c r="F42" s="167" t="s">
        <v>173</v>
      </c>
      <c r="G42" s="167" t="s">
        <v>174</v>
      </c>
      <c r="H42" s="144" t="s">
        <v>71</v>
      </c>
      <c r="I42" s="144" t="s">
        <v>72</v>
      </c>
      <c r="J42" s="144" t="s">
        <v>79</v>
      </c>
      <c r="K42" s="144" t="s">
        <v>74</v>
      </c>
      <c r="L42" s="144" t="s">
        <v>75</v>
      </c>
      <c r="M42" s="143" t="s">
        <v>166</v>
      </c>
      <c r="N42" s="143" t="s">
        <v>95</v>
      </c>
      <c r="O42" s="144"/>
      <c r="P42" s="163">
        <v>42</v>
      </c>
      <c r="Q42" s="158"/>
    </row>
    <row r="43" spans="1:17" ht="30" x14ac:dyDescent="0.25">
      <c r="A43" s="143" t="s">
        <v>70</v>
      </c>
      <c r="B43" s="143" t="s">
        <v>150</v>
      </c>
      <c r="C43" s="168"/>
      <c r="D43" s="165" t="s">
        <v>175</v>
      </c>
      <c r="E43" s="166" t="s">
        <v>176</v>
      </c>
      <c r="F43" s="167" t="s">
        <v>173</v>
      </c>
      <c r="G43" s="167" t="s">
        <v>177</v>
      </c>
      <c r="H43" s="144" t="s">
        <v>71</v>
      </c>
      <c r="I43" s="144" t="s">
        <v>72</v>
      </c>
      <c r="J43" s="144" t="s">
        <v>79</v>
      </c>
      <c r="K43" s="144" t="s">
        <v>74</v>
      </c>
      <c r="L43" s="144" t="s">
        <v>75</v>
      </c>
      <c r="M43" s="143" t="s">
        <v>166</v>
      </c>
      <c r="N43" s="143" t="s">
        <v>95</v>
      </c>
      <c r="O43" s="144"/>
      <c r="P43" s="163">
        <v>43</v>
      </c>
      <c r="Q43" s="158"/>
    </row>
    <row r="44" spans="1:17" ht="30" x14ac:dyDescent="0.25">
      <c r="A44" s="143" t="s">
        <v>70</v>
      </c>
      <c r="B44" s="143" t="s">
        <v>150</v>
      </c>
      <c r="C44" s="168"/>
      <c r="D44" s="165" t="s">
        <v>162</v>
      </c>
      <c r="E44" s="166" t="s">
        <v>163</v>
      </c>
      <c r="F44" s="167" t="s">
        <v>164</v>
      </c>
      <c r="G44" s="167" t="s">
        <v>165</v>
      </c>
      <c r="H44" s="144" t="s">
        <v>71</v>
      </c>
      <c r="I44" s="144" t="s">
        <v>72</v>
      </c>
      <c r="J44" s="144" t="s">
        <v>79</v>
      </c>
      <c r="K44" s="144" t="s">
        <v>74</v>
      </c>
      <c r="L44" s="144" t="s">
        <v>75</v>
      </c>
      <c r="M44" s="143" t="s">
        <v>166</v>
      </c>
      <c r="N44" s="143" t="s">
        <v>95</v>
      </c>
      <c r="O44" s="144"/>
      <c r="P44" s="163">
        <v>44</v>
      </c>
      <c r="Q44" s="158"/>
    </row>
  </sheetData>
  <sortState ref="A2:Q86">
    <sortCondition ref="P2:P86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R5" sqref="R5"/>
    </sheetView>
  </sheetViews>
  <sheetFormatPr defaultColWidth="8.85546875" defaultRowHeight="15" x14ac:dyDescent="0.25"/>
  <cols>
    <col min="1" max="1" width="9" style="6" customWidth="1"/>
    <col min="2" max="2" width="18" style="7" customWidth="1"/>
    <col min="3" max="3" width="5.140625" style="24" hidden="1" customWidth="1"/>
    <col min="4" max="4" width="7.85546875" style="6" customWidth="1"/>
    <col min="5" max="5" width="15.28515625" style="6" customWidth="1"/>
    <col min="6" max="6" width="13.28515625" style="6" customWidth="1"/>
    <col min="7" max="7" width="7.42578125" style="6" customWidth="1"/>
    <col min="8" max="8" width="9" style="6" customWidth="1"/>
    <col min="9" max="9" width="5.28515625" style="6" hidden="1" customWidth="1"/>
    <col min="10" max="10" width="5.7109375" style="25" customWidth="1"/>
    <col min="11" max="11" width="9.85546875" style="6" customWidth="1"/>
    <col min="12" max="12" width="17.28515625" style="6" customWidth="1"/>
    <col min="13" max="13" width="14.7109375" style="6" customWidth="1"/>
    <col min="14" max="14" width="0" style="6" hidden="1" customWidth="1"/>
    <col min="15" max="15" width="3" style="6" customWidth="1"/>
    <col min="16" max="16" width="10.7109375" style="6" customWidth="1"/>
    <col min="17" max="16384" width="8.85546875" style="6"/>
  </cols>
  <sheetData>
    <row r="1" spans="1:16" thickTop="1" x14ac:dyDescent="0.3">
      <c r="A1" s="673" t="s">
        <v>8</v>
      </c>
      <c r="B1" s="674"/>
      <c r="C1" s="674"/>
      <c r="D1" s="674"/>
      <c r="E1" s="675"/>
      <c r="F1" s="676" t="s">
        <v>10</v>
      </c>
      <c r="G1" s="677"/>
      <c r="H1" s="677"/>
      <c r="I1" s="677"/>
      <c r="J1" s="677"/>
      <c r="K1" s="678"/>
      <c r="L1" s="54"/>
      <c r="M1" s="54"/>
      <c r="N1" s="54"/>
      <c r="O1" s="54"/>
      <c r="P1" s="54"/>
    </row>
    <row r="2" spans="1:16" x14ac:dyDescent="0.25">
      <c r="A2" s="679" t="s">
        <v>0</v>
      </c>
      <c r="B2" s="680"/>
      <c r="C2" s="680"/>
      <c r="D2" s="680"/>
      <c r="E2" s="681"/>
      <c r="F2" s="682" t="s">
        <v>0</v>
      </c>
      <c r="G2" s="683"/>
      <c r="H2" s="683"/>
      <c r="I2" s="683"/>
      <c r="J2" s="683"/>
      <c r="K2" s="684"/>
      <c r="L2" s="685" t="s">
        <v>0</v>
      </c>
      <c r="M2" s="686"/>
      <c r="N2" s="686"/>
      <c r="O2" s="686"/>
      <c r="P2" s="686"/>
    </row>
    <row r="3" spans="1:16" x14ac:dyDescent="0.25">
      <c r="A3" s="688" t="s">
        <v>9</v>
      </c>
      <c r="B3" s="689"/>
      <c r="C3" s="689"/>
      <c r="D3" s="689"/>
      <c r="E3" s="690"/>
      <c r="F3" s="691" t="s">
        <v>11</v>
      </c>
      <c r="G3" s="692"/>
      <c r="H3" s="692"/>
      <c r="I3" s="692"/>
      <c r="J3" s="692"/>
      <c r="K3" s="693"/>
      <c r="L3" s="687"/>
      <c r="M3" s="686"/>
      <c r="N3" s="686"/>
      <c r="O3" s="686"/>
      <c r="P3" s="686"/>
    </row>
    <row r="4" spans="1:16" thickBot="1" x14ac:dyDescent="0.35">
      <c r="A4" s="708" t="s">
        <v>0</v>
      </c>
      <c r="B4" s="709"/>
      <c r="C4" s="709"/>
      <c r="D4" s="709"/>
      <c r="E4" s="710"/>
      <c r="F4" s="711" t="s">
        <v>0</v>
      </c>
      <c r="G4" s="712"/>
      <c r="H4" s="712"/>
      <c r="I4" s="712"/>
      <c r="J4" s="712"/>
      <c r="K4" s="713"/>
      <c r="L4" s="55"/>
      <c r="M4" s="55"/>
      <c r="N4" s="55"/>
      <c r="O4" s="55"/>
      <c r="P4" s="55"/>
    </row>
    <row r="5" spans="1:16" ht="30" x14ac:dyDescent="0.3">
      <c r="A5" s="714" t="s">
        <v>45</v>
      </c>
      <c r="B5" s="715"/>
      <c r="C5" s="715"/>
      <c r="D5" s="715"/>
      <c r="E5" s="715"/>
      <c r="F5" s="716" t="s">
        <v>0</v>
      </c>
      <c r="G5" s="716"/>
      <c r="H5" s="56" t="s">
        <v>20</v>
      </c>
      <c r="I5" s="57" t="s">
        <v>2</v>
      </c>
      <c r="J5" s="717" t="s">
        <v>0</v>
      </c>
      <c r="K5" s="718"/>
      <c r="L5" s="719"/>
      <c r="M5" s="58" t="s">
        <v>0</v>
      </c>
      <c r="N5" s="59" t="s">
        <v>0</v>
      </c>
      <c r="O5" s="59" t="s">
        <v>0</v>
      </c>
      <c r="P5" s="60"/>
    </row>
    <row r="6" spans="1:16" ht="51" thickBot="1" x14ac:dyDescent="0.35">
      <c r="A6" s="61" t="s">
        <v>46</v>
      </c>
      <c r="B6" s="62" t="s">
        <v>47</v>
      </c>
      <c r="C6" s="63" t="s">
        <v>0</v>
      </c>
      <c r="D6" s="63" t="s">
        <v>48</v>
      </c>
      <c r="E6" s="64" t="s">
        <v>35</v>
      </c>
      <c r="F6" s="64" t="s">
        <v>36</v>
      </c>
      <c r="G6" s="65" t="s">
        <v>49</v>
      </c>
      <c r="H6" s="720" t="s">
        <v>50</v>
      </c>
      <c r="I6" s="721"/>
      <c r="J6" s="722"/>
      <c r="K6" s="66" t="s">
        <v>0</v>
      </c>
      <c r="L6" s="723" t="s">
        <v>51</v>
      </c>
      <c r="M6" s="724"/>
      <c r="N6" s="724"/>
      <c r="O6" s="724"/>
      <c r="P6" s="725"/>
    </row>
    <row r="7" spans="1:16" ht="15.75" thickTop="1" x14ac:dyDescent="0.25">
      <c r="A7" s="67" t="s">
        <v>52</v>
      </c>
      <c r="B7" s="726"/>
      <c r="C7" s="728" t="s">
        <v>0</v>
      </c>
      <c r="D7" s="68" t="s">
        <v>53</v>
      </c>
      <c r="E7" s="730" t="s">
        <v>0</v>
      </c>
      <c r="F7" s="730"/>
      <c r="G7" s="731"/>
      <c r="H7" s="733" t="s">
        <v>54</v>
      </c>
      <c r="I7" s="733"/>
      <c r="J7" s="125"/>
      <c r="K7" s="704" t="s">
        <v>55</v>
      </c>
      <c r="L7" s="705"/>
      <c r="M7" s="705"/>
      <c r="N7" s="705"/>
      <c r="O7" s="705"/>
      <c r="P7" s="706"/>
    </row>
    <row r="8" spans="1:16" ht="15.75" thickBot="1" x14ac:dyDescent="0.3">
      <c r="A8" s="70" t="s">
        <v>0</v>
      </c>
      <c r="B8" s="727"/>
      <c r="C8" s="729"/>
      <c r="D8" s="15" t="s">
        <v>56</v>
      </c>
      <c r="E8" s="71" t="s">
        <v>0</v>
      </c>
      <c r="F8" s="71" t="s">
        <v>57</v>
      </c>
      <c r="G8" s="732"/>
      <c r="H8" s="707" t="s">
        <v>58</v>
      </c>
      <c r="I8" s="707"/>
      <c r="J8" s="126"/>
      <c r="K8" s="127"/>
      <c r="L8" s="74"/>
      <c r="M8" s="75"/>
      <c r="N8" s="75"/>
      <c r="O8" s="76"/>
      <c r="P8" s="76"/>
    </row>
    <row r="9" spans="1:16" ht="15.75" thickTop="1" x14ac:dyDescent="0.25">
      <c r="A9" s="77" t="s">
        <v>0</v>
      </c>
      <c r="B9" s="727"/>
      <c r="C9" s="729"/>
      <c r="D9" s="15" t="s">
        <v>1</v>
      </c>
      <c r="E9" s="78" t="s">
        <v>0</v>
      </c>
      <c r="F9" s="78" t="s">
        <v>0</v>
      </c>
      <c r="G9" s="736"/>
      <c r="H9" s="707" t="s">
        <v>59</v>
      </c>
      <c r="I9" s="707"/>
      <c r="J9" s="126"/>
      <c r="K9" s="128"/>
      <c r="L9" s="80"/>
      <c r="M9" s="739" t="s">
        <v>0</v>
      </c>
      <c r="N9" s="740"/>
      <c r="O9" s="740"/>
      <c r="P9" s="743" t="s">
        <v>60</v>
      </c>
    </row>
    <row r="10" spans="1:16" ht="16.5" thickBot="1" x14ac:dyDescent="0.3">
      <c r="A10" s="132">
        <v>1</v>
      </c>
      <c r="B10" s="734"/>
      <c r="C10" s="735"/>
      <c r="D10" s="133" t="s">
        <v>61</v>
      </c>
      <c r="E10" s="134" t="s">
        <v>0</v>
      </c>
      <c r="F10" s="134" t="s">
        <v>0</v>
      </c>
      <c r="G10" s="737"/>
      <c r="H10" s="745" t="s">
        <v>62</v>
      </c>
      <c r="I10" s="745"/>
      <c r="J10" s="135"/>
      <c r="K10" s="129"/>
      <c r="L10" s="85"/>
      <c r="M10" s="741"/>
      <c r="N10" s="742"/>
      <c r="O10" s="742"/>
      <c r="P10" s="744"/>
    </row>
    <row r="11" spans="1:16" ht="21.75" thickTop="1" x14ac:dyDescent="0.25">
      <c r="A11" s="694" t="s">
        <v>63</v>
      </c>
      <c r="B11" s="695"/>
      <c r="C11" s="136"/>
      <c r="D11" s="696"/>
      <c r="E11" s="697"/>
      <c r="F11" s="697"/>
      <c r="G11" s="697"/>
      <c r="H11" s="697"/>
      <c r="I11" s="697"/>
      <c r="J11" s="698"/>
      <c r="K11" s="130" t="s">
        <v>0</v>
      </c>
      <c r="L11" s="74"/>
      <c r="M11" s="75"/>
      <c r="N11" s="75"/>
      <c r="O11" s="76"/>
      <c r="P11" s="87" t="s">
        <v>64</v>
      </c>
    </row>
    <row r="12" spans="1:16" ht="21.75" thickBot="1" x14ac:dyDescent="0.3">
      <c r="A12" s="702" t="s">
        <v>65</v>
      </c>
      <c r="B12" s="703"/>
      <c r="C12" s="53"/>
      <c r="D12" s="699"/>
      <c r="E12" s="700"/>
      <c r="F12" s="700"/>
      <c r="G12" s="700"/>
      <c r="H12" s="700"/>
      <c r="I12" s="700"/>
      <c r="J12" s="701"/>
      <c r="K12" s="131" t="s">
        <v>66</v>
      </c>
      <c r="L12" s="89"/>
      <c r="M12" s="90"/>
      <c r="N12" s="90"/>
      <c r="O12" s="90"/>
      <c r="P12" s="91" t="s">
        <v>67</v>
      </c>
    </row>
    <row r="13" spans="1:16" ht="15.75" thickTop="1" x14ac:dyDescent="0.25">
      <c r="A13" s="67" t="s">
        <v>52</v>
      </c>
      <c r="B13" s="726"/>
      <c r="C13" s="728" t="s">
        <v>0</v>
      </c>
      <c r="D13" s="68" t="s">
        <v>53</v>
      </c>
      <c r="E13" s="730" t="s">
        <v>0</v>
      </c>
      <c r="F13" s="730"/>
      <c r="G13" s="731"/>
      <c r="H13" s="733" t="s">
        <v>54</v>
      </c>
      <c r="I13" s="733"/>
      <c r="J13" s="69"/>
      <c r="K13" s="738" t="s">
        <v>55</v>
      </c>
      <c r="L13" s="705"/>
      <c r="M13" s="705"/>
      <c r="N13" s="705"/>
      <c r="O13" s="705"/>
      <c r="P13" s="706"/>
    </row>
    <row r="14" spans="1:16" ht="15.75" thickBot="1" x14ac:dyDescent="0.3">
      <c r="A14" s="70" t="s">
        <v>0</v>
      </c>
      <c r="B14" s="727"/>
      <c r="C14" s="729"/>
      <c r="D14" s="15" t="s">
        <v>56</v>
      </c>
      <c r="E14" s="71" t="s">
        <v>0</v>
      </c>
      <c r="F14" s="71" t="s">
        <v>57</v>
      </c>
      <c r="G14" s="732"/>
      <c r="H14" s="707" t="s">
        <v>58</v>
      </c>
      <c r="I14" s="707"/>
      <c r="J14" s="72"/>
      <c r="K14" s="73"/>
      <c r="L14" s="74"/>
      <c r="M14" s="75"/>
      <c r="N14" s="75"/>
      <c r="O14" s="76"/>
      <c r="P14" s="76"/>
    </row>
    <row r="15" spans="1:16" ht="15.75" thickTop="1" x14ac:dyDescent="0.25">
      <c r="A15" s="77" t="s">
        <v>0</v>
      </c>
      <c r="B15" s="727"/>
      <c r="C15" s="729"/>
      <c r="D15" s="15" t="s">
        <v>1</v>
      </c>
      <c r="E15" s="78" t="s">
        <v>0</v>
      </c>
      <c r="F15" s="78" t="s">
        <v>0</v>
      </c>
      <c r="G15" s="736"/>
      <c r="H15" s="707" t="s">
        <v>59</v>
      </c>
      <c r="I15" s="707"/>
      <c r="J15" s="72"/>
      <c r="K15" s="79"/>
      <c r="L15" s="80"/>
      <c r="M15" s="739" t="s">
        <v>0</v>
      </c>
      <c r="N15" s="740"/>
      <c r="O15" s="740"/>
      <c r="P15" s="743" t="s">
        <v>60</v>
      </c>
    </row>
    <row r="16" spans="1:16" ht="16.5" thickBot="1" x14ac:dyDescent="0.3">
      <c r="A16" s="81">
        <v>2</v>
      </c>
      <c r="B16" s="727"/>
      <c r="C16" s="729"/>
      <c r="D16" s="82" t="s">
        <v>61</v>
      </c>
      <c r="E16" s="83" t="s">
        <v>0</v>
      </c>
      <c r="F16" s="83" t="s">
        <v>0</v>
      </c>
      <c r="G16" s="736"/>
      <c r="H16" s="707" t="s">
        <v>62</v>
      </c>
      <c r="I16" s="707"/>
      <c r="J16" s="72"/>
      <c r="K16" s="84"/>
      <c r="L16" s="85"/>
      <c r="M16" s="741"/>
      <c r="N16" s="742"/>
      <c r="O16" s="742"/>
      <c r="P16" s="744"/>
    </row>
    <row r="17" spans="1:16" ht="21.75" thickTop="1" x14ac:dyDescent="0.25">
      <c r="A17" s="746" t="s">
        <v>63</v>
      </c>
      <c r="B17" s="747"/>
      <c r="C17" s="52"/>
      <c r="D17" s="748"/>
      <c r="E17" s="749"/>
      <c r="F17" s="749"/>
      <c r="G17" s="749"/>
      <c r="H17" s="749"/>
      <c r="I17" s="749"/>
      <c r="J17" s="749"/>
      <c r="K17" s="86" t="s">
        <v>0</v>
      </c>
      <c r="L17" s="74"/>
      <c r="M17" s="75"/>
      <c r="N17" s="75"/>
      <c r="O17" s="76"/>
      <c r="P17" s="87" t="s">
        <v>64</v>
      </c>
    </row>
    <row r="18" spans="1:16" ht="21.75" thickBot="1" x14ac:dyDescent="0.3">
      <c r="A18" s="702" t="s">
        <v>65</v>
      </c>
      <c r="B18" s="703"/>
      <c r="C18" s="53"/>
      <c r="D18" s="699"/>
      <c r="E18" s="700"/>
      <c r="F18" s="700"/>
      <c r="G18" s="700"/>
      <c r="H18" s="700"/>
      <c r="I18" s="700"/>
      <c r="J18" s="700"/>
      <c r="K18" s="88" t="s">
        <v>66</v>
      </c>
      <c r="L18" s="89"/>
      <c r="M18" s="90"/>
      <c r="N18" s="90"/>
      <c r="O18" s="90"/>
      <c r="P18" s="91" t="s">
        <v>67</v>
      </c>
    </row>
    <row r="19" spans="1:16" ht="15.75" thickTop="1" x14ac:dyDescent="0.25">
      <c r="A19" s="67" t="s">
        <v>52</v>
      </c>
      <c r="B19" s="726"/>
      <c r="C19" s="728" t="s">
        <v>0</v>
      </c>
      <c r="D19" s="68" t="s">
        <v>53</v>
      </c>
      <c r="E19" s="730" t="s">
        <v>0</v>
      </c>
      <c r="F19" s="730"/>
      <c r="G19" s="731"/>
      <c r="H19" s="733" t="s">
        <v>54</v>
      </c>
      <c r="I19" s="733"/>
      <c r="J19" s="69"/>
      <c r="K19" s="738" t="s">
        <v>55</v>
      </c>
      <c r="L19" s="705"/>
      <c r="M19" s="705"/>
      <c r="N19" s="705"/>
      <c r="O19" s="705"/>
      <c r="P19" s="706"/>
    </row>
    <row r="20" spans="1:16" ht="15.75" thickBot="1" x14ac:dyDescent="0.3">
      <c r="A20" s="70" t="s">
        <v>0</v>
      </c>
      <c r="B20" s="727"/>
      <c r="C20" s="729"/>
      <c r="D20" s="15" t="s">
        <v>56</v>
      </c>
      <c r="E20" s="71" t="s">
        <v>0</v>
      </c>
      <c r="F20" s="71" t="s">
        <v>57</v>
      </c>
      <c r="G20" s="732"/>
      <c r="H20" s="707" t="s">
        <v>58</v>
      </c>
      <c r="I20" s="707"/>
      <c r="J20" s="72"/>
      <c r="K20" s="73"/>
      <c r="L20" s="74"/>
      <c r="M20" s="75"/>
      <c r="N20" s="75"/>
      <c r="O20" s="76"/>
      <c r="P20" s="76"/>
    </row>
    <row r="21" spans="1:16" ht="15.75" thickTop="1" x14ac:dyDescent="0.25">
      <c r="A21" s="77" t="e">
        <f>IF(#REF!=1,"Has Photo","Need Photo")</f>
        <v>#REF!</v>
      </c>
      <c r="B21" s="727"/>
      <c r="C21" s="729"/>
      <c r="D21" s="15" t="s">
        <v>1</v>
      </c>
      <c r="E21" s="78" t="s">
        <v>0</v>
      </c>
      <c r="F21" s="78" t="s">
        <v>0</v>
      </c>
      <c r="G21" s="736"/>
      <c r="H21" s="707" t="s">
        <v>59</v>
      </c>
      <c r="I21" s="707"/>
      <c r="J21" s="72"/>
      <c r="K21" s="79"/>
      <c r="L21" s="80"/>
      <c r="M21" s="739" t="s">
        <v>0</v>
      </c>
      <c r="N21" s="740"/>
      <c r="O21" s="740"/>
      <c r="P21" s="743" t="s">
        <v>60</v>
      </c>
    </row>
    <row r="22" spans="1:16" ht="16.5" thickBot="1" x14ac:dyDescent="0.3">
      <c r="A22" s="81">
        <v>3</v>
      </c>
      <c r="B22" s="727"/>
      <c r="C22" s="729"/>
      <c r="D22" s="82" t="s">
        <v>61</v>
      </c>
      <c r="E22" s="83" t="s">
        <v>0</v>
      </c>
      <c r="F22" s="83" t="s">
        <v>0</v>
      </c>
      <c r="G22" s="736"/>
      <c r="H22" s="707" t="s">
        <v>62</v>
      </c>
      <c r="I22" s="707"/>
      <c r="J22" s="72"/>
      <c r="K22" s="84"/>
      <c r="L22" s="85"/>
      <c r="M22" s="741"/>
      <c r="N22" s="742"/>
      <c r="O22" s="742"/>
      <c r="P22" s="744"/>
    </row>
    <row r="23" spans="1:16" ht="21.75" thickTop="1" x14ac:dyDescent="0.25">
      <c r="A23" s="746" t="s">
        <v>63</v>
      </c>
      <c r="B23" s="747"/>
      <c r="C23" s="52"/>
      <c r="D23" s="748"/>
      <c r="E23" s="749"/>
      <c r="F23" s="749"/>
      <c r="G23" s="749"/>
      <c r="H23" s="749"/>
      <c r="I23" s="749"/>
      <c r="J23" s="749"/>
      <c r="K23" s="86" t="s">
        <v>0</v>
      </c>
      <c r="L23" s="74"/>
      <c r="M23" s="75"/>
      <c r="N23" s="75"/>
      <c r="O23" s="76"/>
      <c r="P23" s="87" t="s">
        <v>64</v>
      </c>
    </row>
    <row r="24" spans="1:16" ht="21.75" thickBot="1" x14ac:dyDescent="0.3">
      <c r="A24" s="702" t="s">
        <v>65</v>
      </c>
      <c r="B24" s="703"/>
      <c r="C24" s="53"/>
      <c r="D24" s="699"/>
      <c r="E24" s="700"/>
      <c r="F24" s="700"/>
      <c r="G24" s="700"/>
      <c r="H24" s="700"/>
      <c r="I24" s="700"/>
      <c r="J24" s="700"/>
      <c r="K24" s="88" t="s">
        <v>66</v>
      </c>
      <c r="L24" s="89"/>
      <c r="M24" s="90"/>
      <c r="N24" s="90"/>
      <c r="O24" s="90"/>
      <c r="P24" s="91" t="s">
        <v>67</v>
      </c>
    </row>
    <row r="25" spans="1:16" ht="15.75" thickTop="1" x14ac:dyDescent="0.25">
      <c r="A25" s="67" t="s">
        <v>52</v>
      </c>
      <c r="B25" s="726"/>
      <c r="C25" s="728" t="s">
        <v>0</v>
      </c>
      <c r="D25" s="68" t="s">
        <v>53</v>
      </c>
      <c r="E25" s="730" t="s">
        <v>0</v>
      </c>
      <c r="F25" s="730"/>
      <c r="G25" s="731"/>
      <c r="H25" s="733" t="s">
        <v>54</v>
      </c>
      <c r="I25" s="733"/>
      <c r="J25" s="69"/>
      <c r="K25" s="738" t="s">
        <v>55</v>
      </c>
      <c r="L25" s="705"/>
      <c r="M25" s="705"/>
      <c r="N25" s="705"/>
      <c r="O25" s="705"/>
      <c r="P25" s="706"/>
    </row>
    <row r="26" spans="1:16" ht="15.75" thickBot="1" x14ac:dyDescent="0.3">
      <c r="A26" s="70" t="s">
        <v>0</v>
      </c>
      <c r="B26" s="727"/>
      <c r="C26" s="729"/>
      <c r="D26" s="15" t="s">
        <v>56</v>
      </c>
      <c r="E26" s="71" t="s">
        <v>0</v>
      </c>
      <c r="F26" s="71" t="s">
        <v>57</v>
      </c>
      <c r="G26" s="732"/>
      <c r="H26" s="707" t="s">
        <v>58</v>
      </c>
      <c r="I26" s="707"/>
      <c r="J26" s="72"/>
      <c r="K26" s="73"/>
      <c r="L26" s="74"/>
      <c r="M26" s="75"/>
      <c r="N26" s="75"/>
      <c r="O26" s="76"/>
      <c r="P26" s="76"/>
    </row>
    <row r="27" spans="1:16" ht="15.75" thickTop="1" x14ac:dyDescent="0.25">
      <c r="A27" s="77" t="s">
        <v>0</v>
      </c>
      <c r="B27" s="727"/>
      <c r="C27" s="729"/>
      <c r="D27" s="15" t="s">
        <v>1</v>
      </c>
      <c r="E27" s="78" t="s">
        <v>0</v>
      </c>
      <c r="F27" s="78" t="s">
        <v>0</v>
      </c>
      <c r="G27" s="736"/>
      <c r="H27" s="707" t="s">
        <v>59</v>
      </c>
      <c r="I27" s="707"/>
      <c r="J27" s="72"/>
      <c r="K27" s="79"/>
      <c r="L27" s="80"/>
      <c r="M27" s="739" t="s">
        <v>0</v>
      </c>
      <c r="N27" s="740"/>
      <c r="O27" s="740"/>
      <c r="P27" s="743" t="s">
        <v>60</v>
      </c>
    </row>
    <row r="28" spans="1:16" ht="16.5" thickBot="1" x14ac:dyDescent="0.3">
      <c r="A28" s="81">
        <v>4</v>
      </c>
      <c r="B28" s="727"/>
      <c r="C28" s="729"/>
      <c r="D28" s="82" t="s">
        <v>61</v>
      </c>
      <c r="E28" s="83" t="s">
        <v>0</v>
      </c>
      <c r="F28" s="83" t="s">
        <v>0</v>
      </c>
      <c r="G28" s="736"/>
      <c r="H28" s="707" t="s">
        <v>62</v>
      </c>
      <c r="I28" s="707"/>
      <c r="J28" s="72"/>
      <c r="K28" s="84"/>
      <c r="L28" s="85"/>
      <c r="M28" s="741"/>
      <c r="N28" s="742"/>
      <c r="O28" s="742"/>
      <c r="P28" s="744"/>
    </row>
    <row r="29" spans="1:16" ht="21.75" thickTop="1" x14ac:dyDescent="0.25">
      <c r="A29" s="746" t="s">
        <v>63</v>
      </c>
      <c r="B29" s="747"/>
      <c r="C29" s="52"/>
      <c r="D29" s="748"/>
      <c r="E29" s="749"/>
      <c r="F29" s="749"/>
      <c r="G29" s="749"/>
      <c r="H29" s="749"/>
      <c r="I29" s="749"/>
      <c r="J29" s="749"/>
      <c r="K29" s="86" t="s">
        <v>0</v>
      </c>
      <c r="L29" s="74"/>
      <c r="M29" s="75"/>
      <c r="N29" s="75"/>
      <c r="O29" s="76"/>
      <c r="P29" s="87" t="s">
        <v>64</v>
      </c>
    </row>
    <row r="30" spans="1:16" ht="21.75" thickBot="1" x14ac:dyDescent="0.3">
      <c r="A30" s="702" t="s">
        <v>65</v>
      </c>
      <c r="B30" s="703"/>
      <c r="C30" s="53"/>
      <c r="D30" s="699"/>
      <c r="E30" s="700"/>
      <c r="F30" s="700"/>
      <c r="G30" s="700"/>
      <c r="H30" s="700"/>
      <c r="I30" s="700"/>
      <c r="J30" s="700"/>
      <c r="K30" s="88" t="s">
        <v>66</v>
      </c>
      <c r="L30" s="89"/>
      <c r="M30" s="90"/>
      <c r="N30" s="90"/>
      <c r="O30" s="90"/>
      <c r="P30" s="91" t="s">
        <v>67</v>
      </c>
    </row>
    <row r="31" spans="1:16" ht="15.75" thickTop="1" x14ac:dyDescent="0.25">
      <c r="A31" s="67" t="s">
        <v>52</v>
      </c>
      <c r="B31" s="726"/>
      <c r="C31" s="728" t="s">
        <v>0</v>
      </c>
      <c r="D31" s="68" t="s">
        <v>53</v>
      </c>
      <c r="E31" s="730" t="s">
        <v>0</v>
      </c>
      <c r="F31" s="730"/>
      <c r="G31" s="731"/>
      <c r="H31" s="733" t="s">
        <v>54</v>
      </c>
      <c r="I31" s="733"/>
      <c r="J31" s="69"/>
      <c r="K31" s="738" t="s">
        <v>55</v>
      </c>
      <c r="L31" s="705"/>
      <c r="M31" s="705"/>
      <c r="N31" s="705"/>
      <c r="O31" s="705"/>
      <c r="P31" s="706"/>
    </row>
    <row r="32" spans="1:16" ht="15.75" thickBot="1" x14ac:dyDescent="0.3">
      <c r="A32" s="70" t="s">
        <v>0</v>
      </c>
      <c r="B32" s="727"/>
      <c r="C32" s="729"/>
      <c r="D32" s="15" t="s">
        <v>56</v>
      </c>
      <c r="E32" s="71" t="s">
        <v>0</v>
      </c>
      <c r="F32" s="71" t="s">
        <v>57</v>
      </c>
      <c r="G32" s="732"/>
      <c r="H32" s="707" t="s">
        <v>58</v>
      </c>
      <c r="I32" s="707"/>
      <c r="J32" s="72"/>
      <c r="K32" s="73"/>
      <c r="L32" s="74"/>
      <c r="M32" s="75"/>
      <c r="N32" s="75"/>
      <c r="O32" s="76"/>
      <c r="P32" s="76"/>
    </row>
    <row r="33" spans="1:16" ht="15.75" thickTop="1" x14ac:dyDescent="0.25">
      <c r="A33" s="77" t="s">
        <v>0</v>
      </c>
      <c r="B33" s="727"/>
      <c r="C33" s="729"/>
      <c r="D33" s="15" t="s">
        <v>1</v>
      </c>
      <c r="E33" s="78" t="s">
        <v>0</v>
      </c>
      <c r="F33" s="78" t="s">
        <v>0</v>
      </c>
      <c r="G33" s="736"/>
      <c r="H33" s="707" t="s">
        <v>59</v>
      </c>
      <c r="I33" s="707"/>
      <c r="J33" s="72"/>
      <c r="K33" s="79"/>
      <c r="L33" s="80"/>
      <c r="M33" s="739" t="s">
        <v>0</v>
      </c>
      <c r="N33" s="740"/>
      <c r="O33" s="740"/>
      <c r="P33" s="743" t="s">
        <v>60</v>
      </c>
    </row>
    <row r="34" spans="1:16" ht="16.5" thickBot="1" x14ac:dyDescent="0.3">
      <c r="A34" s="81">
        <v>5</v>
      </c>
      <c r="B34" s="727"/>
      <c r="C34" s="729"/>
      <c r="D34" s="82" t="s">
        <v>61</v>
      </c>
      <c r="E34" s="83" t="s">
        <v>0</v>
      </c>
      <c r="F34" s="83" t="s">
        <v>0</v>
      </c>
      <c r="G34" s="736"/>
      <c r="H34" s="707" t="s">
        <v>62</v>
      </c>
      <c r="I34" s="707"/>
      <c r="J34" s="72"/>
      <c r="K34" s="84"/>
      <c r="L34" s="85"/>
      <c r="M34" s="741"/>
      <c r="N34" s="742"/>
      <c r="O34" s="742"/>
      <c r="P34" s="744"/>
    </row>
    <row r="35" spans="1:16" ht="21.75" thickTop="1" x14ac:dyDescent="0.25">
      <c r="A35" s="746" t="s">
        <v>63</v>
      </c>
      <c r="B35" s="747"/>
      <c r="C35" s="52"/>
      <c r="D35" s="748"/>
      <c r="E35" s="749"/>
      <c r="F35" s="749"/>
      <c r="G35" s="749"/>
      <c r="H35" s="749"/>
      <c r="I35" s="749"/>
      <c r="J35" s="749"/>
      <c r="K35" s="86" t="s">
        <v>0</v>
      </c>
      <c r="L35" s="74"/>
      <c r="M35" s="75"/>
      <c r="N35" s="75"/>
      <c r="O35" s="76"/>
      <c r="P35" s="87" t="s">
        <v>64</v>
      </c>
    </row>
    <row r="36" spans="1:16" ht="21.75" thickBot="1" x14ac:dyDescent="0.3">
      <c r="A36" s="702" t="s">
        <v>65</v>
      </c>
      <c r="B36" s="703"/>
      <c r="C36" s="53"/>
      <c r="D36" s="699"/>
      <c r="E36" s="700"/>
      <c r="F36" s="700"/>
      <c r="G36" s="700"/>
      <c r="H36" s="700"/>
      <c r="I36" s="700"/>
      <c r="J36" s="700"/>
      <c r="K36" s="88" t="s">
        <v>66</v>
      </c>
      <c r="L36" s="89"/>
      <c r="M36" s="90"/>
      <c r="N36" s="90"/>
      <c r="O36" s="90"/>
      <c r="P36" s="91" t="s">
        <v>67</v>
      </c>
    </row>
    <row r="37" spans="1:16" ht="21.75" thickTop="1" x14ac:dyDescent="0.25">
      <c r="A37" s="92"/>
      <c r="B37" s="93"/>
      <c r="C37" s="94"/>
      <c r="D37" s="95"/>
      <c r="E37" s="96"/>
      <c r="F37" s="96"/>
      <c r="G37" s="96"/>
      <c r="H37" s="96"/>
      <c r="I37" s="96"/>
      <c r="J37" s="96"/>
      <c r="K37" s="97"/>
      <c r="L37" s="98"/>
      <c r="M37" s="98"/>
      <c r="N37" s="98"/>
      <c r="O37" s="98"/>
      <c r="P37" s="99"/>
    </row>
    <row r="38" spans="1:16" ht="21" x14ac:dyDescent="0.25">
      <c r="A38" s="100"/>
      <c r="B38" s="101"/>
      <c r="C38" s="102"/>
      <c r="D38" s="750" t="s">
        <v>68</v>
      </c>
      <c r="E38" s="751"/>
      <c r="F38" s="103"/>
      <c r="G38" s="103"/>
      <c r="H38" s="103"/>
      <c r="I38" s="103"/>
      <c r="J38" s="103"/>
      <c r="K38" s="104"/>
      <c r="L38" s="75"/>
      <c r="M38" s="75"/>
      <c r="N38" s="75"/>
      <c r="O38" s="75"/>
      <c r="P38" s="105"/>
    </row>
    <row r="39" spans="1:16" ht="21.75" thickBot="1" x14ac:dyDescent="0.3">
      <c r="A39" s="106"/>
      <c r="B39" s="107"/>
      <c r="C39" s="108"/>
      <c r="D39" s="109"/>
      <c r="E39" s="110"/>
      <c r="F39" s="110"/>
      <c r="G39" s="110"/>
      <c r="H39" s="110"/>
      <c r="I39" s="110"/>
      <c r="J39" s="110"/>
      <c r="K39" s="111"/>
      <c r="L39" s="90"/>
      <c r="M39" s="90"/>
      <c r="N39" s="90"/>
      <c r="O39" s="90"/>
      <c r="P39" s="91"/>
    </row>
    <row r="40" spans="1:16" ht="15.75" thickTop="1" x14ac:dyDescent="0.25">
      <c r="A40" s="67" t="s">
        <v>52</v>
      </c>
      <c r="B40" s="726"/>
      <c r="C40" s="728" t="s">
        <v>0</v>
      </c>
      <c r="D40" s="68" t="s">
        <v>53</v>
      </c>
      <c r="E40" s="730" t="s">
        <v>0</v>
      </c>
      <c r="F40" s="730"/>
      <c r="G40" s="731"/>
      <c r="H40" s="733" t="s">
        <v>54</v>
      </c>
      <c r="I40" s="733"/>
      <c r="J40" s="69"/>
      <c r="K40" s="738" t="s">
        <v>55</v>
      </c>
      <c r="L40" s="705"/>
      <c r="M40" s="705"/>
      <c r="N40" s="705"/>
      <c r="O40" s="705"/>
      <c r="P40" s="706"/>
    </row>
    <row r="41" spans="1:16" ht="15.75" thickBot="1" x14ac:dyDescent="0.3">
      <c r="A41" s="70" t="s">
        <v>0</v>
      </c>
      <c r="B41" s="727"/>
      <c r="C41" s="729"/>
      <c r="D41" s="15" t="s">
        <v>56</v>
      </c>
      <c r="E41" s="71" t="s">
        <v>0</v>
      </c>
      <c r="F41" s="71" t="s">
        <v>57</v>
      </c>
      <c r="G41" s="732"/>
      <c r="H41" s="707" t="s">
        <v>58</v>
      </c>
      <c r="I41" s="707"/>
      <c r="J41" s="72"/>
      <c r="K41" s="73"/>
      <c r="L41" s="74"/>
      <c r="M41" s="75"/>
      <c r="N41" s="75"/>
      <c r="O41" s="76"/>
      <c r="P41" s="76"/>
    </row>
    <row r="42" spans="1:16" ht="15.75" thickTop="1" x14ac:dyDescent="0.25">
      <c r="A42" s="77" t="s">
        <v>0</v>
      </c>
      <c r="B42" s="727"/>
      <c r="C42" s="729"/>
      <c r="D42" s="15" t="s">
        <v>1</v>
      </c>
      <c r="E42" s="78" t="s">
        <v>0</v>
      </c>
      <c r="F42" s="78" t="s">
        <v>0</v>
      </c>
      <c r="G42" s="736"/>
      <c r="H42" s="707" t="s">
        <v>59</v>
      </c>
      <c r="I42" s="707"/>
      <c r="J42" s="72"/>
      <c r="K42" s="79"/>
      <c r="L42" s="80"/>
      <c r="M42" s="739" t="s">
        <v>0</v>
      </c>
      <c r="N42" s="740"/>
      <c r="O42" s="740"/>
      <c r="P42" s="743" t="s">
        <v>60</v>
      </c>
    </row>
    <row r="43" spans="1:16" ht="16.5" thickBot="1" x14ac:dyDescent="0.3">
      <c r="A43" s="81">
        <v>6</v>
      </c>
      <c r="B43" s="727"/>
      <c r="C43" s="729"/>
      <c r="D43" s="82" t="s">
        <v>61</v>
      </c>
      <c r="E43" s="83" t="s">
        <v>0</v>
      </c>
      <c r="F43" s="83" t="s">
        <v>0</v>
      </c>
      <c r="G43" s="736"/>
      <c r="H43" s="707" t="s">
        <v>62</v>
      </c>
      <c r="I43" s="707"/>
      <c r="J43" s="72"/>
      <c r="K43" s="84"/>
      <c r="L43" s="85"/>
      <c r="M43" s="741"/>
      <c r="N43" s="742"/>
      <c r="O43" s="742"/>
      <c r="P43" s="744"/>
    </row>
    <row r="44" spans="1:16" ht="21.75" thickTop="1" x14ac:dyDescent="0.25">
      <c r="A44" s="746" t="s">
        <v>63</v>
      </c>
      <c r="B44" s="747"/>
      <c r="C44" s="52"/>
      <c r="D44" s="748"/>
      <c r="E44" s="749"/>
      <c r="F44" s="749"/>
      <c r="G44" s="749"/>
      <c r="H44" s="749"/>
      <c r="I44" s="749"/>
      <c r="J44" s="749"/>
      <c r="K44" s="86" t="s">
        <v>0</v>
      </c>
      <c r="L44" s="74"/>
      <c r="M44" s="75"/>
      <c r="N44" s="75"/>
      <c r="O44" s="76"/>
      <c r="P44" s="87" t="s">
        <v>64</v>
      </c>
    </row>
    <row r="45" spans="1:16" ht="21.75" thickBot="1" x14ac:dyDescent="0.3">
      <c r="A45" s="702" t="s">
        <v>65</v>
      </c>
      <c r="B45" s="703"/>
      <c r="C45" s="53"/>
      <c r="D45" s="699"/>
      <c r="E45" s="700"/>
      <c r="F45" s="700"/>
      <c r="G45" s="700"/>
      <c r="H45" s="700"/>
      <c r="I45" s="700"/>
      <c r="J45" s="700"/>
      <c r="K45" s="88" t="s">
        <v>66</v>
      </c>
      <c r="L45" s="89"/>
      <c r="M45" s="90"/>
      <c r="N45" s="90"/>
      <c r="O45" s="90"/>
      <c r="P45" s="91" t="s">
        <v>67</v>
      </c>
    </row>
    <row r="46" spans="1:16" ht="15.75" thickTop="1" x14ac:dyDescent="0.25">
      <c r="A46" s="67" t="s">
        <v>52</v>
      </c>
      <c r="B46" s="726"/>
      <c r="C46" s="728" t="s">
        <v>0</v>
      </c>
      <c r="D46" s="68" t="s">
        <v>53</v>
      </c>
      <c r="E46" s="730" t="s">
        <v>0</v>
      </c>
      <c r="F46" s="730"/>
      <c r="G46" s="731"/>
      <c r="H46" s="733" t="s">
        <v>54</v>
      </c>
      <c r="I46" s="733"/>
      <c r="J46" s="69"/>
      <c r="K46" s="738" t="s">
        <v>55</v>
      </c>
      <c r="L46" s="705"/>
      <c r="M46" s="705"/>
      <c r="N46" s="705"/>
      <c r="O46" s="705"/>
      <c r="P46" s="706"/>
    </row>
    <row r="47" spans="1:16" ht="15.75" thickBot="1" x14ac:dyDescent="0.3">
      <c r="A47" s="70" t="s">
        <v>0</v>
      </c>
      <c r="B47" s="727"/>
      <c r="C47" s="729"/>
      <c r="D47" s="15" t="s">
        <v>56</v>
      </c>
      <c r="E47" s="71" t="s">
        <v>0</v>
      </c>
      <c r="F47" s="71" t="s">
        <v>57</v>
      </c>
      <c r="G47" s="732"/>
      <c r="H47" s="707" t="s">
        <v>58</v>
      </c>
      <c r="I47" s="707"/>
      <c r="J47" s="72"/>
      <c r="K47" s="73"/>
      <c r="L47" s="74"/>
      <c r="M47" s="75"/>
      <c r="N47" s="75"/>
      <c r="O47" s="76"/>
      <c r="P47" s="76"/>
    </row>
    <row r="48" spans="1:16" ht="15.75" thickTop="1" x14ac:dyDescent="0.25">
      <c r="A48" s="77" t="s">
        <v>0</v>
      </c>
      <c r="B48" s="727"/>
      <c r="C48" s="729"/>
      <c r="D48" s="15" t="s">
        <v>1</v>
      </c>
      <c r="E48" s="78" t="s">
        <v>0</v>
      </c>
      <c r="F48" s="78" t="s">
        <v>0</v>
      </c>
      <c r="G48" s="736"/>
      <c r="H48" s="707" t="s">
        <v>59</v>
      </c>
      <c r="I48" s="707"/>
      <c r="J48" s="72"/>
      <c r="K48" s="79"/>
      <c r="L48" s="80"/>
      <c r="M48" s="739" t="s">
        <v>0</v>
      </c>
      <c r="N48" s="740"/>
      <c r="O48" s="740"/>
      <c r="P48" s="743" t="s">
        <v>60</v>
      </c>
    </row>
    <row r="49" spans="1:16" ht="16.5" thickBot="1" x14ac:dyDescent="0.3">
      <c r="A49" s="81">
        <v>7</v>
      </c>
      <c r="B49" s="727"/>
      <c r="C49" s="729"/>
      <c r="D49" s="82" t="s">
        <v>61</v>
      </c>
      <c r="E49" s="83" t="s">
        <v>0</v>
      </c>
      <c r="F49" s="83" t="s">
        <v>0</v>
      </c>
      <c r="G49" s="736"/>
      <c r="H49" s="707" t="s">
        <v>62</v>
      </c>
      <c r="I49" s="707"/>
      <c r="J49" s="72"/>
      <c r="K49" s="84"/>
      <c r="L49" s="85"/>
      <c r="M49" s="741"/>
      <c r="N49" s="742"/>
      <c r="O49" s="742"/>
      <c r="P49" s="744"/>
    </row>
    <row r="50" spans="1:16" ht="21.75" thickTop="1" x14ac:dyDescent="0.25">
      <c r="A50" s="746" t="s">
        <v>63</v>
      </c>
      <c r="B50" s="747"/>
      <c r="C50" s="52"/>
      <c r="D50" s="748"/>
      <c r="E50" s="749"/>
      <c r="F50" s="749"/>
      <c r="G50" s="749"/>
      <c r="H50" s="749"/>
      <c r="I50" s="749"/>
      <c r="J50" s="749"/>
      <c r="K50" s="86" t="s">
        <v>0</v>
      </c>
      <c r="L50" s="74"/>
      <c r="M50" s="75"/>
      <c r="N50" s="75"/>
      <c r="O50" s="76"/>
      <c r="P50" s="87" t="s">
        <v>64</v>
      </c>
    </row>
    <row r="51" spans="1:16" ht="21.75" thickBot="1" x14ac:dyDescent="0.3">
      <c r="A51" s="702" t="s">
        <v>65</v>
      </c>
      <c r="B51" s="703"/>
      <c r="C51" s="53"/>
      <c r="D51" s="699"/>
      <c r="E51" s="700"/>
      <c r="F51" s="700"/>
      <c r="G51" s="700"/>
      <c r="H51" s="700"/>
      <c r="I51" s="700"/>
      <c r="J51" s="700"/>
      <c r="K51" s="88" t="s">
        <v>66</v>
      </c>
      <c r="L51" s="89"/>
      <c r="M51" s="90"/>
      <c r="N51" s="90"/>
      <c r="O51" s="90"/>
      <c r="P51" s="91" t="s">
        <v>67</v>
      </c>
    </row>
    <row r="52" spans="1:16" ht="15.75" thickTop="1" x14ac:dyDescent="0.25">
      <c r="A52" s="67" t="s">
        <v>52</v>
      </c>
      <c r="B52" s="726"/>
      <c r="C52" s="728" t="s">
        <v>0</v>
      </c>
      <c r="D52" s="68" t="s">
        <v>53</v>
      </c>
      <c r="E52" s="730" t="s">
        <v>0</v>
      </c>
      <c r="F52" s="730"/>
      <c r="G52" s="731"/>
      <c r="H52" s="733" t="s">
        <v>54</v>
      </c>
      <c r="I52" s="733"/>
      <c r="J52" s="69"/>
      <c r="K52" s="752" t="s">
        <v>55</v>
      </c>
      <c r="L52" s="753"/>
      <c r="M52" s="753"/>
      <c r="N52" s="753"/>
      <c r="O52" s="753"/>
      <c r="P52" s="754"/>
    </row>
    <row r="53" spans="1:16" x14ac:dyDescent="0.25">
      <c r="A53" s="70" t="s">
        <v>0</v>
      </c>
      <c r="B53" s="727"/>
      <c r="C53" s="729"/>
      <c r="D53" s="15" t="s">
        <v>56</v>
      </c>
      <c r="E53" s="71" t="s">
        <v>0</v>
      </c>
      <c r="F53" s="71" t="s">
        <v>57</v>
      </c>
      <c r="G53" s="732"/>
      <c r="H53" s="707" t="s">
        <v>58</v>
      </c>
      <c r="I53" s="707"/>
      <c r="J53" s="72"/>
      <c r="K53" s="112"/>
      <c r="L53" s="113"/>
      <c r="M53" s="114"/>
      <c r="N53" s="114"/>
      <c r="O53" s="115"/>
      <c r="P53" s="115"/>
    </row>
    <row r="54" spans="1:16" x14ac:dyDescent="0.25">
      <c r="A54" s="77" t="e">
        <f>IF(#REF!=1,"Has Photo","Need Photo")</f>
        <v>#REF!</v>
      </c>
      <c r="B54" s="727"/>
      <c r="C54" s="729"/>
      <c r="D54" s="15" t="s">
        <v>1</v>
      </c>
      <c r="E54" s="78" t="s">
        <v>0</v>
      </c>
      <c r="F54" s="78" t="s">
        <v>0</v>
      </c>
      <c r="G54" s="736"/>
      <c r="H54" s="707" t="s">
        <v>59</v>
      </c>
      <c r="I54" s="707"/>
      <c r="J54" s="72"/>
      <c r="K54" s="116"/>
      <c r="L54" s="117"/>
      <c r="M54" s="755" t="s">
        <v>0</v>
      </c>
      <c r="N54" s="756"/>
      <c r="O54" s="757"/>
      <c r="P54" s="761" t="s">
        <v>60</v>
      </c>
    </row>
    <row r="55" spans="1:16" ht="15.75" x14ac:dyDescent="0.25">
      <c r="A55" s="81">
        <v>8</v>
      </c>
      <c r="B55" s="727"/>
      <c r="C55" s="729"/>
      <c r="D55" s="82" t="s">
        <v>61</v>
      </c>
      <c r="E55" s="83" t="s">
        <v>0</v>
      </c>
      <c r="F55" s="83" t="s">
        <v>0</v>
      </c>
      <c r="G55" s="736"/>
      <c r="H55" s="707" t="s">
        <v>62</v>
      </c>
      <c r="I55" s="707"/>
      <c r="J55" s="72"/>
      <c r="K55" s="118"/>
      <c r="L55" s="119"/>
      <c r="M55" s="758"/>
      <c r="N55" s="759"/>
      <c r="O55" s="760"/>
      <c r="P55" s="762"/>
    </row>
    <row r="56" spans="1:16" ht="21" x14ac:dyDescent="0.25">
      <c r="A56" s="746" t="s">
        <v>63</v>
      </c>
      <c r="B56" s="747"/>
      <c r="C56" s="52"/>
      <c r="D56" s="748"/>
      <c r="E56" s="749"/>
      <c r="F56" s="749"/>
      <c r="G56" s="749"/>
      <c r="H56" s="749"/>
      <c r="I56" s="749"/>
      <c r="J56" s="749"/>
      <c r="K56" s="120" t="s">
        <v>0</v>
      </c>
      <c r="L56" s="121"/>
      <c r="M56" s="122"/>
      <c r="N56" s="122"/>
      <c r="O56" s="123"/>
      <c r="P56" s="124" t="s">
        <v>64</v>
      </c>
    </row>
    <row r="57" spans="1:16" ht="21.75" thickBot="1" x14ac:dyDescent="0.3">
      <c r="A57" s="702" t="s">
        <v>65</v>
      </c>
      <c r="B57" s="703"/>
      <c r="C57" s="53"/>
      <c r="D57" s="699"/>
      <c r="E57" s="700"/>
      <c r="F57" s="700"/>
      <c r="G57" s="700"/>
      <c r="H57" s="700"/>
      <c r="I57" s="700"/>
      <c r="J57" s="700"/>
      <c r="K57" s="88" t="s">
        <v>69</v>
      </c>
      <c r="L57" s="89"/>
      <c r="M57" s="90"/>
      <c r="N57" s="90"/>
      <c r="O57" s="90"/>
      <c r="P57" s="91" t="s">
        <v>67</v>
      </c>
    </row>
    <row r="58" spans="1:16" ht="15.75" thickTop="1" x14ac:dyDescent="0.25">
      <c r="A58" s="67" t="s">
        <v>52</v>
      </c>
      <c r="B58" s="726"/>
      <c r="C58" s="728" t="s">
        <v>0</v>
      </c>
      <c r="D58" s="68" t="s">
        <v>53</v>
      </c>
      <c r="E58" s="730" t="s">
        <v>0</v>
      </c>
      <c r="F58" s="730"/>
      <c r="G58" s="731"/>
      <c r="H58" s="733" t="s">
        <v>54</v>
      </c>
      <c r="I58" s="733"/>
      <c r="J58" s="69"/>
      <c r="K58" s="738" t="s">
        <v>55</v>
      </c>
      <c r="L58" s="705"/>
      <c r="M58" s="705"/>
      <c r="N58" s="705"/>
      <c r="O58" s="705"/>
      <c r="P58" s="706"/>
    </row>
    <row r="59" spans="1:16" x14ac:dyDescent="0.25">
      <c r="A59" s="70" t="s">
        <v>0</v>
      </c>
      <c r="B59" s="727"/>
      <c r="C59" s="729"/>
      <c r="D59" s="15" t="s">
        <v>56</v>
      </c>
      <c r="E59" s="71" t="s">
        <v>0</v>
      </c>
      <c r="F59" s="71" t="s">
        <v>57</v>
      </c>
      <c r="G59" s="732"/>
      <c r="H59" s="707" t="s">
        <v>58</v>
      </c>
      <c r="I59" s="707"/>
      <c r="J59" s="72"/>
      <c r="K59" s="112"/>
      <c r="L59" s="113"/>
      <c r="M59" s="114"/>
      <c r="N59" s="114"/>
      <c r="O59" s="115"/>
      <c r="P59" s="115"/>
    </row>
    <row r="60" spans="1:16" x14ac:dyDescent="0.25">
      <c r="A60" s="77" t="s">
        <v>0</v>
      </c>
      <c r="B60" s="727"/>
      <c r="C60" s="729"/>
      <c r="D60" s="15" t="s">
        <v>1</v>
      </c>
      <c r="E60" s="78" t="s">
        <v>0</v>
      </c>
      <c r="F60" s="78" t="s">
        <v>0</v>
      </c>
      <c r="G60" s="736"/>
      <c r="H60" s="707" t="s">
        <v>59</v>
      </c>
      <c r="I60" s="707"/>
      <c r="J60" s="72"/>
      <c r="K60" s="116"/>
      <c r="L60" s="117"/>
      <c r="M60" s="763" t="s">
        <v>0</v>
      </c>
      <c r="N60" s="764"/>
      <c r="O60" s="764"/>
      <c r="P60" s="766" t="s">
        <v>60</v>
      </c>
    </row>
    <row r="61" spans="1:16" ht="15.75" x14ac:dyDescent="0.25">
      <c r="A61" s="81">
        <v>9</v>
      </c>
      <c r="B61" s="727"/>
      <c r="C61" s="729"/>
      <c r="D61" s="82" t="s">
        <v>61</v>
      </c>
      <c r="E61" s="83" t="s">
        <v>0</v>
      </c>
      <c r="F61" s="83" t="s">
        <v>0</v>
      </c>
      <c r="G61" s="736"/>
      <c r="H61" s="707" t="s">
        <v>62</v>
      </c>
      <c r="I61" s="707"/>
      <c r="J61" s="72"/>
      <c r="K61" s="118"/>
      <c r="L61" s="119"/>
      <c r="M61" s="765"/>
      <c r="N61" s="764"/>
      <c r="O61" s="764"/>
      <c r="P61" s="767"/>
    </row>
    <row r="62" spans="1:16" ht="21" x14ac:dyDescent="0.25">
      <c r="A62" s="746" t="s">
        <v>63</v>
      </c>
      <c r="B62" s="747"/>
      <c r="C62" s="52"/>
      <c r="D62" s="748"/>
      <c r="E62" s="749"/>
      <c r="F62" s="749"/>
      <c r="G62" s="749"/>
      <c r="H62" s="749"/>
      <c r="I62" s="749"/>
      <c r="J62" s="749"/>
      <c r="K62" s="120" t="s">
        <v>0</v>
      </c>
      <c r="L62" s="121"/>
      <c r="M62" s="122"/>
      <c r="N62" s="122"/>
      <c r="O62" s="123"/>
      <c r="P62" s="124" t="s">
        <v>64</v>
      </c>
    </row>
    <row r="63" spans="1:16" ht="21.75" thickBot="1" x14ac:dyDescent="0.3">
      <c r="A63" s="702" t="s">
        <v>65</v>
      </c>
      <c r="B63" s="703"/>
      <c r="C63" s="53"/>
      <c r="D63" s="699"/>
      <c r="E63" s="700"/>
      <c r="F63" s="700"/>
      <c r="G63" s="700"/>
      <c r="H63" s="700"/>
      <c r="I63" s="700"/>
      <c r="J63" s="700"/>
      <c r="K63" s="88" t="s">
        <v>69</v>
      </c>
      <c r="L63" s="89"/>
      <c r="M63" s="90"/>
      <c r="N63" s="90"/>
      <c r="O63" s="90"/>
      <c r="P63" s="91" t="s">
        <v>67</v>
      </c>
    </row>
    <row r="64" spans="1:16" ht="15.75" thickTop="1" x14ac:dyDescent="0.25">
      <c r="A64" s="67" t="s">
        <v>52</v>
      </c>
      <c r="B64" s="726"/>
      <c r="C64" s="728" t="s">
        <v>0</v>
      </c>
      <c r="D64" s="68" t="s">
        <v>53</v>
      </c>
      <c r="E64" s="730" t="s">
        <v>0</v>
      </c>
      <c r="F64" s="730"/>
      <c r="G64" s="731"/>
      <c r="H64" s="733" t="s">
        <v>54</v>
      </c>
      <c r="I64" s="733"/>
      <c r="J64" s="69"/>
      <c r="K64" s="738" t="s">
        <v>55</v>
      </c>
      <c r="L64" s="705"/>
      <c r="M64" s="705"/>
      <c r="N64" s="705"/>
      <c r="O64" s="705"/>
      <c r="P64" s="706"/>
    </row>
    <row r="65" spans="1:16" ht="15.75" thickBot="1" x14ac:dyDescent="0.3">
      <c r="A65" s="70" t="s">
        <v>0</v>
      </c>
      <c r="B65" s="727"/>
      <c r="C65" s="729"/>
      <c r="D65" s="15" t="s">
        <v>56</v>
      </c>
      <c r="E65" s="71" t="s">
        <v>0</v>
      </c>
      <c r="F65" s="71" t="s">
        <v>57</v>
      </c>
      <c r="G65" s="732"/>
      <c r="H65" s="707" t="s">
        <v>58</v>
      </c>
      <c r="I65" s="707"/>
      <c r="J65" s="72"/>
      <c r="K65" s="73"/>
      <c r="L65" s="74"/>
      <c r="M65" s="75"/>
      <c r="N65" s="75"/>
      <c r="O65" s="76"/>
      <c r="P65" s="76"/>
    </row>
    <row r="66" spans="1:16" ht="15.75" thickTop="1" x14ac:dyDescent="0.25">
      <c r="A66" s="77" t="s">
        <v>0</v>
      </c>
      <c r="B66" s="727"/>
      <c r="C66" s="729"/>
      <c r="D66" s="15" t="s">
        <v>1</v>
      </c>
      <c r="E66" s="78" t="s">
        <v>0</v>
      </c>
      <c r="F66" s="78" t="s">
        <v>0</v>
      </c>
      <c r="G66" s="736"/>
      <c r="H66" s="707" t="s">
        <v>59</v>
      </c>
      <c r="I66" s="707"/>
      <c r="J66" s="72"/>
      <c r="K66" s="79"/>
      <c r="L66" s="80"/>
      <c r="M66" s="739" t="s">
        <v>0</v>
      </c>
      <c r="N66" s="740"/>
      <c r="O66" s="740"/>
      <c r="P66" s="743" t="s">
        <v>60</v>
      </c>
    </row>
    <row r="67" spans="1:16" ht="16.5" thickBot="1" x14ac:dyDescent="0.3">
      <c r="A67" s="81">
        <v>10</v>
      </c>
      <c r="B67" s="727"/>
      <c r="C67" s="729"/>
      <c r="D67" s="82" t="s">
        <v>61</v>
      </c>
      <c r="E67" s="83" t="s">
        <v>0</v>
      </c>
      <c r="F67" s="83" t="s">
        <v>0</v>
      </c>
      <c r="G67" s="736"/>
      <c r="H67" s="707" t="s">
        <v>62</v>
      </c>
      <c r="I67" s="707"/>
      <c r="J67" s="72"/>
      <c r="K67" s="84"/>
      <c r="L67" s="85"/>
      <c r="M67" s="741"/>
      <c r="N67" s="742"/>
      <c r="O67" s="742"/>
      <c r="P67" s="744"/>
    </row>
    <row r="68" spans="1:16" ht="21.75" thickTop="1" x14ac:dyDescent="0.25">
      <c r="A68" s="746" t="s">
        <v>63</v>
      </c>
      <c r="B68" s="747"/>
      <c r="C68" s="52"/>
      <c r="D68" s="748"/>
      <c r="E68" s="749"/>
      <c r="F68" s="749"/>
      <c r="G68" s="749"/>
      <c r="H68" s="749"/>
      <c r="I68" s="749"/>
      <c r="J68" s="749"/>
      <c r="K68" s="86" t="s">
        <v>0</v>
      </c>
      <c r="L68" s="74"/>
      <c r="M68" s="75"/>
      <c r="N68" s="75"/>
      <c r="O68" s="76"/>
      <c r="P68" s="87" t="s">
        <v>64</v>
      </c>
    </row>
    <row r="69" spans="1:16" ht="21.75" thickBot="1" x14ac:dyDescent="0.3">
      <c r="A69" s="702" t="s">
        <v>65</v>
      </c>
      <c r="B69" s="703"/>
      <c r="C69" s="53"/>
      <c r="D69" s="699"/>
      <c r="E69" s="700"/>
      <c r="F69" s="700"/>
      <c r="G69" s="700"/>
      <c r="H69" s="700"/>
      <c r="I69" s="700"/>
      <c r="J69" s="700"/>
      <c r="K69" s="88" t="s">
        <v>66</v>
      </c>
      <c r="L69" s="89"/>
      <c r="M69" s="90"/>
      <c r="N69" s="90"/>
      <c r="O69" s="90"/>
      <c r="P69" s="91" t="s">
        <v>67</v>
      </c>
    </row>
    <row r="70" spans="1:16" ht="15.75" thickTop="1" x14ac:dyDescent="0.25"/>
  </sheetData>
  <sortState ref="A40:L45">
    <sortCondition ref="J40:J45"/>
  </sortState>
  <mergeCells count="165">
    <mergeCell ref="A68:B68"/>
    <mergeCell ref="D68:J69"/>
    <mergeCell ref="A69:B69"/>
    <mergeCell ref="K64:P64"/>
    <mergeCell ref="H65:I65"/>
    <mergeCell ref="G66:G67"/>
    <mergeCell ref="H66:I66"/>
    <mergeCell ref="M66:O67"/>
    <mergeCell ref="P66:P67"/>
    <mergeCell ref="H67:I67"/>
    <mergeCell ref="A62:B62"/>
    <mergeCell ref="D62:J63"/>
    <mergeCell ref="A63:B63"/>
    <mergeCell ref="B64:B67"/>
    <mergeCell ref="C64:C67"/>
    <mergeCell ref="E64:F64"/>
    <mergeCell ref="G64:G65"/>
    <mergeCell ref="H64:I64"/>
    <mergeCell ref="K58:P58"/>
    <mergeCell ref="H59:I59"/>
    <mergeCell ref="G60:G61"/>
    <mergeCell ref="H60:I60"/>
    <mergeCell ref="M60:O61"/>
    <mergeCell ref="P60:P61"/>
    <mergeCell ref="H61:I61"/>
    <mergeCell ref="A56:B56"/>
    <mergeCell ref="D56:J57"/>
    <mergeCell ref="A57:B57"/>
    <mergeCell ref="B58:B61"/>
    <mergeCell ref="C58:C61"/>
    <mergeCell ref="E58:F58"/>
    <mergeCell ref="G58:G59"/>
    <mergeCell ref="H58:I58"/>
    <mergeCell ref="K52:P52"/>
    <mergeCell ref="H53:I53"/>
    <mergeCell ref="G54:G55"/>
    <mergeCell ref="H54:I54"/>
    <mergeCell ref="M54:O55"/>
    <mergeCell ref="P54:P55"/>
    <mergeCell ref="H55:I55"/>
    <mergeCell ref="A50:B50"/>
    <mergeCell ref="D50:J51"/>
    <mergeCell ref="A51:B51"/>
    <mergeCell ref="B52:B55"/>
    <mergeCell ref="C52:C55"/>
    <mergeCell ref="E52:F52"/>
    <mergeCell ref="G52:G53"/>
    <mergeCell ref="H52:I52"/>
    <mergeCell ref="K46:P46"/>
    <mergeCell ref="H47:I47"/>
    <mergeCell ref="G48:G49"/>
    <mergeCell ref="H48:I48"/>
    <mergeCell ref="M48:O49"/>
    <mergeCell ref="P48:P49"/>
    <mergeCell ref="H49:I49"/>
    <mergeCell ref="A44:B44"/>
    <mergeCell ref="D44:J45"/>
    <mergeCell ref="A45:B45"/>
    <mergeCell ref="B46:B49"/>
    <mergeCell ref="C46:C49"/>
    <mergeCell ref="E46:F46"/>
    <mergeCell ref="G46:G47"/>
    <mergeCell ref="H46:I46"/>
    <mergeCell ref="K40:P40"/>
    <mergeCell ref="H41:I41"/>
    <mergeCell ref="G42:G43"/>
    <mergeCell ref="H42:I42"/>
    <mergeCell ref="M42:O43"/>
    <mergeCell ref="P42:P43"/>
    <mergeCell ref="H43:I43"/>
    <mergeCell ref="A35:B35"/>
    <mergeCell ref="D35:J36"/>
    <mergeCell ref="A36:B36"/>
    <mergeCell ref="D38:E38"/>
    <mergeCell ref="B40:B43"/>
    <mergeCell ref="C40:C43"/>
    <mergeCell ref="E40:F40"/>
    <mergeCell ref="G40:G41"/>
    <mergeCell ref="H40:I40"/>
    <mergeCell ref="K31:P31"/>
    <mergeCell ref="H32:I32"/>
    <mergeCell ref="G33:G34"/>
    <mergeCell ref="H33:I33"/>
    <mergeCell ref="M33:O34"/>
    <mergeCell ref="P33:P34"/>
    <mergeCell ref="H34:I34"/>
    <mergeCell ref="A29:B29"/>
    <mergeCell ref="D29:J30"/>
    <mergeCell ref="A30:B30"/>
    <mergeCell ref="B31:B34"/>
    <mergeCell ref="C31:C34"/>
    <mergeCell ref="E31:F31"/>
    <mergeCell ref="G31:G32"/>
    <mergeCell ref="H31:I31"/>
    <mergeCell ref="K25:P25"/>
    <mergeCell ref="H26:I26"/>
    <mergeCell ref="G27:G28"/>
    <mergeCell ref="H27:I27"/>
    <mergeCell ref="M27:O28"/>
    <mergeCell ref="P27:P28"/>
    <mergeCell ref="H28:I28"/>
    <mergeCell ref="A23:B23"/>
    <mergeCell ref="D23:J24"/>
    <mergeCell ref="A24:B24"/>
    <mergeCell ref="B25:B28"/>
    <mergeCell ref="C25:C28"/>
    <mergeCell ref="E25:F25"/>
    <mergeCell ref="G25:G26"/>
    <mergeCell ref="H25:I25"/>
    <mergeCell ref="K19:P19"/>
    <mergeCell ref="H20:I20"/>
    <mergeCell ref="G21:G22"/>
    <mergeCell ref="H21:I21"/>
    <mergeCell ref="M21:O22"/>
    <mergeCell ref="P21:P22"/>
    <mergeCell ref="H22:I22"/>
    <mergeCell ref="A17:B17"/>
    <mergeCell ref="D17:J18"/>
    <mergeCell ref="A18:B18"/>
    <mergeCell ref="B19:B22"/>
    <mergeCell ref="C19:C22"/>
    <mergeCell ref="E19:F19"/>
    <mergeCell ref="G19:G20"/>
    <mergeCell ref="H19:I19"/>
    <mergeCell ref="K13:P13"/>
    <mergeCell ref="H14:I14"/>
    <mergeCell ref="G15:G16"/>
    <mergeCell ref="H15:I15"/>
    <mergeCell ref="M15:O16"/>
    <mergeCell ref="P15:P16"/>
    <mergeCell ref="H16:I16"/>
    <mergeCell ref="P9:P10"/>
    <mergeCell ref="H10:I10"/>
    <mergeCell ref="M9:O10"/>
    <mergeCell ref="B13:B16"/>
    <mergeCell ref="C13:C16"/>
    <mergeCell ref="E13:F13"/>
    <mergeCell ref="G13:G14"/>
    <mergeCell ref="H13:I13"/>
    <mergeCell ref="B7:B10"/>
    <mergeCell ref="C7:C10"/>
    <mergeCell ref="E7:F7"/>
    <mergeCell ref="G7:G8"/>
    <mergeCell ref="H7:I7"/>
    <mergeCell ref="G9:G10"/>
    <mergeCell ref="H9:I9"/>
    <mergeCell ref="A1:E1"/>
    <mergeCell ref="F1:K1"/>
    <mergeCell ref="A2:E2"/>
    <mergeCell ref="F2:K2"/>
    <mergeCell ref="L2:P3"/>
    <mergeCell ref="A3:E3"/>
    <mergeCell ref="F3:K3"/>
    <mergeCell ref="A11:B11"/>
    <mergeCell ref="D11:J12"/>
    <mergeCell ref="A12:B12"/>
    <mergeCell ref="K7:P7"/>
    <mergeCell ref="H8:I8"/>
    <mergeCell ref="A4:E4"/>
    <mergeCell ref="F4:K4"/>
    <mergeCell ref="A5:E5"/>
    <mergeCell ref="F5:G5"/>
    <mergeCell ref="J5:L5"/>
    <mergeCell ref="H6:J6"/>
    <mergeCell ref="L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PATROL RUN SHEET</vt:lpstr>
      <vt:lpstr>Follow-Up Summary List</vt:lpstr>
      <vt:lpstr>Bridges</vt:lpstr>
      <vt:lpstr>'PATROL RUN SHEET'!Print_Area</vt:lpstr>
      <vt:lpstr>'PATROL 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2017-06-05T19:35:11Z</cp:lastPrinted>
  <dcterms:created xsi:type="dcterms:W3CDTF">2013-09-03T22:11:00Z</dcterms:created>
  <dcterms:modified xsi:type="dcterms:W3CDTF">2018-10-20T17:57:12Z</dcterms:modified>
</cp:coreProperties>
</file>