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N133" i="2" l="1"/>
  <c r="N128" i="2"/>
  <c r="N123" i="2"/>
  <c r="N117" i="2"/>
  <c r="N111" i="2"/>
  <c r="N105" i="2"/>
  <c r="N99" i="2"/>
  <c r="N94" i="2"/>
  <c r="N88" i="2"/>
  <c r="N82" i="2"/>
  <c r="N76" i="2"/>
  <c r="N70" i="2"/>
  <c r="N64" i="2"/>
  <c r="N58" i="2"/>
  <c r="N52" i="2"/>
  <c r="N46" i="2"/>
  <c r="N40" i="2"/>
  <c r="N34" i="2"/>
  <c r="N28" i="2"/>
  <c r="N22" i="2"/>
  <c r="N16" i="2"/>
  <c r="A114" i="2"/>
  <c r="E65" i="2"/>
  <c r="E66" i="2" s="1"/>
  <c r="A67" i="2"/>
  <c r="A108" i="2" l="1"/>
  <c r="A102" i="2"/>
  <c r="A97" i="2"/>
  <c r="A91" i="2"/>
  <c r="A85" i="2"/>
  <c r="A79" i="2"/>
  <c r="A73" i="2"/>
  <c r="A61" i="2"/>
  <c r="A55" i="2"/>
  <c r="A49" i="2"/>
  <c r="A43" i="2"/>
  <c r="A37" i="2"/>
  <c r="A31" i="2"/>
  <c r="A25" i="2"/>
  <c r="N79" i="2"/>
  <c r="N73" i="2"/>
  <c r="N67" i="2"/>
  <c r="N61" i="2"/>
  <c r="N55" i="2"/>
  <c r="N49" i="2"/>
  <c r="N43" i="2"/>
  <c r="N37" i="2"/>
  <c r="N31" i="2"/>
  <c r="N25" i="2"/>
  <c r="P131" i="2"/>
  <c r="N131" i="2"/>
  <c r="L131" i="2"/>
  <c r="K131" i="2"/>
  <c r="J129" i="2"/>
  <c r="J130" i="2" s="1"/>
  <c r="I129" i="2"/>
  <c r="I130" i="2" s="1"/>
  <c r="H129" i="2"/>
  <c r="H130" i="2" s="1"/>
  <c r="G129" i="2"/>
  <c r="G130" i="2" s="1"/>
  <c r="F129" i="2"/>
  <c r="F130" i="2" s="1"/>
  <c r="E129" i="2"/>
  <c r="E130" i="2" s="1"/>
  <c r="P126" i="2"/>
  <c r="N126" i="2"/>
  <c r="L126" i="2"/>
  <c r="K126" i="2"/>
  <c r="J124" i="2"/>
  <c r="J125" i="2" s="1"/>
  <c r="I124" i="2"/>
  <c r="I125" i="2" s="1"/>
  <c r="H124" i="2"/>
  <c r="H125" i="2"/>
  <c r="G124" i="2"/>
  <c r="G125" i="2" s="1"/>
  <c r="F124" i="2"/>
  <c r="F125" i="2" s="1"/>
  <c r="E124" i="2"/>
  <c r="E125" i="2" s="1"/>
  <c r="P120" i="2"/>
  <c r="N120" i="2"/>
  <c r="L120" i="2"/>
  <c r="K120" i="2"/>
  <c r="J118" i="2"/>
  <c r="J119" i="2" s="1"/>
  <c r="I118" i="2"/>
  <c r="I119" i="2" s="1"/>
  <c r="H118" i="2"/>
  <c r="H119" i="2" s="1"/>
  <c r="G118" i="2"/>
  <c r="G119" i="2" s="1"/>
  <c r="F118" i="2"/>
  <c r="F119" i="2" s="1"/>
  <c r="E118" i="2"/>
  <c r="E119" i="2" s="1"/>
  <c r="P114" i="2"/>
  <c r="N114" i="2"/>
  <c r="L114" i="2"/>
  <c r="K114" i="2"/>
  <c r="J112" i="2"/>
  <c r="J113" i="2" s="1"/>
  <c r="I112" i="2"/>
  <c r="I113" i="2" s="1"/>
  <c r="H112" i="2"/>
  <c r="H113" i="2" s="1"/>
  <c r="G112" i="2"/>
  <c r="G113" i="2" s="1"/>
  <c r="F112" i="2"/>
  <c r="F113" i="2" s="1"/>
  <c r="E112" i="2"/>
  <c r="E113" i="2"/>
  <c r="P108" i="2"/>
  <c r="N108" i="2"/>
  <c r="L108" i="2"/>
  <c r="K108" i="2"/>
  <c r="J106" i="2"/>
  <c r="J107" i="2" s="1"/>
  <c r="I106" i="2"/>
  <c r="I107" i="2" s="1"/>
  <c r="H106" i="2"/>
  <c r="H107" i="2" s="1"/>
  <c r="G106" i="2"/>
  <c r="G107" i="2" s="1"/>
  <c r="F106" i="2"/>
  <c r="F107" i="2" s="1"/>
  <c r="E106" i="2"/>
  <c r="E107" i="2" s="1"/>
  <c r="P102" i="2"/>
  <c r="N102" i="2"/>
  <c r="L102" i="2"/>
  <c r="K102" i="2"/>
  <c r="J100" i="2"/>
  <c r="J101" i="2" s="1"/>
  <c r="I100" i="2"/>
  <c r="I101" i="2" s="1"/>
  <c r="H100" i="2"/>
  <c r="H101" i="2"/>
  <c r="G100" i="2"/>
  <c r="G101" i="2" s="1"/>
  <c r="F100" i="2"/>
  <c r="F101" i="2" s="1"/>
  <c r="E100" i="2"/>
  <c r="E101" i="2" s="1"/>
  <c r="P91" i="2"/>
  <c r="L91" i="2"/>
  <c r="K91" i="2"/>
  <c r="J89" i="2"/>
  <c r="J90" i="2" s="1"/>
  <c r="I89" i="2"/>
  <c r="I90" i="2" s="1"/>
  <c r="H89" i="2"/>
  <c r="H90" i="2" s="1"/>
  <c r="G89" i="2"/>
  <c r="G90" i="2" s="1"/>
  <c r="F89" i="2"/>
  <c r="F90" i="2" s="1"/>
  <c r="E89" i="2"/>
  <c r="E90" i="2" s="1"/>
  <c r="P97" i="2"/>
  <c r="L97" i="2"/>
  <c r="K97" i="2"/>
  <c r="J95" i="2"/>
  <c r="J96" i="2" s="1"/>
  <c r="I95" i="2"/>
  <c r="I96" i="2" s="1"/>
  <c r="H95" i="2"/>
  <c r="H96" i="2" s="1"/>
  <c r="G96" i="2"/>
  <c r="F95" i="2"/>
  <c r="F96" i="2" s="1"/>
  <c r="E95" i="2"/>
  <c r="E96" i="2" s="1"/>
  <c r="P85" i="2"/>
  <c r="L85" i="2"/>
  <c r="K85" i="2"/>
  <c r="J83" i="2"/>
  <c r="J84" i="2" s="1"/>
  <c r="I83" i="2"/>
  <c r="I84" i="2" s="1"/>
  <c r="H83" i="2"/>
  <c r="H84" i="2" s="1"/>
  <c r="G83" i="2"/>
  <c r="G84" i="2" s="1"/>
  <c r="F83" i="2"/>
  <c r="F84" i="2" s="1"/>
  <c r="E83" i="2"/>
  <c r="E84" i="2" s="1"/>
  <c r="P79" i="2"/>
  <c r="L79" i="2"/>
  <c r="K79" i="2"/>
  <c r="J77" i="2"/>
  <c r="J78" i="2" s="1"/>
  <c r="I77" i="2"/>
  <c r="I78" i="2" s="1"/>
  <c r="H77" i="2"/>
  <c r="H78" i="2" s="1"/>
  <c r="G77" i="2"/>
  <c r="G78" i="2" s="1"/>
  <c r="F77" i="2"/>
  <c r="F78" i="2" s="1"/>
  <c r="E77" i="2"/>
  <c r="E78" i="2" s="1"/>
  <c r="P73" i="2"/>
  <c r="L73" i="2"/>
  <c r="K73" i="2"/>
  <c r="J71" i="2"/>
  <c r="J72" i="2" s="1"/>
  <c r="I71" i="2"/>
  <c r="I72" i="2" s="1"/>
  <c r="H71" i="2"/>
  <c r="H72" i="2" s="1"/>
  <c r="G71" i="2"/>
  <c r="G72" i="2" s="1"/>
  <c r="F71" i="2"/>
  <c r="F72" i="2" s="1"/>
  <c r="E71" i="2"/>
  <c r="E72" i="2" s="1"/>
  <c r="P67" i="2"/>
  <c r="L67" i="2"/>
  <c r="K67" i="2"/>
  <c r="J65" i="2"/>
  <c r="J66" i="2" s="1"/>
  <c r="I65" i="2"/>
  <c r="I66" i="2" s="1"/>
  <c r="H65" i="2"/>
  <c r="H66" i="2" s="1"/>
  <c r="G65" i="2"/>
  <c r="G66" i="2" s="1"/>
  <c r="F65" i="2"/>
  <c r="F66" i="2" s="1"/>
  <c r="P61" i="2"/>
  <c r="L61" i="2"/>
  <c r="K61" i="2"/>
  <c r="J59" i="2"/>
  <c r="J60" i="2" s="1"/>
  <c r="I59" i="2"/>
  <c r="I60" i="2" s="1"/>
  <c r="H59" i="2"/>
  <c r="H60" i="2" s="1"/>
  <c r="G59" i="2"/>
  <c r="G60" i="2" s="1"/>
  <c r="F59" i="2"/>
  <c r="F60" i="2" s="1"/>
  <c r="E59" i="2"/>
  <c r="E60" i="2" s="1"/>
  <c r="P55" i="2"/>
  <c r="L55" i="2"/>
  <c r="K55" i="2"/>
  <c r="J53" i="2"/>
  <c r="J54" i="2" s="1"/>
  <c r="I53" i="2"/>
  <c r="I54" i="2" s="1"/>
  <c r="H53" i="2"/>
  <c r="H54" i="2" s="1"/>
  <c r="G53" i="2"/>
  <c r="G54" i="2" s="1"/>
  <c r="F53" i="2"/>
  <c r="F54" i="2" s="1"/>
  <c r="E53" i="2"/>
  <c r="E54" i="2" s="1"/>
  <c r="P49" i="2"/>
  <c r="L49" i="2"/>
  <c r="K49" i="2"/>
  <c r="J47" i="2"/>
  <c r="J48" i="2" s="1"/>
  <c r="I47" i="2"/>
  <c r="I48" i="2" s="1"/>
  <c r="H47" i="2"/>
  <c r="H48" i="2" s="1"/>
  <c r="G47" i="2"/>
  <c r="G48" i="2" s="1"/>
  <c r="F47" i="2"/>
  <c r="F48" i="2" s="1"/>
  <c r="E47" i="2"/>
  <c r="E48" i="2" s="1"/>
  <c r="J41" i="2"/>
  <c r="J42" i="2" s="1"/>
  <c r="I41" i="2"/>
  <c r="I42" i="2" s="1"/>
  <c r="H41" i="2"/>
  <c r="H42" i="2" s="1"/>
  <c r="G41" i="2"/>
  <c r="G42" i="2" s="1"/>
  <c r="F41" i="2"/>
  <c r="F42" i="2" s="1"/>
  <c r="E41" i="2"/>
  <c r="E42" i="2" s="1"/>
  <c r="J35" i="2"/>
  <c r="J36" i="2" s="1"/>
  <c r="I35" i="2"/>
  <c r="I36" i="2" s="1"/>
  <c r="H35" i="2"/>
  <c r="H36" i="2" s="1"/>
  <c r="G35" i="2"/>
  <c r="G36" i="2" s="1"/>
  <c r="F35" i="2"/>
  <c r="F36" i="2" s="1"/>
  <c r="E35" i="2"/>
  <c r="E36" i="2" s="1"/>
  <c r="J29" i="2"/>
  <c r="J30" i="2" s="1"/>
  <c r="I29" i="2"/>
  <c r="I30" i="2" s="1"/>
  <c r="H29" i="2"/>
  <c r="H30" i="2" s="1"/>
  <c r="G29" i="2"/>
  <c r="G30" i="2" s="1"/>
  <c r="F29" i="2"/>
  <c r="F30" i="2" s="1"/>
  <c r="E29" i="2"/>
  <c r="E30" i="2" s="1"/>
  <c r="N19" i="2"/>
  <c r="P43" i="2"/>
  <c r="P37" i="2"/>
  <c r="P31" i="2"/>
  <c r="P25" i="2"/>
  <c r="P19" i="2"/>
  <c r="L136" i="2"/>
  <c r="L43" i="2"/>
  <c r="L37" i="2"/>
  <c r="L31" i="2"/>
  <c r="L25" i="2"/>
  <c r="L19" i="2"/>
  <c r="A136" i="2"/>
  <c r="A131" i="2"/>
  <c r="A126" i="2"/>
  <c r="A120" i="2"/>
  <c r="A19" i="2"/>
  <c r="P136" i="2"/>
  <c r="H23" i="2"/>
  <c r="H24" i="2" s="1"/>
  <c r="I23" i="2"/>
  <c r="I24" i="2" s="1"/>
  <c r="AG33" i="2"/>
  <c r="AI33" i="2" s="1"/>
  <c r="AK34" i="2" s="1"/>
  <c r="AE33" i="2"/>
  <c r="AE34" i="2"/>
  <c r="AO34" i="2" s="1"/>
  <c r="AG34" i="2"/>
  <c r="AG45" i="2"/>
  <c r="AI45" i="2" s="1"/>
  <c r="AK46" i="2" s="1"/>
  <c r="AE45" i="2"/>
  <c r="AE46" i="2"/>
  <c r="AG46" i="2"/>
  <c r="AQ46" i="2" s="1"/>
  <c r="AG63" i="2"/>
  <c r="AI63" i="2" s="1"/>
  <c r="AK64" i="2" s="1"/>
  <c r="AE63" i="2"/>
  <c r="AE64" i="2"/>
  <c r="AS65" i="2" s="1"/>
  <c r="AG64" i="2"/>
  <c r="AG75" i="2"/>
  <c r="AI75" i="2" s="1"/>
  <c r="AK76" i="2" s="1"/>
  <c r="AE75" i="2"/>
  <c r="AE76" i="2"/>
  <c r="AG76" i="2"/>
  <c r="AQ76" i="2" s="1"/>
  <c r="AG81" i="2"/>
  <c r="AI81" i="2" s="1"/>
  <c r="AK82" i="2" s="1"/>
  <c r="AE81" i="2"/>
  <c r="AE82" i="2"/>
  <c r="AS83" i="2" s="1"/>
  <c r="AG82" i="2"/>
  <c r="AQ82" i="2" s="1"/>
  <c r="N136" i="2"/>
  <c r="J23" i="2"/>
  <c r="J24" i="2" s="1"/>
  <c r="G23" i="2"/>
  <c r="G24" i="2"/>
  <c r="F23" i="2"/>
  <c r="F24" i="2" s="1"/>
  <c r="E23" i="2"/>
  <c r="E24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P2" i="2"/>
  <c r="AG16" i="2"/>
  <c r="AE16" i="2"/>
  <c r="AS18" i="2" s="1"/>
  <c r="AG17" i="2"/>
  <c r="AQ17" i="2" s="1"/>
  <c r="AE17" i="2"/>
  <c r="AG51" i="2"/>
  <c r="AE51" i="2"/>
  <c r="AG52" i="2"/>
  <c r="AI52" i="2" s="1"/>
  <c r="AE52" i="2"/>
  <c r="AB137" i="2"/>
  <c r="AB1" i="2" s="1"/>
  <c r="M3" i="2" s="1"/>
  <c r="AA137" i="2"/>
  <c r="AA1" i="2" s="1"/>
  <c r="K3" i="2" s="1"/>
  <c r="L3" i="2" s="1"/>
  <c r="Z137" i="2"/>
  <c r="Z1" i="2" s="1"/>
  <c r="I3" i="2" s="1"/>
  <c r="J3" i="2" s="1"/>
  <c r="S137" i="2"/>
  <c r="O1" i="2" s="1"/>
  <c r="Q137" i="2"/>
  <c r="N1" i="2" s="1"/>
  <c r="O137" i="2"/>
  <c r="L1" i="2" s="1"/>
  <c r="M137" i="2"/>
  <c r="J1" i="2" s="1"/>
  <c r="K137" i="2"/>
  <c r="B1" i="2" s="1"/>
  <c r="AG93" i="2"/>
  <c r="AE93" i="2"/>
  <c r="AG94" i="2"/>
  <c r="AQ94" i="2" s="1"/>
  <c r="AE94" i="2"/>
  <c r="AG69" i="2"/>
  <c r="AE69" i="2"/>
  <c r="AO69" i="2" s="1"/>
  <c r="AG70" i="2"/>
  <c r="AQ70" i="2" s="1"/>
  <c r="AE70" i="2"/>
  <c r="AG57" i="2"/>
  <c r="AE57" i="2"/>
  <c r="AG58" i="2"/>
  <c r="AQ58" i="2" s="1"/>
  <c r="AE58" i="2"/>
  <c r="AG39" i="2"/>
  <c r="AE39" i="2"/>
  <c r="AS41" i="2" s="1"/>
  <c r="AE40" i="2"/>
  <c r="AO40" i="2" s="1"/>
  <c r="AG40" i="2"/>
  <c r="AG21" i="2"/>
  <c r="AE21" i="2"/>
  <c r="AG22" i="2"/>
  <c r="AI22" i="2" s="1"/>
  <c r="AE22" i="2"/>
  <c r="AE132" i="2"/>
  <c r="AG132" i="2"/>
  <c r="AE133" i="2"/>
  <c r="AO133" i="2" s="1"/>
  <c r="AG133" i="2"/>
  <c r="AQ133" i="2" s="1"/>
  <c r="AO132" i="2"/>
  <c r="AE127" i="2"/>
  <c r="AG127" i="2"/>
  <c r="AE128" i="2"/>
  <c r="AO128" i="2" s="1"/>
  <c r="AG128" i="2"/>
  <c r="AO127" i="2"/>
  <c r="AE122" i="2"/>
  <c r="AO122" i="2" s="1"/>
  <c r="AG122" i="2"/>
  <c r="AE123" i="2"/>
  <c r="AO123" i="2" s="1"/>
  <c r="AG123" i="2"/>
  <c r="AE116" i="2"/>
  <c r="AG116" i="2"/>
  <c r="AE117" i="2"/>
  <c r="AO117" i="2" s="1"/>
  <c r="AG117" i="2"/>
  <c r="AO116" i="2"/>
  <c r="AE110" i="2"/>
  <c r="AI110" i="2" s="1"/>
  <c r="AK111" i="2" s="1"/>
  <c r="AG110" i="2"/>
  <c r="AE111" i="2"/>
  <c r="AO111" i="2" s="1"/>
  <c r="AG111" i="2"/>
  <c r="AO110" i="2"/>
  <c r="AE104" i="2"/>
  <c r="AG104" i="2"/>
  <c r="AE105" i="2"/>
  <c r="AO105" i="2" s="1"/>
  <c r="AG105" i="2"/>
  <c r="AO104" i="2"/>
  <c r="AE98" i="2"/>
  <c r="AG98" i="2"/>
  <c r="AQ98" i="2" s="1"/>
  <c r="AE99" i="2"/>
  <c r="AO99" i="2" s="1"/>
  <c r="AG99" i="2"/>
  <c r="AQ99" i="2" s="1"/>
  <c r="AO98" i="2"/>
  <c r="AE87" i="2"/>
  <c r="AG87" i="2"/>
  <c r="AE88" i="2"/>
  <c r="AO88" i="2" s="1"/>
  <c r="AG88" i="2"/>
  <c r="AO87" i="2"/>
  <c r="AQ87" i="2"/>
  <c r="AO93" i="2"/>
  <c r="AQ93" i="2"/>
  <c r="AO94" i="2"/>
  <c r="AQ33" i="2"/>
  <c r="AQ34" i="2"/>
  <c r="AG27" i="2"/>
  <c r="AQ27" i="2" s="1"/>
  <c r="AE27" i="2"/>
  <c r="AG28" i="2"/>
  <c r="AQ28" i="2" s="1"/>
  <c r="AE28" i="2"/>
  <c r="AO28" i="2" s="1"/>
  <c r="AO76" i="2"/>
  <c r="AS71" i="2"/>
  <c r="AQ69" i="2"/>
  <c r="AO70" i="2"/>
  <c r="AO63" i="2"/>
  <c r="AQ63" i="2"/>
  <c r="AQ64" i="2"/>
  <c r="AM64" i="2"/>
  <c r="AO57" i="2"/>
  <c r="AQ57" i="2"/>
  <c r="AO58" i="2"/>
  <c r="AO51" i="2"/>
  <c r="AQ51" i="2"/>
  <c r="AO52" i="2"/>
  <c r="AS47" i="2"/>
  <c r="AO45" i="2"/>
  <c r="AQ45" i="2"/>
  <c r="AO46" i="2"/>
  <c r="AM46" i="2"/>
  <c r="AO39" i="2"/>
  <c r="AQ39" i="2"/>
  <c r="AQ40" i="2"/>
  <c r="AQ21" i="2"/>
  <c r="AQ22" i="2"/>
  <c r="AO22" i="2"/>
  <c r="AQ16" i="2"/>
  <c r="AQ81" i="2"/>
  <c r="K136" i="2"/>
  <c r="K43" i="2"/>
  <c r="K37" i="2"/>
  <c r="K31" i="2"/>
  <c r="K25" i="2"/>
  <c r="K19" i="2"/>
  <c r="AO33" i="2"/>
  <c r="AO21" i="2"/>
  <c r="AS23" i="2"/>
  <c r="AO17" i="2"/>
  <c r="AO16" i="2"/>
  <c r="AO81" i="2"/>
  <c r="AO75" i="2"/>
  <c r="AM34" i="2"/>
  <c r="AS77" i="2"/>
  <c r="AM76" i="2"/>
  <c r="AS59" i="2" l="1"/>
  <c r="AQ52" i="2"/>
  <c r="AO82" i="2"/>
  <c r="AS53" i="2"/>
  <c r="AI98" i="2"/>
  <c r="AK99" i="2" s="1"/>
  <c r="AM99" i="2" s="1"/>
  <c r="AS35" i="2"/>
  <c r="AO64" i="2"/>
  <c r="AS95" i="2"/>
  <c r="AK51" i="2"/>
  <c r="AM51" i="2" s="1"/>
  <c r="AI87" i="2"/>
  <c r="AK88" i="2" s="1"/>
  <c r="AI127" i="2"/>
  <c r="AK128" i="2" s="1"/>
  <c r="AI39" i="2"/>
  <c r="AK40" i="2" s="1"/>
  <c r="AM40" i="2" s="1"/>
  <c r="AI128" i="2"/>
  <c r="AK127" i="2" s="1"/>
  <c r="AM127" i="2" s="1"/>
  <c r="AI57" i="2"/>
  <c r="AK58" i="2" s="1"/>
  <c r="AM58" i="2" s="1"/>
  <c r="AI69" i="2"/>
  <c r="AK70" i="2" s="1"/>
  <c r="AM70" i="2" s="1"/>
  <c r="AI93" i="2"/>
  <c r="AK94" i="2" s="1"/>
  <c r="AM94" i="2" s="1"/>
  <c r="AS39" i="2"/>
  <c r="AS40" i="2" s="1"/>
  <c r="AS57" i="2"/>
  <c r="AS58" i="2" s="1"/>
  <c r="AS93" i="2"/>
  <c r="AS94" i="2" s="1"/>
  <c r="AI117" i="2"/>
  <c r="AI58" i="2"/>
  <c r="AK57" i="2" s="1"/>
  <c r="AM57" i="2" s="1"/>
  <c r="AI70" i="2"/>
  <c r="AI82" i="2"/>
  <c r="AK81" i="2" s="1"/>
  <c r="AM81" i="2" s="1"/>
  <c r="AI28" i="2"/>
  <c r="AK27" i="2" s="1"/>
  <c r="AM27" i="2" s="1"/>
  <c r="AI105" i="2"/>
  <c r="AK104" i="2" s="1"/>
  <c r="AI123" i="2"/>
  <c r="AK122" i="2" s="1"/>
  <c r="AM122" i="2" s="1"/>
  <c r="AK21" i="2"/>
  <c r="AM21" i="2" s="1"/>
  <c r="AS63" i="2"/>
  <c r="AS64" i="2" s="1"/>
  <c r="AI88" i="2"/>
  <c r="AK87" i="2" s="1"/>
  <c r="AM87" i="2" s="1"/>
  <c r="AM82" i="2"/>
  <c r="AS29" i="2"/>
  <c r="AS45" i="2"/>
  <c r="AS46" i="2" s="1"/>
  <c r="AS89" i="2"/>
  <c r="AI104" i="2"/>
  <c r="AK105" i="2" s="1"/>
  <c r="AI21" i="2"/>
  <c r="AK22" i="2" s="1"/>
  <c r="AM22" i="2" s="1"/>
  <c r="AI94" i="2"/>
  <c r="AK93" i="2" s="1"/>
  <c r="AM93" i="2" s="1"/>
  <c r="AQ75" i="2"/>
  <c r="AS75" i="2" s="1"/>
  <c r="AS76" i="2" s="1"/>
  <c r="AI51" i="2"/>
  <c r="AK52" i="2" s="1"/>
  <c r="AI16" i="2"/>
  <c r="AK17" i="2" s="1"/>
  <c r="AI76" i="2"/>
  <c r="AK75" i="2" s="1"/>
  <c r="AM75" i="2" s="1"/>
  <c r="AI64" i="2"/>
  <c r="AK63" i="2" s="1"/>
  <c r="AM63" i="2" s="1"/>
  <c r="AI46" i="2"/>
  <c r="AK45" i="2" s="1"/>
  <c r="AM45" i="2" s="1"/>
  <c r="AI34" i="2"/>
  <c r="AK33" i="2" s="1"/>
  <c r="AM33" i="2" s="1"/>
  <c r="AS16" i="2"/>
  <c r="AS17" i="2" s="1"/>
  <c r="AS21" i="2"/>
  <c r="AS22" i="2" s="1"/>
  <c r="AS33" i="2"/>
  <c r="AS34" i="2" s="1"/>
  <c r="AS69" i="2"/>
  <c r="AS70" i="2" s="1"/>
  <c r="AS81" i="2"/>
  <c r="AS82" i="2" s="1"/>
  <c r="AI27" i="2"/>
  <c r="AK28" i="2" s="1"/>
  <c r="AI111" i="2"/>
  <c r="AK110" i="2" s="1"/>
  <c r="AM110" i="2" s="1"/>
  <c r="AQ123" i="2"/>
  <c r="AI133" i="2"/>
  <c r="AK132" i="2" s="1"/>
  <c r="AM132" i="2" s="1"/>
  <c r="AI40" i="2"/>
  <c r="AK39" i="2" s="1"/>
  <c r="AM39" i="2" s="1"/>
  <c r="AI17" i="2"/>
  <c r="AK16" i="2" s="1"/>
  <c r="AM16" i="2" s="1"/>
  <c r="AS98" i="2"/>
  <c r="AS99" i="2" s="1"/>
  <c r="AS51" i="2"/>
  <c r="AS52" i="2" s="1"/>
  <c r="AQ88" i="2"/>
  <c r="AS87" i="2" s="1"/>
  <c r="AS88" i="2" s="1"/>
  <c r="AK116" i="2"/>
  <c r="AM116" i="2" s="1"/>
  <c r="AK69" i="2"/>
  <c r="AM69" i="2" s="1"/>
  <c r="N3" i="2"/>
  <c r="AU87" i="2"/>
  <c r="AM88" i="2"/>
  <c r="AM105" i="2"/>
  <c r="AM28" i="2"/>
  <c r="AU110" i="2"/>
  <c r="AU127" i="2"/>
  <c r="AM128" i="2"/>
  <c r="AS100" i="2"/>
  <c r="AQ122" i="2"/>
  <c r="AS122" i="2" s="1"/>
  <c r="AS123" i="2" s="1"/>
  <c r="AS124" i="2"/>
  <c r="AQ111" i="2"/>
  <c r="AQ110" i="2"/>
  <c r="AS112" i="2"/>
  <c r="AQ117" i="2"/>
  <c r="AS118" i="2"/>
  <c r="AQ116" i="2"/>
  <c r="AQ128" i="2"/>
  <c r="AS129" i="2"/>
  <c r="AU75" i="2"/>
  <c r="AU63" i="2"/>
  <c r="AU45" i="2"/>
  <c r="AO27" i="2"/>
  <c r="AS27" i="2" s="1"/>
  <c r="AS28" i="2" s="1"/>
  <c r="AI99" i="2"/>
  <c r="AK98" i="2" s="1"/>
  <c r="AQ105" i="2"/>
  <c r="AS106" i="2"/>
  <c r="AQ104" i="2"/>
  <c r="AM111" i="2"/>
  <c r="AI116" i="2"/>
  <c r="AK117" i="2" s="1"/>
  <c r="AI122" i="2"/>
  <c r="AK123" i="2" s="1"/>
  <c r="AQ132" i="2"/>
  <c r="AS132" i="2" s="1"/>
  <c r="AS133" i="2" s="1"/>
  <c r="AI132" i="2"/>
  <c r="AK133" i="2" s="1"/>
  <c r="AS134" i="2"/>
  <c r="AQ127" i="2"/>
  <c r="AU57" i="2" l="1"/>
  <c r="AS104" i="2"/>
  <c r="AS105" i="2" s="1"/>
  <c r="AU27" i="2"/>
  <c r="AU33" i="2"/>
  <c r="AU39" i="2"/>
  <c r="AU21" i="2"/>
  <c r="AU93" i="2"/>
  <c r="AS110" i="2"/>
  <c r="AS111" i="2" s="1"/>
  <c r="AU81" i="2"/>
  <c r="AM104" i="2"/>
  <c r="AU104" i="2"/>
  <c r="AS127" i="2"/>
  <c r="AS128" i="2" s="1"/>
  <c r="AS116" i="2"/>
  <c r="AS117" i="2" s="1"/>
  <c r="AU16" i="2"/>
  <c r="AM17" i="2"/>
  <c r="AU69" i="2"/>
  <c r="AU51" i="2"/>
  <c r="AM52" i="2"/>
  <c r="AU122" i="2"/>
  <c r="AM123" i="2"/>
  <c r="AU116" i="2"/>
  <c r="AM117" i="2"/>
  <c r="AU132" i="2"/>
  <c r="AM133" i="2"/>
  <c r="AU98" i="2"/>
  <c r="AM98" i="2"/>
</calcChain>
</file>

<file path=xl/sharedStrings.xml><?xml version="1.0" encoding="utf-8"?>
<sst xmlns="http://schemas.openxmlformats.org/spreadsheetml/2006/main" count="2425" uniqueCount="329">
  <si>
    <t xml:space="preserve"> </t>
  </si>
  <si>
    <t>Charted</t>
  </si>
  <si>
    <t>Date</t>
  </si>
  <si>
    <t>CT</t>
  </si>
  <si>
    <t>PHOTO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</si>
  <si>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</si>
  <si>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</si>
  <si>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</si>
  <si>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</si>
  <si>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</si>
  <si>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</si>
  <si>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</si>
  <si>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</si>
  <si>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</si>
  <si>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</si>
  <si>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</si>
  <si>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</si>
  <si>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</si>
  <si>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</si>
  <si>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</si>
  <si>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</si>
  <si>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</si>
  <si>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</si>
  <si>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</si>
  <si>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</si>
  <si>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</si>
  <si>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</si>
  <si>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</si>
  <si>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</si>
  <si>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</si>
  <si>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</si>
  <si>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</si>
  <si>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</si>
  <si>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</si>
  <si>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</si>
  <si>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</si>
  <si>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</si>
  <si>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</si>
  <si>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</si>
  <si>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</si>
  <si>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</si>
  <si>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</si>
  <si>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</si>
  <si>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</si>
  <si>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NO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</si>
  <si>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</si>
  <si>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</si>
  <si>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</si>
  <si>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</si>
  <si>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</si>
  <si>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</si>
  <si>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</si>
  <si>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</si>
  <si>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</si>
  <si>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</si>
  <si>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</si>
  <si>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</si>
  <si>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</si>
  <si>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</si>
  <si>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</si>
  <si>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HOT</t>
  </si>
  <si>
    <t xml:space="preserve">       DURATION</t>
  </si>
  <si>
    <t>LAST RPT</t>
  </si>
  <si>
    <t>RED</t>
  </si>
  <si>
    <t>Not Lighted</t>
  </si>
  <si>
    <t>NOT CHARTED</t>
  </si>
  <si>
    <t>NOT IN THE LIGHT LIST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</si>
  <si>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</si>
  <si>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</si>
  <si>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</si>
  <si>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</si>
  <si>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</si>
  <si>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</si>
  <si>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</si>
  <si>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</si>
  <si>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</si>
  <si>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</si>
  <si>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</si>
  <si>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</si>
  <si>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</si>
  <si>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</si>
  <si>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</si>
  <si>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</si>
  <si>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</si>
  <si>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</si>
  <si>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</si>
  <si>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</si>
  <si>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</si>
  <si>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</si>
  <si>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</si>
  <si>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</si>
  <si>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</si>
  <si>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</si>
  <si>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</si>
  <si>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</si>
  <si>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</si>
  <si>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t>With DIST OFF STA Calculation Feature</t>
  </si>
  <si>
    <t>PATON PLAN F1</t>
  </si>
  <si>
    <t xml:space="preserve">  </t>
  </si>
  <si>
    <t>   </t>
  </si>
  <si>
    <t>INSPECTED   </t>
  </si>
  <si>
    <t>LLNR    </t>
  </si>
  <si>
    <t>AID #   </t>
  </si>
  <si>
    <t>PATON NAME    </t>
  </si>
  <si>
    <t>LAT    </t>
  </si>
  <si>
    <t>LON    </t>
  </si>
  <si>
    <t>TYPE   </t>
  </si>
  <si>
    <t>CLASS  ↓</t>
  </si>
  <si>
    <t>ANN VER   </t>
  </si>
  <si>
    <t>DIST DIV FLOT   </t>
  </si>
  <si>
    <t>PATROL AREA   </t>
  </si>
  <si>
    <t>OWNER   </t>
  </si>
  <si>
    <t>ACTION FREQ   </t>
  </si>
  <si>
    <t>Aid Established  </t>
  </si>
  <si>
    <t xml:space="preserve">2017-07-01 Larkin,Frank </t>
  </si>
  <si>
    <t>368.00  </t>
  </si>
  <si>
    <t>100117453121  </t>
  </si>
  <si>
    <t xml:space="preserve">42 29 13.61 N </t>
  </si>
  <si>
    <t xml:space="preserve">70 36 33.350 W </t>
  </si>
  <si>
    <t xml:space="preserve">Floating ,Lighted </t>
  </si>
  <si>
    <t>1 </t>
  </si>
  <si>
    <t xml:space="preserve">Yes </t>
  </si>
  <si>
    <t xml:space="preserve">013-00-00 </t>
  </si>
  <si>
    <t xml:space="preserve">ANT-BOS </t>
  </si>
  <si>
    <t>Colleen Kallestad </t>
  </si>
  <si>
    <t>ANNUAL  </t>
  </si>
  <si>
    <t xml:space="preserve">2017-08-08 Larkin,Frank </t>
  </si>
  <si>
    <t>368.20  </t>
  </si>
  <si>
    <t>100117453128  </t>
  </si>
  <si>
    <t xml:space="preserve">Neptune LNG Deepwater Port Lighted Buoy South B1   </t>
  </si>
  <si>
    <t xml:space="preserve">42 27 23.35 N </t>
  </si>
  <si>
    <t xml:space="preserve">70 36 05.540 W </t>
  </si>
  <si>
    <t>371.00  </t>
  </si>
  <si>
    <t>100117016851  </t>
  </si>
  <si>
    <t xml:space="preserve">42 23 38.38 N </t>
  </si>
  <si>
    <t xml:space="preserve">70 35 30.955 W </t>
  </si>
  <si>
    <t>Jeff Havlicek </t>
  </si>
  <si>
    <t>373.00  </t>
  </si>
  <si>
    <t>100117016889  </t>
  </si>
  <si>
    <t xml:space="preserve">Northeast Gateway Deepwater Port Lighted Buoy B1   </t>
  </si>
  <si>
    <t xml:space="preserve">42 23 56.35 N </t>
  </si>
  <si>
    <t xml:space="preserve">70 37 00.388 W </t>
  </si>
  <si>
    <t>11566.10  </t>
  </si>
  <si>
    <t>100118392780  </t>
  </si>
  <si>
    <t xml:space="preserve">Western Way Channel Obstruction Light 5A   </t>
  </si>
  <si>
    <t xml:space="preserve">42 18 32.84 N </t>
  </si>
  <si>
    <t xml:space="preserve">70 58 48.125 W </t>
  </si>
  <si>
    <t xml:space="preserve">Fixed,Lighted </t>
  </si>
  <si>
    <t>Para Jayasinghe </t>
  </si>
  <si>
    <t>11566.20  </t>
  </si>
  <si>
    <t>100118392785  </t>
  </si>
  <si>
    <t xml:space="preserve">Western Way Channel Obstruction Light 5B   </t>
  </si>
  <si>
    <t xml:space="preserve">42 18 33.25 N </t>
  </si>
  <si>
    <t xml:space="preserve">70 58 48.430 W </t>
  </si>
  <si>
    <t>11564.10  </t>
  </si>
  <si>
    <t>100118392789  </t>
  </si>
  <si>
    <t xml:space="preserve">Western Way Channel Obstruction Light 6A   </t>
  </si>
  <si>
    <t xml:space="preserve">42 18 34.02 N </t>
  </si>
  <si>
    <t xml:space="preserve">70 58 45.200 W </t>
  </si>
  <si>
    <t>11564.20  </t>
  </si>
  <si>
    <t>100118392793  </t>
  </si>
  <si>
    <t xml:space="preserve">Western Way Channel Obstruction Light 6B   </t>
  </si>
  <si>
    <t xml:space="preserve">42 18 34.43 N </t>
  </si>
  <si>
    <t xml:space="preserve">70 58 45.501 W </t>
  </si>
  <si>
    <t>11567.00  </t>
  </si>
  <si>
    <t>100118392619  </t>
  </si>
  <si>
    <t xml:space="preserve">Western Way Obstruction Light A1   </t>
  </si>
  <si>
    <t xml:space="preserve">42 18 23.47 N </t>
  </si>
  <si>
    <t xml:space="preserve">70 59 11.564 W </t>
  </si>
  <si>
    <t>11567.10  </t>
  </si>
  <si>
    <t xml:space="preserve">Western Way Obstruction Light A2   </t>
  </si>
  <si>
    <t xml:space="preserve">42 18 23.81 N </t>
  </si>
  <si>
    <t xml:space="preserve">70 59 11.806 W </t>
  </si>
  <si>
    <t>11567.20  </t>
  </si>
  <si>
    <t>100118392642  </t>
  </si>
  <si>
    <t xml:space="preserve">Western Way Obstruction Light B1   </t>
  </si>
  <si>
    <t xml:space="preserve">42 18 24.65 N </t>
  </si>
  <si>
    <t xml:space="preserve">70 59 08.641 W </t>
  </si>
  <si>
    <t>11567.30  </t>
  </si>
  <si>
    <t>100118392645  </t>
  </si>
  <si>
    <t xml:space="preserve">Western Way Obstruction Light B2   </t>
  </si>
  <si>
    <t xml:space="preserve">42 18 24.99 N </t>
  </si>
  <si>
    <t xml:space="preserve">70 59 08.880 W </t>
  </si>
  <si>
    <t>11567.40  </t>
  </si>
  <si>
    <t>100118392651  </t>
  </si>
  <si>
    <t xml:space="preserve">Western Way Obstruction Light C1   </t>
  </si>
  <si>
    <t xml:space="preserve">42 18 25.80 N </t>
  </si>
  <si>
    <t xml:space="preserve">70 59 05.691 W </t>
  </si>
  <si>
    <t>11567.50  </t>
  </si>
  <si>
    <t>100118392657  </t>
  </si>
  <si>
    <t xml:space="preserve">Western Way Obstruction Light C2   </t>
  </si>
  <si>
    <t xml:space="preserve">42 18 26.19 N </t>
  </si>
  <si>
    <t xml:space="preserve">70 59 05.979 W </t>
  </si>
  <si>
    <t>11567.60  </t>
  </si>
  <si>
    <t>100118392663  </t>
  </si>
  <si>
    <t xml:space="preserve">Western Way Obstruction Light D1   </t>
  </si>
  <si>
    <t xml:space="preserve">42 18 27.00 N </t>
  </si>
  <si>
    <t xml:space="preserve">70 59 02.787 W </t>
  </si>
  <si>
    <t>11567.70  </t>
  </si>
  <si>
    <t>100118392670  </t>
  </si>
  <si>
    <t xml:space="preserve">Western Way Obstruction Light D2   </t>
  </si>
  <si>
    <t xml:space="preserve">42 18 27.34 N </t>
  </si>
  <si>
    <t xml:space="preserve">70 59 03.027 W </t>
  </si>
  <si>
    <t>11567.80  </t>
  </si>
  <si>
    <t>100118392673  </t>
  </si>
  <si>
    <t xml:space="preserve">Western Way Obstruction Light E1   </t>
  </si>
  <si>
    <t xml:space="preserve">42 18 28.18 N </t>
  </si>
  <si>
    <t xml:space="preserve">70 58 59.860 W </t>
  </si>
  <si>
    <t>11567.90  </t>
  </si>
  <si>
    <t>100118392678  </t>
  </si>
  <si>
    <t xml:space="preserve">Western Way Obstruction Light E2   </t>
  </si>
  <si>
    <t xml:space="preserve">42 18 28.51 N </t>
  </si>
  <si>
    <t xml:space="preserve">70 59 00.101 W </t>
  </si>
  <si>
    <t>11569.00  </t>
  </si>
  <si>
    <t>100118392689  </t>
  </si>
  <si>
    <t xml:space="preserve">Western Way Obstruction Light F1   </t>
  </si>
  <si>
    <t xml:space="preserve">42 18 29.32 N </t>
  </si>
  <si>
    <t xml:space="preserve">70 58 56.913 W </t>
  </si>
  <si>
    <t>11569.10  </t>
  </si>
  <si>
    <t>100118392693  </t>
  </si>
  <si>
    <t xml:space="preserve">Western Way Obstruction Light F2   </t>
  </si>
  <si>
    <t xml:space="preserve">42 18 29.72 N </t>
  </si>
  <si>
    <t xml:space="preserve">70 58 57.201 W </t>
  </si>
  <si>
    <t>11569.20  </t>
  </si>
  <si>
    <t>100118392697  </t>
  </si>
  <si>
    <t xml:space="preserve">Western Way Obstruction Light G1   </t>
  </si>
  <si>
    <t xml:space="preserve">42 18 30.54 N </t>
  </si>
  <si>
    <t xml:space="preserve">70 58 54.017 W </t>
  </si>
  <si>
    <t>11569.30  </t>
  </si>
  <si>
    <t>100118392701  </t>
  </si>
  <si>
    <t xml:space="preserve">Western Way Obstruction Light G2   </t>
  </si>
  <si>
    <t xml:space="preserve">42 18 30.86 N </t>
  </si>
  <si>
    <t xml:space="preserve">70 58 54.250 W </t>
  </si>
  <si>
    <t>11569.40  </t>
  </si>
  <si>
    <t>100118392704  </t>
  </si>
  <si>
    <t xml:space="preserve">Western Way Obstruction Light H1   </t>
  </si>
  <si>
    <t xml:space="preserve">42 18 31.71 N </t>
  </si>
  <si>
    <t xml:space="preserve">70 58 51.085 W </t>
  </si>
  <si>
    <t>11569.50  </t>
  </si>
  <si>
    <t>100118392708  </t>
  </si>
  <si>
    <t xml:space="preserve">Western Way Obstruction Light H2   </t>
  </si>
  <si>
    <t xml:space="preserve">42 18 32.04 N </t>
  </si>
  <si>
    <t xml:space="preserve">70 58 51.324 W </t>
  </si>
  <si>
    <t xml:space="preserve">No </t>
  </si>
  <si>
    <t>11569.60  </t>
  </si>
  <si>
    <t>100118392715  </t>
  </si>
  <si>
    <t xml:space="preserve">Western Way Obstruction Light K1   </t>
  </si>
  <si>
    <t xml:space="preserve">42 18 35.24 N </t>
  </si>
  <si>
    <t xml:space="preserve">70 58 42.304 W </t>
  </si>
  <si>
    <t>11569.70  </t>
  </si>
  <si>
    <t>100118392722  </t>
  </si>
  <si>
    <t xml:space="preserve">Western Way Obstruction Light K2   </t>
  </si>
  <si>
    <t xml:space="preserve">42 18 35.57 N </t>
  </si>
  <si>
    <t xml:space="preserve">70 58 42.546 W </t>
  </si>
  <si>
    <t>11569.80  </t>
  </si>
  <si>
    <t>100118392725  </t>
  </si>
  <si>
    <t xml:space="preserve">Western Way Obstruction Light L1   </t>
  </si>
  <si>
    <t xml:space="preserve">42 18 36.41 N </t>
  </si>
  <si>
    <t xml:space="preserve">70 58 39.375 W </t>
  </si>
  <si>
    <t>11569.90  </t>
  </si>
  <si>
    <t>100118392729  </t>
  </si>
  <si>
    <t xml:space="preserve">Western Way Obstruction Light L2   </t>
  </si>
  <si>
    <t xml:space="preserve">42 18 36.75 N </t>
  </si>
  <si>
    <t xml:space="preserve">70 58 39.612 W </t>
  </si>
  <si>
    <t>;</t>
  </si>
  <si>
    <t>,</t>
  </si>
  <si>
    <t>WHOI RESEARCH LIGHTED BUOY PIONEER PMUO</t>
  </si>
  <si>
    <t>ANNUAL</t>
  </si>
  <si>
    <t>YELLOW</t>
  </si>
  <si>
    <t>Fl Y 4s</t>
  </si>
  <si>
    <t>2013 NEW DEPLOYMENT</t>
  </si>
  <si>
    <t>WHOI RESEARCH LIGHTED BUOY PIONEER OS</t>
  </si>
  <si>
    <t>2014 NEW DEPLOYMENT</t>
  </si>
  <si>
    <t>Eric Benway  508-289-3770</t>
  </si>
  <si>
    <t>WHOI RESEARCH LIGHTED BUOY PIONEER OSPM</t>
  </si>
  <si>
    <r>
      <t xml:space="preserve"> Yellow Hull w, white tower         </t>
    </r>
    <r>
      <rPr>
        <b/>
        <sz val="9"/>
        <rFont val="Calibri"/>
        <family val="2"/>
        <scheme val="minor"/>
      </rPr>
      <t>2014 NEW DEPLOYMENT</t>
    </r>
  </si>
  <si>
    <t>WHOI RESEARCH LIGHTED BUOY PIONEER PMCO</t>
  </si>
  <si>
    <t>TEMP</t>
  </si>
  <si>
    <t>WHOI RESEARCH LIGHTED BUOY PIONEER CN</t>
  </si>
  <si>
    <t>WHOI RESEARCH LIGHTED BUOY PIONEER CNSM</t>
  </si>
  <si>
    <t>WHOI RESEARCH LIGHTED BUOY PIONEER PMCI</t>
  </si>
  <si>
    <t>WHOI RESEARCH LIGHTED BUOY PIONEER PMUI</t>
  </si>
  <si>
    <r>
      <t xml:space="preserve"> Yellow Hull and tower           </t>
    </r>
    <r>
      <rPr>
        <b/>
        <sz val="9"/>
        <rFont val="Calibri"/>
        <family val="2"/>
        <scheme val="minor"/>
      </rPr>
      <t>2013 NEW DEPLOYMENT</t>
    </r>
  </si>
  <si>
    <t>WHOI RESEARCH LIGHTED BUOY PIONEER ISSM</t>
  </si>
  <si>
    <t>WHOI RESEARCH LIGHTED BUOY PIONEER IS</t>
  </si>
  <si>
    <r>
      <rPr>
        <b/>
        <sz val="9"/>
        <color rgb="FF0000CC"/>
        <rFont val="Calibri"/>
        <family val="2"/>
        <scheme val="minor"/>
      </rPr>
      <t xml:space="preserve">White w/aluminum frame - surfaces only twice daily        </t>
    </r>
    <r>
      <rPr>
        <b/>
        <sz val="9"/>
        <rFont val="Calibri"/>
        <family val="2"/>
        <scheme val="minor"/>
      </rPr>
      <t xml:space="preserve"> 2014 NEW DEPLOYMENT</t>
    </r>
  </si>
  <si>
    <t>White</t>
  </si>
  <si>
    <t>MIT Sea Grant College Research Buoy A</t>
  </si>
  <si>
    <t>2017 NEW DEPLOYMENT</t>
  </si>
  <si>
    <t>Michael Scarny  781-859-8794</t>
  </si>
  <si>
    <t>Max Bottoni    250-655-5865</t>
  </si>
  <si>
    <t>ACOE Block Island Lighted Research Buoy 154</t>
  </si>
  <si>
    <t>Fl Y (5) Y 20s</t>
  </si>
  <si>
    <t>Lisa Winter    978-318-8954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</si>
  <si>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</t>
    </r>
  </si>
  <si>
    <t>Caribbean Wind Lighted Research Buoy BW2</t>
  </si>
  <si>
    <t>Caribbean Wind Lighted Research Buoy BW1</t>
  </si>
  <si>
    <t>bbb</t>
  </si>
  <si>
    <t xml:space="preserve">TEMP </t>
  </si>
  <si>
    <t>20' x 10' x 15' H NOMAD BUOY</t>
  </si>
  <si>
    <t>Has a Photo</t>
  </si>
  <si>
    <t>WHOI Research Lighted Buoy DAMON</t>
  </si>
  <si>
    <t>2015 DEPLOYMENT</t>
  </si>
  <si>
    <t>Kris Newhall   508-289-2788</t>
  </si>
  <si>
    <t>WHOI TSS Research Lighted Buoy AB-10</t>
  </si>
  <si>
    <t>2013 REPORT, WP</t>
  </si>
  <si>
    <t>2016 REPORT, WP</t>
  </si>
  <si>
    <r>
      <rPr>
        <b/>
        <sz val="12"/>
        <rFont val="Arial Narrow"/>
        <family val="2"/>
      </rPr>
      <t>SANITY</t>
    </r>
    <r>
      <rPr>
        <b/>
        <sz val="10"/>
        <rFont val="Arial Narrow"/>
        <family val="2"/>
      </rPr>
      <t xml:space="preserve"> </t>
    </r>
    <r>
      <rPr>
        <b/>
        <sz val="12"/>
        <rFont val="Arial Narrow"/>
        <family val="2"/>
      </rPr>
      <t>CHECK ONLY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</si>
  <si>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Fl Y4s</t>
  </si>
  <si>
    <t>WHOI TSS Research Lighted Buoy AB-6</t>
  </si>
  <si>
    <t>WHOI TSS Research Lighted Buoy AB-7</t>
  </si>
  <si>
    <t>WHOI TSS Research Lighted Buoy AB-8</t>
  </si>
  <si>
    <t>WHOI TSS Research Lighted Buoy AB-9</t>
  </si>
  <si>
    <t>D11-CAPE-POC - Off Shore Aids</t>
  </si>
  <si>
    <t>Field Activity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</si>
  <si>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BY PHONE             </t>
    </r>
    <r>
      <rPr>
        <b/>
        <sz val="8"/>
        <rFont val="Arial Narrow"/>
        <family val="2"/>
      </rPr>
      <t xml:space="preserve">and           </t>
    </r>
    <r>
      <rPr>
        <b/>
        <sz val="12"/>
        <rFont val="Arial Narrow"/>
        <family val="2"/>
      </rPr>
      <t>REPORT</t>
    </r>
  </si>
  <si>
    <t>ACTION ITEM</t>
  </si>
  <si>
    <t>Assigned To</t>
  </si>
  <si>
    <t>Aid is tracked by GPS.  Verify POSN and operating condition by phone to WHOI. Submit CG-7054 PATON Report.</t>
  </si>
  <si>
    <t>Aid is tracked by GPS.  Verify POSN and operating condition by phone. Submit CG-7054 PATON Report.</t>
  </si>
  <si>
    <r>
      <rPr>
        <b/>
        <u/>
        <sz val="10"/>
        <color rgb="FF0000CC"/>
        <rFont val="Arial Black"/>
        <family val="2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Perform  a total verification on the PATON and submit a CG-7054 PATON report.  Advise the CG ANT or your ADSO-NS by phone or by e-mail when you observe a critical discrepancy is observed on a Class I or II lateral aid.  Review any RECHECK notes and respond to DSO-NS.</t>
    </r>
  </si>
  <si>
    <r>
      <rPr>
        <b/>
        <u/>
        <sz val="8"/>
        <color rgb="FF0000CC"/>
        <rFont val="Arial Black"/>
        <family val="2"/>
      </rPr>
      <t>RECHECK</t>
    </r>
    <r>
      <rPr>
        <b/>
        <sz val="10"/>
        <rFont val="Calibri"/>
        <family val="2"/>
        <scheme val="minor"/>
      </rPr>
      <t xml:space="preserve"> - </t>
    </r>
    <r>
      <rPr>
        <sz val="7"/>
        <rFont val="Calibri"/>
        <family val="2"/>
        <scheme val="minor"/>
      </rPr>
      <t xml:space="preserve">Check for specific discrepancy notes indicated on the Run Sheet and record its current status..  Include a photograph as evidence. Normally, i a CG-7054 PATON Report is not necessary        </t>
    </r>
    <r>
      <rPr>
        <b/>
        <u/>
        <sz val="7"/>
        <color rgb="FF0000CC"/>
        <rFont val="Arial Black"/>
        <family val="2"/>
      </rPr>
      <t>SANITY CHECK</t>
    </r>
    <r>
      <rPr>
        <b/>
        <sz val="7"/>
        <rFont val="Calibri"/>
        <family val="2"/>
        <scheme val="minor"/>
      </rPr>
      <t xml:space="preserve"> - </t>
    </r>
    <r>
      <rPr>
        <sz val="7"/>
        <rFont val="Calibri"/>
        <family val="2"/>
        <scheme val="minor"/>
      </rPr>
      <t>Observe all unscheduled aids to insure that they are deployed and watching properly WP. Briefly note the status</t>
    </r>
  </si>
  <si>
    <r>
      <t>LNM - Local Notice to Mariners</t>
    </r>
    <r>
      <rPr>
        <b/>
        <sz val="10"/>
        <color rgb="FF0000CC"/>
        <rFont val="Arial Black"/>
        <family val="2"/>
      </rPr>
      <t xml:space="preserve">   </t>
    </r>
    <r>
      <rPr>
        <sz val="7"/>
        <rFont val="Calibri"/>
        <family val="2"/>
        <scheme val="minor"/>
      </rPr>
      <t>Verify whether Class I or II PATON with critical descrepancies haS a LNM Ref. No. and Discrepancy Code.  Enter in the AV Observation Field on the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</si>
  <si>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_______________ GPS set with </t>
    </r>
    <r>
      <rPr>
        <b/>
        <u/>
        <sz val="9"/>
        <rFont val="Calibri"/>
        <family val="2"/>
        <scheme val="minor"/>
      </rPr>
      <t>WAAS ________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_______</t>
    </r>
    <r>
      <rPr>
        <b/>
        <sz val="9"/>
        <rFont val="Calibri"/>
        <family val="2"/>
        <scheme val="minor"/>
      </rPr>
      <t xml:space="preserve"> was used. Pre-underway accuracy was checked by _______________________________.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______________ echo sounder was used to take the depth. Pre-underway accuracy was checked by _________________________________. Substation was _______________ on _____________. 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was ___________ 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Chart Reference.
</t>
    </r>
  </si>
  <si>
    <t>TRANSDUCER CORRECTION</t>
  </si>
  <si>
    <t>ASSIGNED TO</t>
  </si>
  <si>
    <t>Refer any questions to the DSO-NS on Cell at 617-997-7423 or 978-263-3023.      E-mail at FrankJLarkin@ verizon.net.</t>
  </si>
  <si>
    <r>
      <rPr>
        <b/>
        <sz val="12"/>
        <rFont val="Calibri"/>
        <family val="2"/>
        <scheme val="minor"/>
      </rPr>
      <t>AV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SO-NS</t>
    </r>
    <r>
      <rPr>
        <sz val="12"/>
        <rFont val="Calibri"/>
        <family val="2"/>
        <scheme val="minor"/>
      </rPr>
      <t xml:space="preserve">- - </t>
    </r>
    <r>
      <rPr>
        <b/>
        <sz val="12"/>
        <rFont val="Calibri"/>
        <family val="2"/>
        <scheme val="minor"/>
      </rPr>
      <t>ADSO-NS</t>
    </r>
    <r>
      <rPr>
        <sz val="12"/>
        <rFont val="Calibri"/>
        <family val="2"/>
        <scheme val="minor"/>
      </rPr>
      <t xml:space="preserve"> </t>
    </r>
  </si>
  <si>
    <r>
      <t xml:space="preserve">(1) Fill out the Accuracy Statement to the left.                                     </t>
    </r>
    <r>
      <rPr>
        <b/>
        <sz val="12"/>
        <rFont val="Calibri"/>
        <family val="2"/>
        <scheme val="minor"/>
      </rPr>
      <t xml:space="preserve">(2) Use this Run for recording your observations for each PATON.         </t>
    </r>
    <r>
      <rPr>
        <b/>
        <sz val="12"/>
        <color rgb="FF0000CC"/>
        <rFont val="Calibri"/>
        <family val="2"/>
        <scheme val="minor"/>
      </rPr>
      <t xml:space="preserve">(3) Sanity check each PATON while on the Patrol RUN.                                                                          </t>
    </r>
    <r>
      <rPr>
        <b/>
        <sz val="12"/>
        <color theme="6" tint="-0.499984740745262"/>
        <rFont val="Calibri"/>
        <family val="2"/>
        <scheme val="minor"/>
      </rPr>
      <t xml:space="preserve">(4) Submit </t>
    </r>
    <r>
      <rPr>
        <b/>
        <u/>
        <sz val="12"/>
        <color theme="6" tint="-0.499984740745262"/>
        <rFont val="Calibri"/>
        <family val="2"/>
        <scheme val="minor"/>
      </rPr>
      <t>CG-7054 PATON Reports</t>
    </r>
    <r>
      <rPr>
        <b/>
        <sz val="12"/>
        <color theme="6" tint="-0.499984740745262"/>
        <rFont val="Calibri"/>
        <family val="2"/>
        <scheme val="minor"/>
      </rPr>
      <t xml:space="preserve"> on Harbormaster as req.</t>
    </r>
    <r>
      <rPr>
        <b/>
        <sz val="12"/>
        <color rgb="FFC00000"/>
        <rFont val="Calibri"/>
        <family val="2"/>
        <scheme val="minor"/>
      </rPr>
      <t xml:space="preserve">          </t>
    </r>
    <r>
      <rPr>
        <b/>
        <sz val="12"/>
        <color rgb="FF0000CC"/>
        <rFont val="Calibri"/>
        <family val="2"/>
        <scheme val="minor"/>
      </rPr>
      <t xml:space="preserve">                                </t>
    </r>
    <r>
      <rPr>
        <b/>
        <sz val="12"/>
        <color rgb="FFC00000"/>
        <rFont val="Calibri"/>
        <family val="2"/>
        <scheme val="minor"/>
      </rPr>
      <t xml:space="preserve">(5) Update the Run Sheet and transmit it to the DSO-NS.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</si>
</sst>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1" formatCode="00.000"/>
    <numFmt numFmtId="173" formatCode="0.00000_);[Red]\(0.00000\)"/>
  </numFmts>
  <fonts count="1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 Blac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7.5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7.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u/>
      <sz val="10"/>
      <color rgb="FF0000CC"/>
      <name val="Arial Black"/>
      <family val="2"/>
    </font>
    <font>
      <sz val="7"/>
      <color theme="1"/>
      <name val="Calibri"/>
      <family val="2"/>
      <scheme val="minor"/>
    </font>
    <font>
      <b/>
      <u/>
      <sz val="8"/>
      <color rgb="FF0000CC"/>
      <name val="Arial Black"/>
      <family val="2"/>
    </font>
    <font>
      <sz val="7"/>
      <name val="Calibri"/>
      <family val="2"/>
      <scheme val="minor"/>
    </font>
    <font>
      <b/>
      <u/>
      <sz val="7"/>
      <color rgb="FF0000CC"/>
      <name val="Arial Black"/>
      <family val="2"/>
    </font>
    <font>
      <b/>
      <sz val="10"/>
      <color rgb="FF0000CC"/>
      <name val="Arial Black"/>
      <family val="2"/>
    </font>
    <font>
      <b/>
      <sz val="12"/>
      <color theme="6" tint="-0.499984740745262"/>
      <name val="Calibri"/>
      <family val="2"/>
      <scheme val="minor"/>
    </font>
    <font>
      <b/>
      <u/>
      <sz val="12"/>
      <color theme="6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1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rgb="FF0000CC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Dashed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Dashed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Dashed">
        <color auto="1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Dashed">
        <color auto="1"/>
      </right>
      <top style="thin">
        <color auto="1"/>
      </top>
      <bottom style="thick">
        <color auto="1"/>
      </bottom>
      <diagonal/>
    </border>
    <border>
      <left style="mediumDashed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auto="1"/>
      </bottom>
      <diagonal/>
    </border>
  </borders>
  <cellStyleXfs count="2">
    <xf numFmtId="0" fontId="0" fillId="0" borderId="0"/>
    <xf numFmtId="0" fontId="88" fillId="0" borderId="0" applyNumberFormat="0" applyFill="0" applyBorder="0" applyAlignment="0" applyProtection="0"/>
  </cellStyleXfs>
  <cellXfs count="580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19" fillId="7" borderId="59" xfId="0" applyNumberFormat="1" applyFont="1" applyFill="1" applyBorder="1" applyAlignment="1">
      <alignment horizontal="center" vertical="center" wrapText="1"/>
    </xf>
    <xf numFmtId="168" fontId="19" fillId="7" borderId="38" xfId="0" applyNumberFormat="1" applyFont="1" applyFill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 wrapText="1"/>
    </xf>
    <xf numFmtId="0" fontId="24" fillId="7" borderId="61" xfId="0" applyFont="1" applyFill="1" applyBorder="1" applyAlignment="1">
      <alignment horizontal="center" vertical="center" wrapText="1"/>
    </xf>
    <xf numFmtId="0" fontId="33" fillId="7" borderId="45" xfId="0" applyFont="1" applyFill="1" applyBorder="1" applyAlignment="1">
      <alignment horizontal="center" vertical="center" wrapText="1"/>
    </xf>
    <xf numFmtId="0" fontId="34" fillId="7" borderId="45" xfId="0" applyFont="1" applyFill="1" applyBorder="1" applyAlignment="1">
      <alignment horizontal="center" vertical="center" wrapText="1"/>
    </xf>
    <xf numFmtId="0" fontId="33" fillId="7" borderId="62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horizontal="center" vertical="center" wrapText="1"/>
    </xf>
    <xf numFmtId="164" fontId="18" fillId="7" borderId="18" xfId="0" applyNumberFormat="1" applyFont="1" applyFill="1" applyBorder="1" applyAlignment="1">
      <alignment horizontal="center" vertical="center" wrapText="1"/>
    </xf>
    <xf numFmtId="0" fontId="15" fillId="7" borderId="64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29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7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69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top" wrapText="1"/>
    </xf>
    <xf numFmtId="0" fontId="30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37" fillId="7" borderId="71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top" wrapText="1"/>
    </xf>
    <xf numFmtId="0" fontId="37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7" xfId="0" applyFill="1" applyBorder="1" applyAlignment="1">
      <alignment horizontal="right" vertical="center"/>
    </xf>
    <xf numFmtId="0" fontId="37" fillId="7" borderId="72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left" vertical="top" wrapText="1"/>
    </xf>
    <xf numFmtId="0" fontId="37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0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38" fillId="3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37" fillId="7" borderId="73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left" vertical="top" wrapText="1"/>
    </xf>
    <xf numFmtId="0" fontId="37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37" fillId="13" borderId="30" xfId="0" applyFont="1" applyFill="1" applyBorder="1" applyAlignment="1">
      <alignment horizontal="center" vertical="center" wrapText="1"/>
    </xf>
    <xf numFmtId="0" fontId="25" fillId="13" borderId="31" xfId="0" applyFont="1" applyFill="1" applyBorder="1" applyAlignment="1">
      <alignment horizontal="left" vertical="top" wrapText="1"/>
    </xf>
    <xf numFmtId="0" fontId="37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/>
    <xf numFmtId="0" fontId="47" fillId="0" borderId="0" xfId="0" applyFont="1" applyAlignment="1"/>
    <xf numFmtId="0" fontId="46" fillId="0" borderId="0" xfId="0" applyFont="1" applyAlignment="1">
      <alignment wrapText="1"/>
    </xf>
    <xf numFmtId="0" fontId="46" fillId="0" borderId="0" xfId="0" applyFont="1" applyAlignment="1"/>
    <xf numFmtId="0" fontId="43" fillId="0" borderId="1" xfId="0" applyFont="1" applyBorder="1" applyAlignment="1"/>
    <xf numFmtId="1" fontId="45" fillId="3" borderId="76" xfId="0" applyNumberFormat="1" applyFont="1" applyFill="1" applyBorder="1" applyAlignment="1">
      <alignment horizontal="left" vertical="center" wrapText="1"/>
    </xf>
    <xf numFmtId="1" fontId="45" fillId="3" borderId="77" xfId="0" applyNumberFormat="1" applyFont="1" applyFill="1" applyBorder="1" applyAlignment="1">
      <alignment horizontal="left" vertical="center" wrapText="1"/>
    </xf>
    <xf numFmtId="0" fontId="5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56" fillId="6" borderId="0" xfId="0" applyFont="1" applyFill="1" applyAlignment="1">
      <alignment vertical="center"/>
    </xf>
    <xf numFmtId="0" fontId="5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2" fontId="17" fillId="3" borderId="13" xfId="0" applyNumberFormat="1" applyFont="1" applyFill="1" applyBorder="1" applyAlignment="1" applyProtection="1">
      <alignment horizontal="center" vertical="center"/>
    </xf>
    <xf numFmtId="171" fontId="57" fillId="3" borderId="91" xfId="0" applyNumberFormat="1" applyFont="1" applyFill="1" applyBorder="1" applyAlignment="1">
      <alignment horizontal="center" vertical="center"/>
    </xf>
    <xf numFmtId="164" fontId="25" fillId="4" borderId="6" xfId="0" applyNumberFormat="1" applyFont="1" applyFill="1" applyBorder="1" applyAlignment="1" applyProtection="1">
      <alignment horizontal="center" vertical="center"/>
    </xf>
    <xf numFmtId="0" fontId="50" fillId="4" borderId="6" xfId="0" applyFont="1" applyFill="1" applyBorder="1" applyAlignment="1" applyProtection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6" fillId="16" borderId="95" xfId="0" applyFont="1" applyFill="1" applyBorder="1" applyAlignment="1">
      <alignment horizontal="center" vertical="center" wrapText="1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84" xfId="0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6" fontId="25" fillId="3" borderId="90" xfId="0" applyNumberFormat="1" applyFont="1" applyFill="1" applyBorder="1" applyAlignment="1">
      <alignment horizontal="center" vertical="center"/>
    </xf>
    <xf numFmtId="16" fontId="25" fillId="3" borderId="16" xfId="0" applyNumberFormat="1" applyFont="1" applyFill="1" applyBorder="1" applyAlignment="1">
      <alignment horizontal="center" vertical="center" wrapText="1"/>
    </xf>
    <xf numFmtId="164" fontId="61" fillId="16" borderId="59" xfId="0" applyNumberFormat="1" applyFont="1" applyFill="1" applyBorder="1" applyAlignment="1" applyProtection="1">
      <alignment horizontal="left" vertical="center"/>
    </xf>
    <xf numFmtId="164" fontId="61" fillId="16" borderId="58" xfId="0" applyNumberFormat="1" applyFont="1" applyFill="1" applyBorder="1" applyAlignment="1" applyProtection="1">
      <alignment horizontal="center" vertical="center" wrapText="1"/>
    </xf>
    <xf numFmtId="164" fontId="61" fillId="16" borderId="81" xfId="0" applyNumberFormat="1" applyFont="1" applyFill="1" applyBorder="1" applyAlignment="1" applyProtection="1">
      <alignment horizontal="left" vertical="center"/>
    </xf>
    <xf numFmtId="0" fontId="25" fillId="5" borderId="52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10" borderId="40" xfId="0" applyFont="1" applyFill="1" applyBorder="1" applyAlignment="1">
      <alignment horizontal="center" vertical="center" wrapText="1"/>
    </xf>
    <xf numFmtId="0" fontId="45" fillId="9" borderId="87" xfId="0" applyFont="1" applyFill="1" applyBorder="1" applyAlignment="1" applyProtection="1">
      <alignment horizontal="center" vertical="center" wrapText="1"/>
      <protection locked="0"/>
    </xf>
    <xf numFmtId="0" fontId="45" fillId="10" borderId="87" xfId="0" applyFont="1" applyFill="1" applyBorder="1" applyAlignment="1" applyProtection="1">
      <alignment horizontal="center" vertical="center"/>
      <protection locked="0"/>
    </xf>
    <xf numFmtId="0" fontId="45" fillId="5" borderId="87" xfId="0" applyFont="1" applyFill="1" applyBorder="1" applyAlignment="1" applyProtection="1">
      <alignment horizontal="center" vertical="center"/>
      <protection locked="0"/>
    </xf>
    <xf numFmtId="0" fontId="45" fillId="4" borderId="97" xfId="0" applyFont="1" applyFill="1" applyBorder="1" applyAlignment="1" applyProtection="1">
      <alignment horizontal="center" vertical="center"/>
      <protection locked="0"/>
    </xf>
    <xf numFmtId="0" fontId="27" fillId="3" borderId="85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27" fillId="3" borderId="89" xfId="0" applyFont="1" applyFill="1" applyBorder="1" applyAlignment="1">
      <alignment horizontal="center" vertical="center" wrapText="1"/>
    </xf>
    <xf numFmtId="0" fontId="45" fillId="9" borderId="103" xfId="0" applyFont="1" applyFill="1" applyBorder="1" applyAlignment="1" applyProtection="1">
      <alignment horizontal="center" vertical="center" wrapText="1"/>
      <protection locked="0"/>
    </xf>
    <xf numFmtId="0" fontId="45" fillId="5" borderId="105" xfId="0" applyFont="1" applyFill="1" applyBorder="1" applyAlignment="1" applyProtection="1">
      <alignment horizontal="center" vertical="center"/>
      <protection locked="0"/>
    </xf>
    <xf numFmtId="0" fontId="45" fillId="10" borderId="104" xfId="0" applyFont="1" applyFill="1" applyBorder="1" applyAlignment="1" applyProtection="1">
      <alignment horizontal="center" vertical="center"/>
      <protection locked="0"/>
    </xf>
    <xf numFmtId="0" fontId="25" fillId="5" borderId="106" xfId="0" applyFont="1" applyFill="1" applyBorder="1" applyAlignment="1">
      <alignment horizontal="center" vertical="center" wrapText="1"/>
    </xf>
    <xf numFmtId="0" fontId="25" fillId="9" borderId="95" xfId="0" applyFont="1" applyFill="1" applyBorder="1" applyAlignment="1">
      <alignment horizontal="center" vertical="center" wrapText="1"/>
    </xf>
    <xf numFmtId="0" fontId="25" fillId="10" borderId="81" xfId="0" applyFont="1" applyFill="1" applyBorder="1" applyAlignment="1">
      <alignment horizontal="center" vertical="center" wrapText="1"/>
    </xf>
    <xf numFmtId="1" fontId="64" fillId="3" borderId="11" xfId="0" applyNumberFormat="1" applyFont="1" applyFill="1" applyBorder="1" applyAlignment="1" applyProtection="1">
      <alignment horizontal="center" vertical="center" wrapText="1"/>
    </xf>
    <xf numFmtId="1" fontId="60" fillId="15" borderId="13" xfId="0" applyNumberFormat="1" applyFont="1" applyFill="1" applyBorder="1" applyAlignment="1" applyProtection="1">
      <alignment horizontal="center" vertical="center"/>
    </xf>
    <xf numFmtId="171" fontId="26" fillId="16" borderId="93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7" fillId="3" borderId="92" xfId="0" applyNumberFormat="1" applyFont="1" applyFill="1" applyBorder="1" applyAlignment="1">
      <alignment horizontal="center" vertical="center" wrapText="1"/>
    </xf>
    <xf numFmtId="171" fontId="27" fillId="3" borderId="6" xfId="0" applyNumberFormat="1" applyFont="1" applyFill="1" applyBorder="1" applyAlignment="1">
      <alignment horizontal="center" vertical="center" wrapText="1"/>
    </xf>
    <xf numFmtId="0" fontId="66" fillId="3" borderId="98" xfId="0" applyFont="1" applyFill="1" applyBorder="1" applyAlignment="1">
      <alignment horizontal="center" vertical="center" wrapText="1"/>
    </xf>
    <xf numFmtId="171" fontId="66" fillId="3" borderId="100" xfId="0" applyNumberFormat="1" applyFont="1" applyFill="1" applyBorder="1" applyAlignment="1">
      <alignment horizontal="center" vertical="center"/>
    </xf>
    <xf numFmtId="168" fontId="26" fillId="16" borderId="28" xfId="0" applyNumberFormat="1" applyFont="1" applyFill="1" applyBorder="1" applyAlignment="1">
      <alignment horizontal="center" vertical="center" wrapText="1"/>
    </xf>
    <xf numFmtId="168" fontId="27" fillId="3" borderId="89" xfId="0" applyNumberFormat="1" applyFont="1" applyFill="1" applyBorder="1" applyAlignment="1">
      <alignment horizontal="center" vertical="center" wrapText="1"/>
    </xf>
    <xf numFmtId="168" fontId="27" fillId="3" borderId="85" xfId="0" applyNumberFormat="1" applyFont="1" applyFill="1" applyBorder="1" applyAlignment="1">
      <alignment horizontal="center" vertical="center" wrapText="1"/>
    </xf>
    <xf numFmtId="168" fontId="66" fillId="3" borderId="98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7" fillId="3" borderId="41" xfId="0" applyNumberFormat="1" applyFont="1" applyFill="1" applyBorder="1" applyAlignment="1">
      <alignment horizontal="center" vertical="center" wrapText="1"/>
    </xf>
    <xf numFmtId="168" fontId="27" fillId="3" borderId="6" xfId="0" applyNumberFormat="1" applyFont="1" applyFill="1" applyBorder="1" applyAlignment="1">
      <alignment horizontal="center" vertical="center" wrapText="1"/>
    </xf>
    <xf numFmtId="168" fontId="66" fillId="3" borderId="99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6" fillId="0" borderId="113" xfId="0" applyFont="1" applyBorder="1" applyAlignment="1">
      <alignment horizontal="center" vertical="center"/>
    </xf>
    <xf numFmtId="0" fontId="1" fillId="17" borderId="111" xfId="0" applyFont="1" applyFill="1" applyBorder="1" applyAlignment="1">
      <alignment horizontal="center" vertical="center"/>
    </xf>
    <xf numFmtId="0" fontId="51" fillId="18" borderId="111" xfId="0" applyFont="1" applyFill="1" applyBorder="1" applyAlignment="1">
      <alignment horizontal="center" vertical="center"/>
    </xf>
    <xf numFmtId="171" fontId="29" fillId="0" borderId="111" xfId="0" applyNumberFormat="1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57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6" xfId="0" applyNumberFormat="1" applyFont="1" applyBorder="1" applyAlignment="1">
      <alignment horizontal="center" vertical="center"/>
    </xf>
    <xf numFmtId="173" fontId="14" fillId="0" borderId="56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3" xfId="0" applyNumberFormat="1" applyFont="1" applyBorder="1" applyAlignment="1">
      <alignment vertical="center"/>
    </xf>
    <xf numFmtId="173" fontId="10" fillId="19" borderId="113" xfId="0" applyNumberFormat="1" applyFont="1" applyFill="1" applyBorder="1" applyAlignment="1">
      <alignment vertical="center"/>
    </xf>
    <xf numFmtId="173" fontId="29" fillId="0" borderId="0" xfId="0" applyNumberFormat="1" applyFont="1" applyAlignment="1">
      <alignment horizontal="right" vertical="center"/>
    </xf>
    <xf numFmtId="173" fontId="10" fillId="0" borderId="114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56" fillId="6" borderId="0" xfId="0" applyNumberFormat="1" applyFont="1" applyFill="1" applyAlignment="1">
      <alignment vertical="center"/>
    </xf>
    <xf numFmtId="173" fontId="56" fillId="0" borderId="0" xfId="0" applyNumberFormat="1" applyFont="1" applyAlignment="1">
      <alignment vertical="center"/>
    </xf>
    <xf numFmtId="173" fontId="29" fillId="0" borderId="0" xfId="0" applyNumberFormat="1" applyFont="1" applyBorder="1" applyAlignment="1">
      <alignment horizontal="right" vertical="center"/>
    </xf>
    <xf numFmtId="173" fontId="29" fillId="19" borderId="114" xfId="0" applyNumberFormat="1" applyFont="1" applyFill="1" applyBorder="1" applyAlignment="1">
      <alignment vertical="center"/>
    </xf>
    <xf numFmtId="0" fontId="52" fillId="3" borderId="30" xfId="0" applyFont="1" applyFill="1" applyBorder="1"/>
    <xf numFmtId="0" fontId="46" fillId="3" borderId="31" xfId="0" applyFont="1" applyFill="1" applyBorder="1" applyAlignment="1">
      <alignment wrapText="1"/>
    </xf>
    <xf numFmtId="0" fontId="46" fillId="3" borderId="31" xfId="0" applyFont="1" applyFill="1" applyBorder="1" applyAlignment="1"/>
    <xf numFmtId="0" fontId="43" fillId="3" borderId="78" xfId="0" applyFont="1" applyFill="1" applyBorder="1" applyAlignment="1"/>
    <xf numFmtId="0" fontId="56" fillId="3" borderId="0" xfId="0" applyFont="1" applyFill="1" applyAlignment="1">
      <alignment vertical="center"/>
    </xf>
    <xf numFmtId="0" fontId="25" fillId="5" borderId="121" xfId="0" applyFont="1" applyFill="1" applyBorder="1" applyAlignment="1">
      <alignment horizontal="center" vertical="center" wrapText="1"/>
    </xf>
    <xf numFmtId="0" fontId="25" fillId="9" borderId="122" xfId="0" applyFont="1" applyFill="1" applyBorder="1" applyAlignment="1">
      <alignment horizontal="center" vertical="center" wrapText="1"/>
    </xf>
    <xf numFmtId="0" fontId="25" fillId="10" borderId="123" xfId="0" applyFont="1" applyFill="1" applyBorder="1" applyAlignment="1">
      <alignment horizontal="center" vertical="center" wrapText="1"/>
    </xf>
    <xf numFmtId="0" fontId="49" fillId="7" borderId="77" xfId="0" applyFont="1" applyFill="1" applyBorder="1" applyAlignment="1">
      <alignment horizontal="left" vertical="center" wrapText="1"/>
    </xf>
    <xf numFmtId="164" fontId="61" fillId="16" borderId="59" xfId="0" applyNumberFormat="1" applyFont="1" applyFill="1" applyBorder="1" applyAlignment="1" applyProtection="1">
      <alignment horizontal="center" vertical="center"/>
    </xf>
    <xf numFmtId="0" fontId="45" fillId="0" borderId="131" xfId="0" applyFont="1" applyBorder="1" applyAlignment="1" applyProtection="1">
      <alignment horizontal="center" vertical="center"/>
      <protection locked="0"/>
    </xf>
    <xf numFmtId="0" fontId="46" fillId="3" borderId="126" xfId="0" applyFont="1" applyFill="1" applyBorder="1" applyAlignment="1">
      <alignment horizontal="center" vertical="center" wrapText="1"/>
    </xf>
    <xf numFmtId="0" fontId="47" fillId="3" borderId="124" xfId="0" applyFont="1" applyFill="1" applyBorder="1" applyAlignment="1"/>
    <xf numFmtId="0" fontId="41" fillId="0" borderId="0" xfId="0" applyFont="1" applyBorder="1" applyAlignment="1">
      <alignment horizontal="center" vertical="center"/>
    </xf>
    <xf numFmtId="0" fontId="58" fillId="3" borderId="8" xfId="0" applyFont="1" applyFill="1" applyBorder="1" applyAlignment="1">
      <alignment horizontal="center"/>
    </xf>
    <xf numFmtId="14" fontId="51" fillId="10" borderId="111" xfId="0" applyNumberFormat="1" applyFont="1" applyFill="1" applyBorder="1" applyAlignment="1">
      <alignment horizontal="center" vertical="center"/>
    </xf>
    <xf numFmtId="14" fontId="75" fillId="16" borderId="93" xfId="0" applyNumberFormat="1" applyFont="1" applyFill="1" applyBorder="1" applyAlignment="1">
      <alignment horizontal="center" vertical="center"/>
    </xf>
    <xf numFmtId="14" fontId="27" fillId="4" borderId="92" xfId="0" applyNumberFormat="1" applyFont="1" applyFill="1" applyBorder="1" applyAlignment="1" applyProtection="1">
      <alignment horizontal="center" vertical="center"/>
    </xf>
    <xf numFmtId="14" fontId="51" fillId="0" borderId="0" xfId="0" applyNumberFormat="1" applyFont="1" applyAlignment="1">
      <alignment horizontal="center"/>
    </xf>
    <xf numFmtId="14" fontId="79" fillId="3" borderId="94" xfId="0" applyNumberFormat="1" applyFont="1" applyFill="1" applyBorder="1" applyAlignment="1">
      <alignment horizontal="center" vertical="center" wrapText="1"/>
    </xf>
    <xf numFmtId="164" fontId="25" fillId="16" borderId="28" xfId="0" applyNumberFormat="1" applyFont="1" applyFill="1" applyBorder="1" applyAlignment="1">
      <alignment horizontal="center" vertical="center" wrapText="1"/>
    </xf>
    <xf numFmtId="0" fontId="50" fillId="16" borderId="28" xfId="0" applyFont="1" applyFill="1" applyBorder="1" applyAlignment="1">
      <alignment horizontal="center" vertical="center"/>
    </xf>
    <xf numFmtId="14" fontId="80" fillId="16" borderId="93" xfId="0" applyNumberFormat="1" applyFont="1" applyFill="1" applyBorder="1" applyAlignment="1">
      <alignment horizontal="center" vertical="center"/>
    </xf>
    <xf numFmtId="0" fontId="25" fillId="16" borderId="101" xfId="0" applyFont="1" applyFill="1" applyBorder="1" applyAlignment="1">
      <alignment horizontal="center" vertical="center" wrapText="1"/>
    </xf>
    <xf numFmtId="0" fontId="25" fillId="16" borderId="102" xfId="0" applyFont="1" applyFill="1" applyBorder="1" applyAlignment="1">
      <alignment horizontal="center" vertical="center" wrapText="1"/>
    </xf>
    <xf numFmtId="0" fontId="60" fillId="16" borderId="42" xfId="0" applyFont="1" applyFill="1" applyBorder="1" applyAlignment="1">
      <alignment horizontal="center" vertical="center" wrapText="1"/>
    </xf>
    <xf numFmtId="171" fontId="64" fillId="3" borderId="11" xfId="0" applyNumberFormat="1" applyFont="1" applyFill="1" applyBorder="1" applyAlignment="1">
      <alignment horizontal="center" vertical="center" wrapText="1"/>
    </xf>
    <xf numFmtId="0" fontId="15" fillId="9" borderId="11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6" fillId="3" borderId="13" xfId="0" applyFont="1" applyFill="1" applyBorder="1" applyAlignment="1" applyProtection="1">
      <alignment horizontal="center" vertical="center"/>
      <protection locked="0"/>
    </xf>
    <xf numFmtId="0" fontId="17" fillId="3" borderId="96" xfId="0" applyFont="1" applyFill="1" applyBorder="1" applyAlignment="1" applyProtection="1">
      <alignment horizontal="center" vertical="center" wrapText="1"/>
      <protection locked="0"/>
    </xf>
    <xf numFmtId="164" fontId="27" fillId="3" borderId="11" xfId="0" applyNumberFormat="1" applyFont="1" applyFill="1" applyBorder="1" applyAlignment="1">
      <alignment horizontal="center" vertical="center" wrapText="1"/>
    </xf>
    <xf numFmtId="14" fontId="27" fillId="3" borderId="94" xfId="0" applyNumberFormat="1" applyFont="1" applyFill="1" applyBorder="1" applyAlignment="1">
      <alignment horizontal="center" vertical="center" wrapText="1"/>
    </xf>
    <xf numFmtId="0" fontId="87" fillId="3" borderId="0" xfId="0" applyFont="1" applyFill="1" applyAlignment="1">
      <alignment horizontal="center" vertical="center" wrapText="1"/>
    </xf>
    <xf numFmtId="0" fontId="89" fillId="3" borderId="132" xfId="1" applyFont="1" applyFill="1" applyBorder="1" applyAlignment="1">
      <alignment horizontal="center" vertical="center" wrapText="1"/>
    </xf>
    <xf numFmtId="0" fontId="90" fillId="3" borderId="132" xfId="0" applyFont="1" applyFill="1" applyBorder="1" applyAlignment="1">
      <alignment vertical="center" wrapText="1"/>
    </xf>
    <xf numFmtId="0" fontId="90" fillId="3" borderId="132" xfId="0" applyFont="1" applyFill="1" applyBorder="1" applyAlignment="1">
      <alignment horizontal="center" vertical="center" wrapText="1"/>
    </xf>
    <xf numFmtId="0" fontId="86" fillId="3" borderId="13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90" fillId="3" borderId="136" xfId="0" applyFont="1" applyFill="1" applyBorder="1" applyAlignment="1">
      <alignment horizontal="center" vertical="center" wrapText="1"/>
    </xf>
    <xf numFmtId="0" fontId="90" fillId="3" borderId="13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92" fillId="3" borderId="136" xfId="0" applyFont="1" applyFill="1" applyBorder="1" applyAlignment="1">
      <alignment horizontal="center" vertical="center" wrapText="1"/>
    </xf>
    <xf numFmtId="1" fontId="68" fillId="3" borderId="11" xfId="0" applyNumberFormat="1" applyFont="1" applyFill="1" applyBorder="1" applyAlignment="1" applyProtection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0" fontId="17" fillId="3" borderId="133" xfId="0" applyFont="1" applyFill="1" applyBorder="1" applyAlignment="1">
      <alignment horizontal="center" vertical="center" wrapText="1"/>
    </xf>
    <xf numFmtId="0" fontId="68" fillId="3" borderId="136" xfId="0" applyFont="1" applyFill="1" applyBorder="1" applyAlignment="1">
      <alignment horizontal="center" vertical="center" wrapText="1"/>
    </xf>
    <xf numFmtId="0" fontId="17" fillId="3" borderId="136" xfId="0" applyFont="1" applyFill="1" applyBorder="1" applyAlignment="1">
      <alignment horizontal="center" vertical="center" wrapText="1"/>
    </xf>
    <xf numFmtId="0" fontId="57" fillId="4" borderId="85" xfId="0" applyFont="1" applyFill="1" applyBorder="1" applyAlignment="1">
      <alignment horizontal="center" vertical="center" wrapText="1"/>
    </xf>
    <xf numFmtId="171" fontId="60" fillId="4" borderId="6" xfId="0" applyNumberFormat="1" applyFont="1" applyFill="1" applyBorder="1" applyAlignment="1">
      <alignment horizontal="center" vertical="center"/>
    </xf>
    <xf numFmtId="171" fontId="57" fillId="4" borderId="6" xfId="0" applyNumberFormat="1" applyFont="1" applyFill="1" applyBorder="1" applyAlignment="1">
      <alignment horizontal="center" vertical="center"/>
    </xf>
    <xf numFmtId="166" fontId="65" fillId="3" borderId="86" xfId="0" applyNumberFormat="1" applyFont="1" applyFill="1" applyBorder="1" applyAlignment="1">
      <alignment horizontal="center" vertical="center"/>
    </xf>
    <xf numFmtId="164" fontId="91" fillId="3" borderId="116" xfId="0" applyNumberFormat="1" applyFont="1" applyFill="1" applyBorder="1" applyAlignment="1">
      <alignment horizontal="left" vertical="top"/>
    </xf>
    <xf numFmtId="0" fontId="57" fillId="16" borderId="84" xfId="0" applyFont="1" applyFill="1" applyBorder="1" applyAlignment="1">
      <alignment horizontal="center" vertical="center" wrapText="1"/>
    </xf>
    <xf numFmtId="0" fontId="57" fillId="16" borderId="28" xfId="0" applyFont="1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1" fillId="21" borderId="0" xfId="0" applyFont="1" applyFill="1" applyAlignment="1">
      <alignment horizontal="center" vertical="center" wrapText="1"/>
    </xf>
    <xf numFmtId="171" fontId="68" fillId="3" borderId="11" xfId="0" applyNumberFormat="1" applyFont="1" applyFill="1" applyBorder="1" applyAlignment="1">
      <alignment horizontal="center" vertical="center" wrapText="1"/>
    </xf>
    <xf numFmtId="1" fontId="90" fillId="3" borderId="134" xfId="0" applyNumberFormat="1" applyFont="1" applyFill="1" applyBorder="1" applyAlignment="1">
      <alignment horizontal="center" vertical="center" wrapText="1"/>
    </xf>
    <xf numFmtId="164" fontId="32" fillId="7" borderId="3" xfId="0" applyNumberFormat="1" applyFont="1" applyFill="1" applyBorder="1" applyAlignment="1">
      <alignment horizontal="center" vertical="center" wrapText="1"/>
    </xf>
    <xf numFmtId="1" fontId="17" fillId="3" borderId="11" xfId="0" applyNumberFormat="1" applyFont="1" applyFill="1" applyBorder="1" applyAlignment="1" applyProtection="1">
      <alignment horizontal="center" vertical="center" wrapText="1"/>
    </xf>
    <xf numFmtId="164" fontId="68" fillId="3" borderId="136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93" fillId="19" borderId="11" xfId="0" applyNumberFormat="1" applyFont="1" applyFill="1" applyBorder="1" applyAlignment="1">
      <alignment horizontal="center" vertical="center" wrapText="1"/>
    </xf>
    <xf numFmtId="171" fontId="93" fillId="22" borderId="11" xfId="0" applyNumberFormat="1" applyFont="1" applyFill="1" applyBorder="1" applyAlignment="1">
      <alignment horizontal="center" vertical="center" wrapText="1"/>
    </xf>
    <xf numFmtId="0" fontId="8" fillId="16" borderId="130" xfId="0" applyFont="1" applyFill="1" applyBorder="1" applyAlignment="1">
      <alignment horizontal="center" vertical="center"/>
    </xf>
    <xf numFmtId="0" fontId="8" fillId="16" borderId="117" xfId="0" applyFont="1" applyFill="1" applyBorder="1" applyAlignment="1">
      <alignment horizontal="center" vertical="center"/>
    </xf>
    <xf numFmtId="0" fontId="8" fillId="16" borderId="118" xfId="0" applyFont="1" applyFill="1" applyBorder="1" applyAlignment="1">
      <alignment horizontal="center" vertical="center"/>
    </xf>
    <xf numFmtId="49" fontId="44" fillId="3" borderId="89" xfId="0" applyNumberFormat="1" applyFont="1" applyFill="1" applyBorder="1" applyAlignment="1" applyProtection="1">
      <alignment horizontal="center" vertical="center" wrapText="1"/>
      <protection locked="0"/>
    </xf>
    <xf numFmtId="0" fontId="44" fillId="3" borderId="85" xfId="0" applyFont="1" applyFill="1" applyBorder="1" applyAlignment="1" applyProtection="1">
      <alignment horizontal="center" vertical="center" wrapText="1"/>
      <protection locked="0"/>
    </xf>
    <xf numFmtId="0" fontId="44" fillId="3" borderId="8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5" fillId="0" borderId="89" xfId="0" applyNumberFormat="1" applyFont="1" applyBorder="1" applyAlignment="1" applyProtection="1">
      <alignment horizontal="center" vertical="center"/>
      <protection locked="0"/>
    </xf>
    <xf numFmtId="169" fontId="65" fillId="0" borderId="85" xfId="0" applyNumberFormat="1" applyFont="1" applyBorder="1" applyAlignment="1" applyProtection="1">
      <alignment horizontal="center" vertical="center"/>
      <protection locked="0"/>
    </xf>
    <xf numFmtId="164" fontId="65" fillId="0" borderId="41" xfId="0" applyNumberFormat="1" applyFont="1" applyBorder="1" applyAlignment="1" applyProtection="1">
      <alignment horizontal="center" vertical="center"/>
      <protection locked="0"/>
    </xf>
    <xf numFmtId="164" fontId="65" fillId="0" borderId="6" xfId="0" applyNumberFormat="1" applyFont="1" applyBorder="1" applyAlignment="1" applyProtection="1">
      <alignment horizontal="center" vertical="center"/>
      <protection locked="0"/>
    </xf>
    <xf numFmtId="164" fontId="91" fillId="3" borderId="115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76" fillId="3" borderId="91" xfId="0" applyNumberFormat="1" applyFont="1" applyFill="1" applyBorder="1" applyAlignment="1">
      <alignment horizontal="center" vertical="center" wrapText="1"/>
    </xf>
    <xf numFmtId="14" fontId="76" fillId="3" borderId="92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4" fillId="3" borderId="90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4" fontId="69" fillId="3" borderId="91" xfId="0" applyNumberFormat="1" applyFont="1" applyFill="1" applyBorder="1" applyAlignment="1">
      <alignment horizontal="center" vertical="center" wrapText="1"/>
    </xf>
    <xf numFmtId="14" fontId="69" fillId="3" borderId="92" xfId="0" applyNumberFormat="1" applyFont="1" applyFill="1" applyBorder="1" applyAlignment="1">
      <alignment horizontal="center" vertical="center" wrapText="1"/>
    </xf>
    <xf numFmtId="0" fontId="45" fillId="3" borderId="125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0" fontId="45" fillId="3" borderId="46" xfId="0" applyFont="1" applyFill="1" applyBorder="1" applyAlignment="1">
      <alignment horizontal="center" vertical="center" wrapText="1"/>
    </xf>
    <xf numFmtId="0" fontId="45" fillId="3" borderId="126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8" xfId="0" applyFont="1" applyFill="1" applyBorder="1" applyAlignment="1">
      <alignment horizontal="center" vertical="center" wrapText="1"/>
    </xf>
    <xf numFmtId="0" fontId="45" fillId="3" borderId="127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0" fontId="0" fillId="0" borderId="117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10" fillId="3" borderId="88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91" fillId="3" borderId="90" xfId="0" applyFont="1" applyFill="1" applyBorder="1" applyAlignment="1">
      <alignment horizontal="left" vertical="top" wrapText="1"/>
    </xf>
    <xf numFmtId="0" fontId="91" fillId="0" borderId="22" xfId="0" applyFont="1" applyBorder="1" applyAlignment="1">
      <alignment horizontal="left" vertical="top"/>
    </xf>
    <xf numFmtId="0" fontId="91" fillId="0" borderId="90" xfId="0" applyFont="1" applyBorder="1" applyAlignment="1">
      <alignment horizontal="left" vertical="top"/>
    </xf>
    <xf numFmtId="0" fontId="91" fillId="0" borderId="17" xfId="0" applyFont="1" applyBorder="1" applyAlignment="1">
      <alignment horizontal="left" vertical="top"/>
    </xf>
    <xf numFmtId="0" fontId="91" fillId="0" borderId="43" xfId="0" applyFont="1" applyBorder="1" applyAlignment="1">
      <alignment horizontal="left" vertical="top"/>
    </xf>
    <xf numFmtId="168" fontId="27" fillId="16" borderId="90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168" fontId="27" fillId="16" borderId="107" xfId="0" applyNumberFormat="1" applyFont="1" applyFill="1" applyBorder="1" applyAlignment="1">
      <alignment horizontal="center" vertical="center" wrapText="1"/>
    </xf>
    <xf numFmtId="0" fontId="0" fillId="16" borderId="108" xfId="0" applyFill="1" applyBorder="1" applyAlignment="1">
      <alignment horizontal="center" vertical="center" wrapText="1"/>
    </xf>
    <xf numFmtId="0" fontId="0" fillId="16" borderId="109" xfId="0" applyFill="1" applyBorder="1" applyAlignment="1">
      <alignment horizontal="center" vertical="center" wrapText="1"/>
    </xf>
    <xf numFmtId="0" fontId="68" fillId="3" borderId="90" xfId="0" applyFont="1" applyFill="1" applyBorder="1" applyAlignment="1">
      <alignment horizontal="left" vertical="top" wrapText="1"/>
    </xf>
    <xf numFmtId="0" fontId="68" fillId="0" borderId="22" xfId="0" applyFont="1" applyBorder="1" applyAlignment="1">
      <alignment horizontal="left" vertical="top"/>
    </xf>
    <xf numFmtId="0" fontId="68" fillId="0" borderId="90" xfId="0" applyFont="1" applyBorder="1" applyAlignment="1">
      <alignment horizontal="left" vertical="top"/>
    </xf>
    <xf numFmtId="0" fontId="68" fillId="0" borderId="17" xfId="0" applyFont="1" applyBorder="1" applyAlignment="1">
      <alignment horizontal="left" vertical="top"/>
    </xf>
    <xf numFmtId="0" fontId="68" fillId="0" borderId="43" xfId="0" applyFont="1" applyBorder="1" applyAlignment="1">
      <alignment horizontal="left" vertical="top"/>
    </xf>
    <xf numFmtId="0" fontId="85" fillId="10" borderId="4" xfId="0" applyFont="1" applyFill="1" applyBorder="1" applyAlignment="1">
      <alignment horizontal="center" vertical="center" wrapText="1"/>
    </xf>
    <xf numFmtId="0" fontId="85" fillId="10" borderId="2" xfId="0" applyFont="1" applyFill="1" applyBorder="1" applyAlignment="1">
      <alignment horizontal="center" vertical="center" wrapText="1"/>
    </xf>
    <xf numFmtId="0" fontId="29" fillId="3" borderId="88" xfId="0" applyFont="1" applyFill="1" applyBorder="1" applyAlignment="1">
      <alignment horizontal="center" vertical="center" wrapText="1"/>
    </xf>
    <xf numFmtId="0" fontId="29" fillId="3" borderId="56" xfId="0" applyFont="1" applyFill="1" applyBorder="1" applyAlignment="1">
      <alignment horizontal="center" vertical="center" wrapText="1"/>
    </xf>
    <xf numFmtId="0" fontId="29" fillId="3" borderId="5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1" fillId="20" borderId="12" xfId="0" applyFont="1" applyFill="1" applyBorder="1" applyAlignment="1">
      <alignment horizontal="center" vertical="center" wrapText="1"/>
    </xf>
    <xf numFmtId="0" fontId="72" fillId="20" borderId="5" xfId="0" applyFont="1" applyFill="1" applyBorder="1" applyAlignment="1">
      <alignment horizontal="center" wrapText="1"/>
    </xf>
    <xf numFmtId="0" fontId="72" fillId="20" borderId="46" xfId="0" applyFont="1" applyFill="1" applyBorder="1" applyAlignment="1">
      <alignment horizontal="center" wrapText="1"/>
    </xf>
    <xf numFmtId="0" fontId="71" fillId="20" borderId="48" xfId="0" applyFont="1" applyFill="1" applyBorder="1" applyAlignment="1">
      <alignment horizontal="center" vertical="center" wrapText="1"/>
    </xf>
    <xf numFmtId="0" fontId="72" fillId="20" borderId="10" xfId="0" applyFont="1" applyFill="1" applyBorder="1" applyAlignment="1">
      <alignment horizontal="center" wrapText="1"/>
    </xf>
    <xf numFmtId="0" fontId="72" fillId="20" borderId="9" xfId="0" applyFont="1" applyFill="1" applyBorder="1" applyAlignment="1">
      <alignment horizontal="center" wrapText="1"/>
    </xf>
    <xf numFmtId="0" fontId="51" fillId="3" borderId="12" xfId="0" applyFont="1" applyFill="1" applyBorder="1" applyAlignment="1">
      <alignment horizontal="center" vertical="center" wrapText="1"/>
    </xf>
    <xf numFmtId="0" fontId="52" fillId="3" borderId="13" xfId="0" applyFont="1" applyFill="1" applyBorder="1" applyAlignment="1">
      <alignment horizontal="center" vertical="center" wrapText="1"/>
    </xf>
    <xf numFmtId="1" fontId="40" fillId="0" borderId="12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81" fillId="20" borderId="12" xfId="0" applyNumberFormat="1" applyFont="1" applyFill="1" applyBorder="1" applyAlignment="1">
      <alignment horizontal="center" vertical="center" wrapText="1"/>
    </xf>
    <xf numFmtId="0" fontId="81" fillId="20" borderId="5" xfId="0" applyNumberFormat="1" applyFont="1" applyFill="1" applyBorder="1" applyAlignment="1">
      <alignment horizontal="center" vertical="center"/>
    </xf>
    <xf numFmtId="0" fontId="81" fillId="20" borderId="46" xfId="0" applyNumberFormat="1" applyFont="1" applyFill="1" applyBorder="1" applyAlignment="1">
      <alignment horizontal="center" vertical="center"/>
    </xf>
    <xf numFmtId="0" fontId="81" fillId="20" borderId="13" xfId="0" applyNumberFormat="1" applyFont="1" applyFill="1" applyBorder="1" applyAlignment="1">
      <alignment horizontal="center" vertical="center"/>
    </xf>
    <xf numFmtId="0" fontId="81" fillId="20" borderId="0" xfId="0" applyNumberFormat="1" applyFont="1" applyFill="1" applyAlignment="1">
      <alignment horizontal="center" vertical="center"/>
    </xf>
    <xf numFmtId="0" fontId="81" fillId="20" borderId="8" xfId="0" applyNumberFormat="1" applyFont="1" applyFill="1" applyBorder="1" applyAlignment="1">
      <alignment horizontal="center" vertical="center"/>
    </xf>
    <xf numFmtId="0" fontId="81" fillId="20" borderId="0" xfId="0" applyNumberFormat="1" applyFont="1" applyFill="1" applyBorder="1" applyAlignment="1">
      <alignment horizontal="center" vertical="center"/>
    </xf>
    <xf numFmtId="0" fontId="81" fillId="20" borderId="10" xfId="0" applyNumberFormat="1" applyFont="1" applyFill="1" applyBorder="1" applyAlignment="1">
      <alignment horizontal="center" vertical="center"/>
    </xf>
    <xf numFmtId="0" fontId="81" fillId="20" borderId="9" xfId="0" applyNumberFormat="1" applyFont="1" applyFill="1" applyBorder="1" applyAlignment="1">
      <alignment horizontal="center" vertical="center"/>
    </xf>
    <xf numFmtId="1" fontId="48" fillId="5" borderId="71" xfId="0" applyNumberFormat="1" applyFont="1" applyFill="1" applyBorder="1" applyAlignment="1">
      <alignment horizontal="center" vertical="center" wrapText="1"/>
    </xf>
    <xf numFmtId="1" fontId="53" fillId="5" borderId="73" xfId="0" applyNumberFormat="1" applyFont="1" applyFill="1" applyBorder="1" applyAlignment="1">
      <alignment horizontal="center" vertical="center" wrapText="1"/>
    </xf>
    <xf numFmtId="168" fontId="51" fillId="5" borderId="75" xfId="0" applyNumberFormat="1" applyFont="1" applyFill="1" applyBorder="1" applyAlignment="1">
      <alignment horizontal="center" vertical="center" wrapText="1"/>
    </xf>
    <xf numFmtId="168" fontId="52" fillId="5" borderId="71" xfId="0" applyNumberFormat="1" applyFont="1" applyFill="1" applyBorder="1" applyAlignment="1">
      <alignment horizontal="center" vertical="center" wrapText="1"/>
    </xf>
    <xf numFmtId="0" fontId="69" fillId="9" borderId="4" xfId="0" applyFont="1" applyFill="1" applyBorder="1" applyAlignment="1">
      <alignment horizontal="center" vertical="center" wrapText="1"/>
    </xf>
    <xf numFmtId="0" fontId="50" fillId="9" borderId="2" xfId="0" applyFont="1" applyFill="1" applyBorder="1" applyAlignment="1">
      <alignment vertical="center" wrapText="1"/>
    </xf>
    <xf numFmtId="0" fontId="77" fillId="10" borderId="40" xfId="0" applyFont="1" applyFill="1" applyBorder="1" applyAlignment="1">
      <alignment horizontal="center" vertical="center" wrapText="1"/>
    </xf>
    <xf numFmtId="0" fontId="77" fillId="10" borderId="54" xfId="0" applyFont="1" applyFill="1" applyBorder="1" applyAlignment="1">
      <alignment horizontal="center" vertical="center" wrapText="1"/>
    </xf>
    <xf numFmtId="0" fontId="83" fillId="5" borderId="4" xfId="0" applyFont="1" applyFill="1" applyBorder="1" applyAlignment="1">
      <alignment horizontal="center" vertical="center" wrapText="1"/>
    </xf>
    <xf numFmtId="0" fontId="84" fillId="5" borderId="2" xfId="0" applyFont="1" applyFill="1" applyBorder="1" applyAlignment="1">
      <alignment vertical="center" wrapText="1"/>
    </xf>
    <xf numFmtId="0" fontId="68" fillId="4" borderId="66" xfId="0" applyFont="1" applyFill="1" applyBorder="1" applyAlignment="1">
      <alignment horizontal="center" vertical="center" wrapText="1"/>
    </xf>
    <xf numFmtId="0" fontId="64" fillId="4" borderId="74" xfId="0" applyFont="1" applyFill="1" applyBorder="1" applyAlignment="1">
      <alignment vertical="center" wrapText="1"/>
    </xf>
    <xf numFmtId="0" fontId="46" fillId="0" borderId="128" xfId="0" applyFont="1" applyBorder="1" applyAlignment="1">
      <alignment horizontal="center" vertical="center"/>
    </xf>
    <xf numFmtId="0" fontId="42" fillId="0" borderId="129" xfId="0" applyFont="1" applyBorder="1" applyAlignment="1">
      <alignment vertical="center"/>
    </xf>
    <xf numFmtId="0" fontId="54" fillId="9" borderId="4" xfId="0" applyFont="1" applyFill="1" applyBorder="1" applyAlignment="1">
      <alignment horizontal="center" vertical="center" wrapText="1"/>
    </xf>
    <xf numFmtId="0" fontId="82" fillId="9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7" borderId="5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17" fillId="3" borderId="79" xfId="0" applyFont="1" applyFill="1" applyBorder="1" applyAlignment="1">
      <alignment horizontal="left" vertical="top" wrapText="1"/>
    </xf>
    <xf numFmtId="0" fontId="17" fillId="3" borderId="31" xfId="0" applyFont="1" applyFill="1" applyBorder="1" applyAlignment="1">
      <alignment horizontal="left" vertical="top" wrapText="1"/>
    </xf>
    <xf numFmtId="1" fontId="40" fillId="14" borderId="81" xfId="0" applyNumberFormat="1" applyFont="1" applyFill="1" applyBorder="1" applyAlignment="1">
      <alignment horizontal="center" vertical="center" wrapText="1"/>
    </xf>
    <xf numFmtId="0" fontId="42" fillId="14" borderId="82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top"/>
    </xf>
    <xf numFmtId="0" fontId="16" fillId="0" borderId="90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1" fontId="40" fillId="0" borderId="119" xfId="0" applyNumberFormat="1" applyFont="1" applyBorder="1" applyAlignment="1">
      <alignment horizontal="center" vertical="center" wrapText="1"/>
    </xf>
    <xf numFmtId="0" fontId="42" fillId="0" borderId="120" xfId="0" applyFont="1" applyBorder="1" applyAlignment="1">
      <alignment horizontal="center" vertical="center" wrapText="1"/>
    </xf>
    <xf numFmtId="167" fontId="40" fillId="0" borderId="20" xfId="0" applyNumberFormat="1" applyFont="1" applyBorder="1" applyAlignment="1">
      <alignment horizontal="center" vertical="center" wrapText="1"/>
    </xf>
    <xf numFmtId="167" fontId="42" fillId="0" borderId="21" xfId="0" applyNumberFormat="1" applyFont="1" applyBorder="1" applyAlignment="1">
      <alignment horizontal="center" vertical="center" wrapText="1"/>
    </xf>
    <xf numFmtId="1" fontId="48" fillId="9" borderId="85" xfId="0" applyNumberFormat="1" applyFont="1" applyFill="1" applyBorder="1" applyAlignment="1">
      <alignment horizontal="center" vertical="center" wrapText="1"/>
    </xf>
    <xf numFmtId="0" fontId="48" fillId="9" borderId="86" xfId="0" applyFont="1" applyFill="1" applyBorder="1" applyAlignment="1">
      <alignment horizontal="center" vertical="center" wrapText="1"/>
    </xf>
    <xf numFmtId="167" fontId="40" fillId="0" borderId="21" xfId="0" applyNumberFormat="1" applyFont="1" applyBorder="1" applyAlignment="1">
      <alignment horizontal="center" vertical="center" wrapText="1"/>
    </xf>
    <xf numFmtId="1" fontId="48" fillId="10" borderId="85" xfId="0" applyNumberFormat="1" applyFont="1" applyFill="1" applyBorder="1" applyAlignment="1">
      <alignment horizontal="center" vertical="center" wrapText="1"/>
    </xf>
    <xf numFmtId="0" fontId="48" fillId="10" borderId="86" xfId="0" applyFont="1" applyFill="1" applyBorder="1" applyAlignment="1">
      <alignment horizontal="center" vertical="center" wrapText="1"/>
    </xf>
    <xf numFmtId="167" fontId="46" fillId="0" borderId="20" xfId="0" applyNumberFormat="1" applyFont="1" applyBorder="1" applyAlignment="1">
      <alignment horizontal="center" vertical="center" wrapText="1"/>
    </xf>
    <xf numFmtId="167" fontId="47" fillId="0" borderId="21" xfId="0" applyNumberFormat="1" applyFont="1" applyBorder="1" applyAlignment="1">
      <alignment horizontal="center" vertical="center" wrapText="1"/>
    </xf>
    <xf numFmtId="1" fontId="51" fillId="14" borderId="82" xfId="0" applyNumberFormat="1" applyFont="1" applyFill="1" applyBorder="1" applyAlignment="1">
      <alignment horizontal="center" vertical="center" wrapText="1"/>
    </xf>
    <xf numFmtId="0" fontId="52" fillId="14" borderId="83" xfId="0" applyFont="1" applyFill="1" applyBorder="1" applyAlignment="1">
      <alignment horizontal="center" vertical="center" wrapText="1"/>
    </xf>
    <xf numFmtId="1" fontId="40" fillId="0" borderId="49" xfId="0" applyNumberFormat="1" applyFont="1" applyBorder="1" applyAlignment="1">
      <alignment horizontal="center" vertical="center" wrapText="1"/>
    </xf>
    <xf numFmtId="1" fontId="42" fillId="0" borderId="20" xfId="0" applyNumberFormat="1" applyFont="1" applyBorder="1" applyAlignment="1">
      <alignment horizontal="center" vertical="center" wrapText="1"/>
    </xf>
    <xf numFmtId="0" fontId="51" fillId="9" borderId="84" xfId="0" applyFont="1" applyFill="1" applyBorder="1" applyAlignment="1">
      <alignment horizontal="center" vertical="center" wrapText="1"/>
    </xf>
    <xf numFmtId="0" fontId="51" fillId="9" borderId="85" xfId="0" applyFont="1" applyFill="1" applyBorder="1" applyAlignment="1">
      <alignment horizontal="center" vertical="center" wrapText="1"/>
    </xf>
    <xf numFmtId="1" fontId="40" fillId="3" borderId="49" xfId="0" applyNumberFormat="1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 wrapText="1"/>
    </xf>
    <xf numFmtId="0" fontId="51" fillId="10" borderId="84" xfId="0" applyFont="1" applyFill="1" applyBorder="1" applyAlignment="1">
      <alignment horizontal="center" vertical="center" wrapText="1"/>
    </xf>
    <xf numFmtId="0" fontId="51" fillId="10" borderId="85" xfId="0" applyFont="1" applyFill="1" applyBorder="1" applyAlignment="1">
      <alignment horizontal="center" vertical="center" wrapText="1"/>
    </xf>
    <xf numFmtId="1" fontId="46" fillId="0" borderId="49" xfId="0" applyNumberFormat="1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14" fontId="13" fillId="5" borderId="125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2" fillId="5" borderId="126" xfId="0" applyFont="1" applyFill="1" applyBorder="1" applyAlignment="1">
      <alignment horizontal="center" vertical="center" wrapText="1"/>
    </xf>
    <xf numFmtId="0" fontId="63" fillId="5" borderId="0" xfId="0" applyFont="1" applyFill="1" applyBorder="1" applyAlignment="1">
      <alignment horizontal="center" vertical="center" wrapText="1"/>
    </xf>
    <xf numFmtId="0" fontId="63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6" fillId="5" borderId="52" xfId="0" applyFont="1" applyFill="1" applyBorder="1" applyAlignment="1">
      <alignment horizontal="center" vertical="center" wrapText="1"/>
    </xf>
    <xf numFmtId="0" fontId="59" fillId="5" borderId="53" xfId="0" applyFont="1" applyFill="1" applyBorder="1" applyAlignment="1">
      <alignment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73" fillId="3" borderId="10" xfId="0" applyFont="1" applyFill="1" applyBorder="1" applyAlignment="1">
      <alignment horizontal="left" vertical="top" wrapText="1"/>
    </xf>
    <xf numFmtId="0" fontId="28" fillId="3" borderId="10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left" vertical="top" wrapText="1"/>
    </xf>
    <xf numFmtId="0" fontId="37" fillId="3" borderId="7" xfId="0" applyFont="1" applyFill="1" applyBorder="1" applyAlignment="1">
      <alignment vertical="center" wrapText="1"/>
    </xf>
    <xf numFmtId="0" fontId="0" fillId="3" borderId="56" xfId="0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29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37" fillId="7" borderId="28" xfId="0" applyFont="1" applyFill="1" applyBorder="1" applyAlignment="1">
      <alignment vertical="center"/>
    </xf>
    <xf numFmtId="0" fontId="37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8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37" fillId="7" borderId="37" xfId="0" applyFont="1" applyFill="1" applyBorder="1" applyAlignment="1">
      <alignment vertical="center"/>
    </xf>
    <xf numFmtId="0" fontId="8" fillId="3" borderId="64" xfId="0" applyFont="1" applyFill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39" fillId="7" borderId="65" xfId="0" applyFont="1" applyFill="1" applyBorder="1" applyAlignment="1">
      <alignment vertical="center" wrapText="1"/>
    </xf>
    <xf numFmtId="0" fontId="39" fillId="7" borderId="55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5" fillId="7" borderId="63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7" borderId="42" xfId="0" applyFont="1" applyFill="1" applyBorder="1" applyAlignment="1">
      <alignment horizontal="left" vertical="center" wrapText="1"/>
    </xf>
    <xf numFmtId="0" fontId="22" fillId="7" borderId="38" xfId="0" applyFont="1" applyFill="1" applyBorder="1" applyAlignment="1">
      <alignment horizontal="left" vertical="center" wrapText="1"/>
    </xf>
    <xf numFmtId="0" fontId="32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45" fillId="23" borderId="125" xfId="0" applyFont="1" applyFill="1" applyBorder="1" applyAlignment="1">
      <alignment horizontal="center" vertical="center" wrapText="1"/>
    </xf>
    <xf numFmtId="0" fontId="45" fillId="23" borderId="5" xfId="0" applyFont="1" applyFill="1" applyBorder="1" applyAlignment="1">
      <alignment horizontal="center" vertical="center" wrapText="1"/>
    </xf>
    <xf numFmtId="0" fontId="45" fillId="23" borderId="46" xfId="0" applyFont="1" applyFill="1" applyBorder="1" applyAlignment="1">
      <alignment horizontal="center" vertical="center" wrapText="1"/>
    </xf>
    <xf numFmtId="0" fontId="45" fillId="23" borderId="126" xfId="0" applyFont="1" applyFill="1" applyBorder="1" applyAlignment="1">
      <alignment horizontal="center" vertical="center" wrapText="1"/>
    </xf>
    <xf numFmtId="0" fontId="45" fillId="23" borderId="0" xfId="0" applyFont="1" applyFill="1" applyBorder="1" applyAlignment="1">
      <alignment horizontal="center" vertical="center" wrapText="1"/>
    </xf>
    <xf numFmtId="0" fontId="45" fillId="23" borderId="8" xfId="0" applyFont="1" applyFill="1" applyBorder="1" applyAlignment="1">
      <alignment horizontal="center" vertical="center" wrapText="1"/>
    </xf>
    <xf numFmtId="0" fontId="45" fillId="23" borderId="127" xfId="0" applyFont="1" applyFill="1" applyBorder="1" applyAlignment="1">
      <alignment horizontal="center" vertical="center" wrapText="1"/>
    </xf>
    <xf numFmtId="0" fontId="45" fillId="23" borderId="10" xfId="0" applyFont="1" applyFill="1" applyBorder="1" applyAlignment="1">
      <alignment horizontal="center" vertical="center" wrapText="1"/>
    </xf>
    <xf numFmtId="0" fontId="45" fillId="23" borderId="9" xfId="0" applyFont="1" applyFill="1" applyBorder="1" applyAlignment="1">
      <alignment horizontal="center" vertical="center" wrapText="1"/>
    </xf>
    <xf numFmtId="0" fontId="94" fillId="23" borderId="138" xfId="0" applyFont="1" applyFill="1" applyBorder="1" applyAlignment="1">
      <alignment vertical="center" wrapText="1"/>
    </xf>
    <xf numFmtId="0" fontId="95" fillId="23" borderId="139" xfId="0" applyFont="1" applyFill="1" applyBorder="1" applyAlignment="1">
      <alignment vertical="center" wrapText="1"/>
    </xf>
    <xf numFmtId="0" fontId="4" fillId="0" borderId="140" xfId="0" applyFont="1" applyBorder="1" applyAlignment="1">
      <alignment vertical="center"/>
    </xf>
    <xf numFmtId="0" fontId="57" fillId="0" borderId="141" xfId="0" applyFont="1" applyBorder="1" applyAlignment="1">
      <alignment vertical="center" wrapText="1"/>
    </xf>
    <xf numFmtId="0" fontId="1" fillId="0" borderId="142" xfId="0" applyFont="1" applyBorder="1" applyAlignment="1">
      <alignment vertical="center" wrapText="1"/>
    </xf>
    <xf numFmtId="168" fontId="96" fillId="23" borderId="141" xfId="0" applyNumberFormat="1" applyFont="1" applyFill="1" applyBorder="1" applyAlignment="1">
      <alignment vertical="center" wrapText="1"/>
    </xf>
    <xf numFmtId="0" fontId="96" fillId="23" borderId="140" xfId="0" applyFont="1" applyFill="1" applyBorder="1" applyAlignment="1">
      <alignment vertical="center" wrapText="1"/>
    </xf>
    <xf numFmtId="0" fontId="96" fillId="23" borderId="142" xfId="0" applyFont="1" applyFill="1" applyBorder="1" applyAlignment="1">
      <alignment vertical="center" wrapText="1"/>
    </xf>
    <xf numFmtId="168" fontId="29" fillId="23" borderId="141" xfId="0" applyNumberFormat="1" applyFont="1" applyFill="1" applyBorder="1" applyAlignment="1">
      <alignment vertical="top" wrapText="1"/>
    </xf>
    <xf numFmtId="0" fontId="1" fillId="23" borderId="140" xfId="0" applyFont="1" applyFill="1" applyBorder="1" applyAlignment="1">
      <alignment vertical="top" wrapText="1"/>
    </xf>
    <xf numFmtId="0" fontId="1" fillId="23" borderId="139" xfId="0" applyFont="1" applyFill="1" applyBorder="1" applyAlignment="1">
      <alignment vertical="top" wrapText="1"/>
    </xf>
    <xf numFmtId="0" fontId="47" fillId="3" borderId="143" xfId="0" applyFont="1" applyFill="1" applyBorder="1" applyAlignment="1"/>
    <xf numFmtId="0" fontId="46" fillId="3" borderId="140" xfId="0" applyFont="1" applyFill="1" applyBorder="1" applyAlignment="1">
      <alignment wrapText="1"/>
    </xf>
    <xf numFmtId="0" fontId="46" fillId="3" borderId="140" xfId="0" applyFont="1" applyFill="1" applyBorder="1" applyAlignment="1"/>
    <xf numFmtId="0" fontId="43" fillId="3" borderId="142" xfId="0" applyFont="1" applyFill="1" applyBorder="1" applyAlignment="1"/>
    <xf numFmtId="0" fontId="46" fillId="3" borderId="144" xfId="0" applyFont="1" applyFill="1" applyBorder="1" applyAlignment="1"/>
    <xf numFmtId="0" fontId="17" fillId="23" borderId="96" xfId="0" applyFont="1" applyFill="1" applyBorder="1" applyAlignment="1" applyProtection="1">
      <alignment horizontal="center" vertical="center" wrapText="1"/>
      <protection locked="0"/>
    </xf>
    <xf numFmtId="168" fontId="29" fillId="23" borderId="79" xfId="0" applyNumberFormat="1" applyFont="1" applyFill="1" applyBorder="1" applyAlignment="1">
      <alignment vertical="center" wrapText="1"/>
    </xf>
    <xf numFmtId="0" fontId="1" fillId="23" borderId="31" xfId="0" applyFont="1" applyFill="1" applyBorder="1" applyAlignment="1">
      <alignment vertical="center" wrapText="1"/>
    </xf>
    <xf numFmtId="0" fontId="1" fillId="23" borderId="145" xfId="0" applyFont="1" applyFill="1" applyBorder="1" applyAlignment="1">
      <alignment vertical="center" wrapText="1"/>
    </xf>
    <xf numFmtId="0" fontId="17" fillId="23" borderId="147" xfId="0" applyFont="1" applyFill="1" applyBorder="1" applyAlignment="1" applyProtection="1">
      <alignment horizontal="center" vertical="center" wrapText="1"/>
      <protection locked="0"/>
    </xf>
    <xf numFmtId="0" fontId="44" fillId="3" borderId="23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25" fillId="16" borderId="45" xfId="0" applyFont="1" applyFill="1" applyBorder="1" applyAlignment="1">
      <alignment horizontal="center" vertical="center" wrapText="1"/>
    </xf>
    <xf numFmtId="168" fontId="66" fillId="3" borderId="148" xfId="0" applyNumberFormat="1" applyFont="1" applyFill="1" applyBorder="1" applyAlignment="1">
      <alignment horizontal="center" vertical="center" wrapText="1"/>
    </xf>
    <xf numFmtId="168" fontId="66" fillId="3" borderId="149" xfId="0" applyNumberFormat="1" applyFont="1" applyFill="1" applyBorder="1" applyAlignment="1">
      <alignment horizontal="center" vertical="center" wrapText="1"/>
    </xf>
    <xf numFmtId="171" fontId="66" fillId="3" borderId="150" xfId="0" applyNumberFormat="1" applyFont="1" applyFill="1" applyBorder="1" applyAlignment="1">
      <alignment horizontal="center" vertical="center"/>
    </xf>
    <xf numFmtId="0" fontId="66" fillId="3" borderId="148" xfId="0" applyFont="1" applyFill="1" applyBorder="1" applyAlignment="1">
      <alignment horizontal="center" vertical="center" wrapText="1"/>
    </xf>
    <xf numFmtId="166" fontId="65" fillId="3" borderId="151" xfId="0" applyNumberFormat="1" applyFont="1" applyFill="1" applyBorder="1" applyAlignment="1">
      <alignment horizontal="center" vertical="center"/>
    </xf>
    <xf numFmtId="164" fontId="27" fillId="3" borderId="37" xfId="0" applyNumberFormat="1" applyFont="1" applyFill="1" applyBorder="1" applyAlignment="1">
      <alignment horizontal="center" vertical="center" wrapText="1"/>
    </xf>
    <xf numFmtId="164" fontId="91" fillId="3" borderId="152" xfId="0" applyNumberFormat="1" applyFont="1" applyFill="1" applyBorder="1" applyAlignment="1">
      <alignment horizontal="left" vertical="top"/>
    </xf>
    <xf numFmtId="171" fontId="68" fillId="3" borderId="37" xfId="0" applyNumberFormat="1" applyFont="1" applyFill="1" applyBorder="1" applyAlignment="1">
      <alignment horizontal="center" vertical="center" wrapText="1"/>
    </xf>
    <xf numFmtId="1" fontId="15" fillId="3" borderId="37" xfId="0" applyNumberFormat="1" applyFont="1" applyFill="1" applyBorder="1" applyAlignment="1" applyProtection="1">
      <alignment horizontal="center" vertical="center" wrapText="1"/>
    </xf>
    <xf numFmtId="14" fontId="27" fillId="3" borderId="153" xfId="0" applyNumberFormat="1" applyFont="1" applyFill="1" applyBorder="1" applyAlignment="1">
      <alignment horizontal="center" vertical="center" wrapText="1"/>
    </xf>
    <xf numFmtId="0" fontId="68" fillId="0" borderId="63" xfId="0" applyFont="1" applyBorder="1" applyAlignment="1">
      <alignment horizontal="left" vertical="top"/>
    </xf>
    <xf numFmtId="0" fontId="68" fillId="0" borderId="18" xfId="0" applyFont="1" applyBorder="1" applyAlignment="1">
      <alignment horizontal="left" vertical="top"/>
    </xf>
    <xf numFmtId="0" fontId="94" fillId="23" borderId="146" xfId="0" applyFont="1" applyFill="1" applyBorder="1" applyAlignment="1">
      <alignment vertical="center" wrapText="1"/>
    </xf>
    <xf numFmtId="0" fontId="95" fillId="23" borderId="154" xfId="0" applyFont="1" applyFill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0" fontId="57" fillId="0" borderId="1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8" fontId="96" fillId="23" borderId="17" xfId="0" applyNumberFormat="1" applyFont="1" applyFill="1" applyBorder="1" applyAlignment="1">
      <alignment vertical="center" wrapText="1"/>
    </xf>
    <xf numFmtId="0" fontId="96" fillId="23" borderId="43" xfId="0" applyFont="1" applyFill="1" applyBorder="1" applyAlignment="1">
      <alignment vertical="center" wrapText="1"/>
    </xf>
    <xf numFmtId="0" fontId="96" fillId="23" borderId="15" xfId="0" applyFont="1" applyFill="1" applyBorder="1" applyAlignment="1">
      <alignment vertical="center" wrapText="1"/>
    </xf>
    <xf numFmtId="168" fontId="29" fillId="23" borderId="17" xfId="0" applyNumberFormat="1" applyFont="1" applyFill="1" applyBorder="1" applyAlignment="1">
      <alignment vertical="center" wrapText="1"/>
    </xf>
    <xf numFmtId="0" fontId="1" fillId="23" borderId="43" xfId="0" applyFont="1" applyFill="1" applyBorder="1" applyAlignment="1">
      <alignment vertical="center" wrapText="1"/>
    </xf>
    <xf numFmtId="0" fontId="1" fillId="23" borderId="154" xfId="0" applyFont="1" applyFill="1" applyBorder="1" applyAlignment="1">
      <alignment vertical="center" wrapText="1"/>
    </xf>
    <xf numFmtId="0" fontId="47" fillId="3" borderId="155" xfId="0" applyFont="1" applyFill="1" applyBorder="1" applyAlignment="1"/>
    <xf numFmtId="0" fontId="46" fillId="3" borderId="43" xfId="0" applyFont="1" applyFill="1" applyBorder="1" applyAlignment="1">
      <alignment wrapText="1"/>
    </xf>
    <xf numFmtId="0" fontId="46" fillId="3" borderId="43" xfId="0" applyFont="1" applyFill="1" applyBorder="1" applyAlignment="1"/>
    <xf numFmtId="0" fontId="43" fillId="3" borderId="15" xfId="0" applyFont="1" applyFill="1" applyBorder="1" applyAlignment="1"/>
    <xf numFmtId="168" fontId="1" fillId="3" borderId="31" xfId="0" applyNumberFormat="1" applyFont="1" applyFill="1" applyBorder="1" applyAlignment="1">
      <alignment horizontal="left" vertical="top" wrapText="1"/>
    </xf>
    <xf numFmtId="168" fontId="1" fillId="3" borderId="78" xfId="0" applyNumberFormat="1" applyFont="1" applyFill="1" applyBorder="1" applyAlignment="1">
      <alignment horizontal="left" vertical="top" wrapText="1"/>
    </xf>
    <xf numFmtId="0" fontId="17" fillId="3" borderId="78" xfId="0" applyFont="1" applyFill="1" applyBorder="1" applyAlignment="1">
      <alignment horizontal="left" vertical="top" wrapText="1"/>
    </xf>
    <xf numFmtId="0" fontId="97" fillId="3" borderId="79" xfId="0" applyFont="1" applyFill="1" applyBorder="1" applyAlignment="1">
      <alignment horizontal="left" vertical="top" wrapText="1"/>
    </xf>
    <xf numFmtId="0" fontId="17" fillId="3" borderId="145" xfId="0" applyFont="1" applyFill="1" applyBorder="1" applyAlignment="1">
      <alignment horizontal="left" vertical="top" wrapText="1"/>
    </xf>
    <xf numFmtId="0" fontId="68" fillId="7" borderId="30" xfId="0" applyFont="1" applyFill="1" applyBorder="1" applyAlignment="1" applyProtection="1">
      <alignment horizontal="left" vertical="top" wrapText="1"/>
      <protection locked="0"/>
    </xf>
    <xf numFmtId="0" fontId="7" fillId="7" borderId="31" xfId="0" applyFont="1" applyFill="1" applyBorder="1" applyAlignment="1">
      <alignment horizontal="left" vertical="top" wrapText="1"/>
    </xf>
    <xf numFmtId="164" fontId="11" fillId="2" borderId="30" xfId="0" applyNumberFormat="1" applyFont="1" applyFill="1" applyBorder="1" applyAlignment="1">
      <alignment horizontal="left" vertical="top" wrapText="1"/>
    </xf>
    <xf numFmtId="0" fontId="95" fillId="2" borderId="31" xfId="0" applyFont="1" applyFill="1" applyBorder="1" applyAlignment="1">
      <alignment horizontal="left" vertical="top" wrapText="1"/>
    </xf>
    <xf numFmtId="0" fontId="95" fillId="2" borderId="145" xfId="0" applyFont="1" applyFill="1" applyBorder="1" applyAlignment="1">
      <alignment horizontal="left" vertical="top" wrapText="1"/>
    </xf>
    <xf numFmtId="0" fontId="68" fillId="16" borderId="156" xfId="0" applyFont="1" applyFill="1" applyBorder="1" applyAlignment="1" applyProtection="1">
      <alignment horizontal="center" vertical="top" wrapText="1"/>
      <protection locked="0"/>
    </xf>
    <xf numFmtId="164" fontId="6" fillId="3" borderId="156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1" fillId="16" borderId="31" xfId="0" applyFont="1" applyFill="1" applyBorder="1" applyAlignment="1">
      <alignment horizontal="center" vertical="center" wrapText="1"/>
    </xf>
    <xf numFmtId="0" fontId="1" fillId="16" borderId="3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164" fontId="106" fillId="7" borderId="30" xfId="0" applyNumberFormat="1" applyFont="1" applyFill="1" applyBorder="1" applyAlignment="1">
      <alignment horizontal="left" vertical="top" wrapText="1"/>
    </xf>
    <xf numFmtId="0" fontId="107" fillId="0" borderId="31" xfId="0" applyFont="1" applyBorder="1" applyAlignment="1">
      <alignment horizontal="left" vertical="top" wrapText="1"/>
    </xf>
    <xf numFmtId="0" fontId="107" fillId="0" borderId="145" xfId="0" applyFont="1" applyBorder="1" applyAlignment="1">
      <alignment horizontal="left" vertical="top" wrapText="1"/>
    </xf>
    <xf numFmtId="0" fontId="55" fillId="3" borderId="30" xfId="0" applyFont="1" applyFill="1" applyBorder="1" applyAlignment="1" applyProtection="1">
      <alignment horizontal="left" vertical="center" wrapText="1"/>
      <protection locked="0"/>
    </xf>
    <xf numFmtId="0" fontId="56" fillId="3" borderId="31" xfId="0" applyFont="1" applyFill="1" applyBorder="1" applyAlignment="1">
      <alignment horizontal="left" vertical="center" wrapText="1"/>
    </xf>
    <xf numFmtId="0" fontId="56" fillId="3" borderId="145" xfId="0" applyFont="1" applyFill="1" applyBorder="1" applyAlignment="1">
      <alignment horizontal="left" vertical="center" wrapText="1"/>
    </xf>
    <xf numFmtId="0" fontId="43" fillId="3" borderId="126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vertical="center" wrapText="1"/>
    </xf>
    <xf numFmtId="0" fontId="56" fillId="3" borderId="0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emf"/><Relationship Id="rId299" Type="http://schemas.openxmlformats.org/officeDocument/2006/relationships/image" Target="../media/image299.emf"/><Relationship Id="rId21" Type="http://schemas.openxmlformats.org/officeDocument/2006/relationships/image" Target="../media/image21.emf"/><Relationship Id="rId63" Type="http://schemas.openxmlformats.org/officeDocument/2006/relationships/image" Target="../media/image63.emf"/><Relationship Id="rId159" Type="http://schemas.openxmlformats.org/officeDocument/2006/relationships/image" Target="../media/image159.emf"/><Relationship Id="rId324" Type="http://schemas.openxmlformats.org/officeDocument/2006/relationships/image" Target="../media/image324.emf"/><Relationship Id="rId366" Type="http://schemas.openxmlformats.org/officeDocument/2006/relationships/image" Target="../media/image366.emf"/><Relationship Id="rId170" Type="http://schemas.openxmlformats.org/officeDocument/2006/relationships/image" Target="../media/image170.emf"/><Relationship Id="rId226" Type="http://schemas.openxmlformats.org/officeDocument/2006/relationships/image" Target="../media/image226.emf"/><Relationship Id="rId433" Type="http://schemas.openxmlformats.org/officeDocument/2006/relationships/image" Target="../media/image433.emf"/><Relationship Id="rId268" Type="http://schemas.openxmlformats.org/officeDocument/2006/relationships/image" Target="../media/image268.emf"/><Relationship Id="rId475" Type="http://schemas.openxmlformats.org/officeDocument/2006/relationships/image" Target="../media/image475.emf"/><Relationship Id="rId32" Type="http://schemas.openxmlformats.org/officeDocument/2006/relationships/image" Target="../media/image32.emf"/><Relationship Id="rId74" Type="http://schemas.openxmlformats.org/officeDocument/2006/relationships/image" Target="../media/image74.emf"/><Relationship Id="rId128" Type="http://schemas.openxmlformats.org/officeDocument/2006/relationships/image" Target="../media/image128.emf"/><Relationship Id="rId335" Type="http://schemas.openxmlformats.org/officeDocument/2006/relationships/image" Target="../media/image335.emf"/><Relationship Id="rId377" Type="http://schemas.openxmlformats.org/officeDocument/2006/relationships/image" Target="../media/image377.emf"/><Relationship Id="rId5" Type="http://schemas.openxmlformats.org/officeDocument/2006/relationships/image" Target="../media/image5.emf"/><Relationship Id="rId181" Type="http://schemas.openxmlformats.org/officeDocument/2006/relationships/image" Target="../media/image181.emf"/><Relationship Id="rId237" Type="http://schemas.openxmlformats.org/officeDocument/2006/relationships/image" Target="../media/image237.emf"/><Relationship Id="rId402" Type="http://schemas.openxmlformats.org/officeDocument/2006/relationships/image" Target="../media/image402.emf"/><Relationship Id="rId279" Type="http://schemas.openxmlformats.org/officeDocument/2006/relationships/image" Target="../media/image279.emf"/><Relationship Id="rId444" Type="http://schemas.openxmlformats.org/officeDocument/2006/relationships/image" Target="../media/image444.emf"/><Relationship Id="rId43" Type="http://schemas.openxmlformats.org/officeDocument/2006/relationships/image" Target="../media/image43.emf"/><Relationship Id="rId139" Type="http://schemas.openxmlformats.org/officeDocument/2006/relationships/image" Target="../media/image139.emf"/><Relationship Id="rId290" Type="http://schemas.openxmlformats.org/officeDocument/2006/relationships/image" Target="../media/image290.emf"/><Relationship Id="rId304" Type="http://schemas.openxmlformats.org/officeDocument/2006/relationships/image" Target="../media/image304.emf"/><Relationship Id="rId346" Type="http://schemas.openxmlformats.org/officeDocument/2006/relationships/image" Target="../media/image346.emf"/><Relationship Id="rId388" Type="http://schemas.openxmlformats.org/officeDocument/2006/relationships/image" Target="../media/image388.emf"/><Relationship Id="rId85" Type="http://schemas.openxmlformats.org/officeDocument/2006/relationships/image" Target="../media/image85.emf"/><Relationship Id="rId150" Type="http://schemas.openxmlformats.org/officeDocument/2006/relationships/image" Target="../media/image150.emf"/><Relationship Id="rId192" Type="http://schemas.openxmlformats.org/officeDocument/2006/relationships/image" Target="../media/image192.emf"/><Relationship Id="rId206" Type="http://schemas.openxmlformats.org/officeDocument/2006/relationships/image" Target="../media/image206.emf"/><Relationship Id="rId413" Type="http://schemas.openxmlformats.org/officeDocument/2006/relationships/image" Target="../media/image413.emf"/><Relationship Id="rId248" Type="http://schemas.openxmlformats.org/officeDocument/2006/relationships/image" Target="../media/image248.emf"/><Relationship Id="rId455" Type="http://schemas.openxmlformats.org/officeDocument/2006/relationships/image" Target="../media/image455.emf"/><Relationship Id="rId12" Type="http://schemas.openxmlformats.org/officeDocument/2006/relationships/image" Target="../media/image12.emf"/><Relationship Id="rId108" Type="http://schemas.openxmlformats.org/officeDocument/2006/relationships/image" Target="../media/image108.emf"/><Relationship Id="rId315" Type="http://schemas.openxmlformats.org/officeDocument/2006/relationships/image" Target="../media/image315.emf"/><Relationship Id="rId357" Type="http://schemas.openxmlformats.org/officeDocument/2006/relationships/image" Target="../media/image357.emf"/><Relationship Id="rId54" Type="http://schemas.openxmlformats.org/officeDocument/2006/relationships/image" Target="../media/image54.emf"/><Relationship Id="rId96" Type="http://schemas.openxmlformats.org/officeDocument/2006/relationships/image" Target="../media/image96.emf"/><Relationship Id="rId161" Type="http://schemas.openxmlformats.org/officeDocument/2006/relationships/image" Target="../media/image161.emf"/><Relationship Id="rId217" Type="http://schemas.openxmlformats.org/officeDocument/2006/relationships/image" Target="../media/image217.emf"/><Relationship Id="rId399" Type="http://schemas.openxmlformats.org/officeDocument/2006/relationships/image" Target="../media/image399.emf"/><Relationship Id="rId259" Type="http://schemas.openxmlformats.org/officeDocument/2006/relationships/image" Target="../media/image259.emf"/><Relationship Id="rId424" Type="http://schemas.openxmlformats.org/officeDocument/2006/relationships/image" Target="../media/image424.emf"/><Relationship Id="rId466" Type="http://schemas.openxmlformats.org/officeDocument/2006/relationships/image" Target="../media/image466.emf"/><Relationship Id="rId23" Type="http://schemas.openxmlformats.org/officeDocument/2006/relationships/image" Target="../media/image23.emf"/><Relationship Id="rId119" Type="http://schemas.openxmlformats.org/officeDocument/2006/relationships/image" Target="../media/image119.emf"/><Relationship Id="rId270" Type="http://schemas.openxmlformats.org/officeDocument/2006/relationships/image" Target="../media/image270.emf"/><Relationship Id="rId326" Type="http://schemas.openxmlformats.org/officeDocument/2006/relationships/image" Target="../media/image326.emf"/><Relationship Id="rId65" Type="http://schemas.openxmlformats.org/officeDocument/2006/relationships/image" Target="../media/image65.emf"/><Relationship Id="rId130" Type="http://schemas.openxmlformats.org/officeDocument/2006/relationships/image" Target="../media/image130.emf"/><Relationship Id="rId368" Type="http://schemas.openxmlformats.org/officeDocument/2006/relationships/image" Target="../media/image368.emf"/><Relationship Id="rId172" Type="http://schemas.openxmlformats.org/officeDocument/2006/relationships/image" Target="../media/image172.emf"/><Relationship Id="rId228" Type="http://schemas.openxmlformats.org/officeDocument/2006/relationships/image" Target="../media/image228.emf"/><Relationship Id="rId435" Type="http://schemas.openxmlformats.org/officeDocument/2006/relationships/image" Target="../media/image435.emf"/><Relationship Id="rId477" Type="http://schemas.openxmlformats.org/officeDocument/2006/relationships/image" Target="../media/image477.emf"/><Relationship Id="rId281" Type="http://schemas.openxmlformats.org/officeDocument/2006/relationships/image" Target="../media/image281.emf"/><Relationship Id="rId337" Type="http://schemas.openxmlformats.org/officeDocument/2006/relationships/image" Target="../media/image337.emf"/><Relationship Id="rId34" Type="http://schemas.openxmlformats.org/officeDocument/2006/relationships/image" Target="../media/image34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20" Type="http://schemas.openxmlformats.org/officeDocument/2006/relationships/image" Target="../media/image120.emf"/><Relationship Id="rId141" Type="http://schemas.openxmlformats.org/officeDocument/2006/relationships/image" Target="../media/image141.emf"/><Relationship Id="rId358" Type="http://schemas.openxmlformats.org/officeDocument/2006/relationships/image" Target="../media/image358.emf"/><Relationship Id="rId379" Type="http://schemas.openxmlformats.org/officeDocument/2006/relationships/image" Target="../media/image379.emf"/><Relationship Id="rId7" Type="http://schemas.openxmlformats.org/officeDocument/2006/relationships/image" Target="../media/image7.emf"/><Relationship Id="rId162" Type="http://schemas.openxmlformats.org/officeDocument/2006/relationships/image" Target="../media/image162.emf"/><Relationship Id="rId183" Type="http://schemas.openxmlformats.org/officeDocument/2006/relationships/image" Target="../media/image183.emf"/><Relationship Id="rId218" Type="http://schemas.openxmlformats.org/officeDocument/2006/relationships/image" Target="../media/image218.emf"/><Relationship Id="rId239" Type="http://schemas.openxmlformats.org/officeDocument/2006/relationships/image" Target="../media/image239.emf"/><Relationship Id="rId390" Type="http://schemas.openxmlformats.org/officeDocument/2006/relationships/image" Target="../media/image390.emf"/><Relationship Id="rId404" Type="http://schemas.openxmlformats.org/officeDocument/2006/relationships/image" Target="../media/image404.emf"/><Relationship Id="rId425" Type="http://schemas.openxmlformats.org/officeDocument/2006/relationships/image" Target="../media/image425.emf"/><Relationship Id="rId446" Type="http://schemas.openxmlformats.org/officeDocument/2006/relationships/image" Target="../media/image446.emf"/><Relationship Id="rId467" Type="http://schemas.openxmlformats.org/officeDocument/2006/relationships/image" Target="../media/image467.emf"/><Relationship Id="rId250" Type="http://schemas.openxmlformats.org/officeDocument/2006/relationships/image" Target="../media/image250.emf"/><Relationship Id="rId271" Type="http://schemas.openxmlformats.org/officeDocument/2006/relationships/image" Target="../media/image271.emf"/><Relationship Id="rId292" Type="http://schemas.openxmlformats.org/officeDocument/2006/relationships/image" Target="../media/image292.emf"/><Relationship Id="rId306" Type="http://schemas.openxmlformats.org/officeDocument/2006/relationships/image" Target="../media/image306.emf"/><Relationship Id="rId24" Type="http://schemas.openxmlformats.org/officeDocument/2006/relationships/image" Target="../media/image24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31" Type="http://schemas.openxmlformats.org/officeDocument/2006/relationships/image" Target="../media/image131.emf"/><Relationship Id="rId327" Type="http://schemas.openxmlformats.org/officeDocument/2006/relationships/image" Target="../media/image327.emf"/><Relationship Id="rId348" Type="http://schemas.openxmlformats.org/officeDocument/2006/relationships/image" Target="../media/image348.emf"/><Relationship Id="rId369" Type="http://schemas.openxmlformats.org/officeDocument/2006/relationships/image" Target="../media/image369.emf"/><Relationship Id="rId152" Type="http://schemas.openxmlformats.org/officeDocument/2006/relationships/image" Target="../media/image152.emf"/><Relationship Id="rId173" Type="http://schemas.openxmlformats.org/officeDocument/2006/relationships/image" Target="../media/image173.emf"/><Relationship Id="rId194" Type="http://schemas.openxmlformats.org/officeDocument/2006/relationships/image" Target="../media/image194.emf"/><Relationship Id="rId208" Type="http://schemas.openxmlformats.org/officeDocument/2006/relationships/image" Target="../media/image208.emf"/><Relationship Id="rId229" Type="http://schemas.openxmlformats.org/officeDocument/2006/relationships/image" Target="../media/image229.emf"/><Relationship Id="rId380" Type="http://schemas.openxmlformats.org/officeDocument/2006/relationships/image" Target="../media/image380.emf"/><Relationship Id="rId415" Type="http://schemas.openxmlformats.org/officeDocument/2006/relationships/image" Target="../media/image415.emf"/><Relationship Id="rId436" Type="http://schemas.openxmlformats.org/officeDocument/2006/relationships/image" Target="../media/image436.emf"/><Relationship Id="rId457" Type="http://schemas.openxmlformats.org/officeDocument/2006/relationships/image" Target="../media/image457.emf"/><Relationship Id="rId240" Type="http://schemas.openxmlformats.org/officeDocument/2006/relationships/image" Target="../media/image240.emf"/><Relationship Id="rId261" Type="http://schemas.openxmlformats.org/officeDocument/2006/relationships/image" Target="../media/image261.emf"/><Relationship Id="rId478" Type="http://schemas.openxmlformats.org/officeDocument/2006/relationships/image" Target="../media/image478.emf"/><Relationship Id="rId14" Type="http://schemas.openxmlformats.org/officeDocument/2006/relationships/image" Target="../media/image14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282" Type="http://schemas.openxmlformats.org/officeDocument/2006/relationships/image" Target="../media/image282.emf"/><Relationship Id="rId317" Type="http://schemas.openxmlformats.org/officeDocument/2006/relationships/image" Target="../media/image317.emf"/><Relationship Id="rId338" Type="http://schemas.openxmlformats.org/officeDocument/2006/relationships/image" Target="../media/image338.emf"/><Relationship Id="rId359" Type="http://schemas.openxmlformats.org/officeDocument/2006/relationships/image" Target="../media/image359.emf"/><Relationship Id="rId8" Type="http://schemas.openxmlformats.org/officeDocument/2006/relationships/image" Target="../media/image8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142" Type="http://schemas.openxmlformats.org/officeDocument/2006/relationships/image" Target="../media/image142.emf"/><Relationship Id="rId163" Type="http://schemas.openxmlformats.org/officeDocument/2006/relationships/image" Target="../media/image163.emf"/><Relationship Id="rId184" Type="http://schemas.openxmlformats.org/officeDocument/2006/relationships/image" Target="../media/image184.emf"/><Relationship Id="rId219" Type="http://schemas.openxmlformats.org/officeDocument/2006/relationships/image" Target="../media/image219.emf"/><Relationship Id="rId370" Type="http://schemas.openxmlformats.org/officeDocument/2006/relationships/image" Target="../media/image370.emf"/><Relationship Id="rId391" Type="http://schemas.openxmlformats.org/officeDocument/2006/relationships/image" Target="../media/image391.emf"/><Relationship Id="rId405" Type="http://schemas.openxmlformats.org/officeDocument/2006/relationships/image" Target="../media/image405.emf"/><Relationship Id="rId426" Type="http://schemas.openxmlformats.org/officeDocument/2006/relationships/image" Target="../media/image426.emf"/><Relationship Id="rId447" Type="http://schemas.openxmlformats.org/officeDocument/2006/relationships/image" Target="../media/image447.emf"/><Relationship Id="rId230" Type="http://schemas.openxmlformats.org/officeDocument/2006/relationships/image" Target="../media/image230.emf"/><Relationship Id="rId251" Type="http://schemas.openxmlformats.org/officeDocument/2006/relationships/image" Target="../media/image251.emf"/><Relationship Id="rId468" Type="http://schemas.openxmlformats.org/officeDocument/2006/relationships/image" Target="../media/image468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272" Type="http://schemas.openxmlformats.org/officeDocument/2006/relationships/image" Target="../media/image272.emf"/><Relationship Id="rId293" Type="http://schemas.openxmlformats.org/officeDocument/2006/relationships/image" Target="../media/image293.emf"/><Relationship Id="rId307" Type="http://schemas.openxmlformats.org/officeDocument/2006/relationships/image" Target="../media/image307.emf"/><Relationship Id="rId328" Type="http://schemas.openxmlformats.org/officeDocument/2006/relationships/image" Target="../media/image328.emf"/><Relationship Id="rId349" Type="http://schemas.openxmlformats.org/officeDocument/2006/relationships/image" Target="../media/image349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3" Type="http://schemas.openxmlformats.org/officeDocument/2006/relationships/image" Target="../media/image153.emf"/><Relationship Id="rId174" Type="http://schemas.openxmlformats.org/officeDocument/2006/relationships/image" Target="../media/image174.emf"/><Relationship Id="rId195" Type="http://schemas.openxmlformats.org/officeDocument/2006/relationships/image" Target="../media/image195.emf"/><Relationship Id="rId209" Type="http://schemas.openxmlformats.org/officeDocument/2006/relationships/image" Target="../media/image209.emf"/><Relationship Id="rId360" Type="http://schemas.openxmlformats.org/officeDocument/2006/relationships/image" Target="../media/image360.emf"/><Relationship Id="rId381" Type="http://schemas.openxmlformats.org/officeDocument/2006/relationships/image" Target="../media/image381.emf"/><Relationship Id="rId416" Type="http://schemas.openxmlformats.org/officeDocument/2006/relationships/image" Target="../media/image416.emf"/><Relationship Id="rId220" Type="http://schemas.openxmlformats.org/officeDocument/2006/relationships/image" Target="../media/image220.emf"/><Relationship Id="rId241" Type="http://schemas.openxmlformats.org/officeDocument/2006/relationships/image" Target="../media/image241.emf"/><Relationship Id="rId437" Type="http://schemas.openxmlformats.org/officeDocument/2006/relationships/image" Target="../media/image437.emf"/><Relationship Id="rId458" Type="http://schemas.openxmlformats.org/officeDocument/2006/relationships/image" Target="../media/image458.emf"/><Relationship Id="rId479" Type="http://schemas.openxmlformats.org/officeDocument/2006/relationships/image" Target="../media/image479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262" Type="http://schemas.openxmlformats.org/officeDocument/2006/relationships/image" Target="../media/image262.emf"/><Relationship Id="rId283" Type="http://schemas.openxmlformats.org/officeDocument/2006/relationships/image" Target="../media/image283.emf"/><Relationship Id="rId318" Type="http://schemas.openxmlformats.org/officeDocument/2006/relationships/image" Target="../media/image318.emf"/><Relationship Id="rId339" Type="http://schemas.openxmlformats.org/officeDocument/2006/relationships/image" Target="../media/image339.emf"/><Relationship Id="rId78" Type="http://schemas.openxmlformats.org/officeDocument/2006/relationships/image" Target="../media/image78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143" Type="http://schemas.openxmlformats.org/officeDocument/2006/relationships/image" Target="../media/image143.emf"/><Relationship Id="rId164" Type="http://schemas.openxmlformats.org/officeDocument/2006/relationships/image" Target="../media/image164.emf"/><Relationship Id="rId185" Type="http://schemas.openxmlformats.org/officeDocument/2006/relationships/image" Target="../media/image185.emf"/><Relationship Id="rId350" Type="http://schemas.openxmlformats.org/officeDocument/2006/relationships/image" Target="../media/image350.emf"/><Relationship Id="rId371" Type="http://schemas.openxmlformats.org/officeDocument/2006/relationships/image" Target="../media/image371.emf"/><Relationship Id="rId406" Type="http://schemas.openxmlformats.org/officeDocument/2006/relationships/image" Target="../media/image406.emf"/><Relationship Id="rId9" Type="http://schemas.openxmlformats.org/officeDocument/2006/relationships/image" Target="../media/image9.emf"/><Relationship Id="rId210" Type="http://schemas.openxmlformats.org/officeDocument/2006/relationships/image" Target="../media/image210.emf"/><Relationship Id="rId392" Type="http://schemas.openxmlformats.org/officeDocument/2006/relationships/image" Target="../media/image392.emf"/><Relationship Id="rId427" Type="http://schemas.openxmlformats.org/officeDocument/2006/relationships/image" Target="../media/image427.emf"/><Relationship Id="rId448" Type="http://schemas.openxmlformats.org/officeDocument/2006/relationships/image" Target="../media/image448.emf"/><Relationship Id="rId469" Type="http://schemas.openxmlformats.org/officeDocument/2006/relationships/image" Target="../media/image469.emf"/><Relationship Id="rId26" Type="http://schemas.openxmlformats.org/officeDocument/2006/relationships/image" Target="../media/image26.emf"/><Relationship Id="rId231" Type="http://schemas.openxmlformats.org/officeDocument/2006/relationships/image" Target="../media/image231.emf"/><Relationship Id="rId252" Type="http://schemas.openxmlformats.org/officeDocument/2006/relationships/image" Target="../media/image252.emf"/><Relationship Id="rId273" Type="http://schemas.openxmlformats.org/officeDocument/2006/relationships/image" Target="../media/image273.emf"/><Relationship Id="rId294" Type="http://schemas.openxmlformats.org/officeDocument/2006/relationships/image" Target="../media/image294.emf"/><Relationship Id="rId308" Type="http://schemas.openxmlformats.org/officeDocument/2006/relationships/image" Target="../media/image308.emf"/><Relationship Id="rId329" Type="http://schemas.openxmlformats.org/officeDocument/2006/relationships/image" Target="../media/image329.emf"/><Relationship Id="rId480" Type="http://schemas.openxmlformats.org/officeDocument/2006/relationships/image" Target="../media/image480.emf"/><Relationship Id="rId47" Type="http://schemas.openxmlformats.org/officeDocument/2006/relationships/image" Target="../media/image47.emf"/><Relationship Id="rId68" Type="http://schemas.openxmlformats.org/officeDocument/2006/relationships/image" Target="../media/image68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54" Type="http://schemas.openxmlformats.org/officeDocument/2006/relationships/image" Target="../media/image154.emf"/><Relationship Id="rId175" Type="http://schemas.openxmlformats.org/officeDocument/2006/relationships/image" Target="../media/image175.emf"/><Relationship Id="rId340" Type="http://schemas.openxmlformats.org/officeDocument/2006/relationships/image" Target="../media/image340.emf"/><Relationship Id="rId361" Type="http://schemas.openxmlformats.org/officeDocument/2006/relationships/image" Target="../media/image361.emf"/><Relationship Id="rId196" Type="http://schemas.openxmlformats.org/officeDocument/2006/relationships/image" Target="../media/image196.emf"/><Relationship Id="rId200" Type="http://schemas.openxmlformats.org/officeDocument/2006/relationships/image" Target="../media/image200.emf"/><Relationship Id="rId382" Type="http://schemas.openxmlformats.org/officeDocument/2006/relationships/image" Target="../media/image382.emf"/><Relationship Id="rId417" Type="http://schemas.openxmlformats.org/officeDocument/2006/relationships/image" Target="../media/image417.emf"/><Relationship Id="rId438" Type="http://schemas.openxmlformats.org/officeDocument/2006/relationships/image" Target="../media/image438.emf"/><Relationship Id="rId459" Type="http://schemas.openxmlformats.org/officeDocument/2006/relationships/image" Target="../media/image459.emf"/><Relationship Id="rId16" Type="http://schemas.openxmlformats.org/officeDocument/2006/relationships/image" Target="../media/image16.emf"/><Relationship Id="rId221" Type="http://schemas.openxmlformats.org/officeDocument/2006/relationships/image" Target="../media/image221.emf"/><Relationship Id="rId242" Type="http://schemas.openxmlformats.org/officeDocument/2006/relationships/image" Target="../media/image242.emf"/><Relationship Id="rId263" Type="http://schemas.openxmlformats.org/officeDocument/2006/relationships/image" Target="../media/image263.emf"/><Relationship Id="rId284" Type="http://schemas.openxmlformats.org/officeDocument/2006/relationships/image" Target="../media/image284.emf"/><Relationship Id="rId319" Type="http://schemas.openxmlformats.org/officeDocument/2006/relationships/image" Target="../media/image319.emf"/><Relationship Id="rId470" Type="http://schemas.openxmlformats.org/officeDocument/2006/relationships/image" Target="../media/image470.emf"/><Relationship Id="rId37" Type="http://schemas.openxmlformats.org/officeDocument/2006/relationships/image" Target="../media/image37.emf"/><Relationship Id="rId58" Type="http://schemas.openxmlformats.org/officeDocument/2006/relationships/image" Target="../media/image58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44" Type="http://schemas.openxmlformats.org/officeDocument/2006/relationships/image" Target="../media/image144.emf"/><Relationship Id="rId330" Type="http://schemas.openxmlformats.org/officeDocument/2006/relationships/image" Target="../media/image330.emf"/><Relationship Id="rId90" Type="http://schemas.openxmlformats.org/officeDocument/2006/relationships/image" Target="../media/image90.emf"/><Relationship Id="rId165" Type="http://schemas.openxmlformats.org/officeDocument/2006/relationships/image" Target="../media/image165.emf"/><Relationship Id="rId186" Type="http://schemas.openxmlformats.org/officeDocument/2006/relationships/image" Target="../media/image186.emf"/><Relationship Id="rId351" Type="http://schemas.openxmlformats.org/officeDocument/2006/relationships/image" Target="../media/image351.emf"/><Relationship Id="rId372" Type="http://schemas.openxmlformats.org/officeDocument/2006/relationships/image" Target="../media/image372.emf"/><Relationship Id="rId393" Type="http://schemas.openxmlformats.org/officeDocument/2006/relationships/image" Target="../media/image393.emf"/><Relationship Id="rId407" Type="http://schemas.openxmlformats.org/officeDocument/2006/relationships/image" Target="../media/image407.emf"/><Relationship Id="rId428" Type="http://schemas.openxmlformats.org/officeDocument/2006/relationships/image" Target="../media/image428.emf"/><Relationship Id="rId449" Type="http://schemas.openxmlformats.org/officeDocument/2006/relationships/image" Target="../media/image449.emf"/><Relationship Id="rId211" Type="http://schemas.openxmlformats.org/officeDocument/2006/relationships/image" Target="../media/image211.emf"/><Relationship Id="rId232" Type="http://schemas.openxmlformats.org/officeDocument/2006/relationships/image" Target="../media/image232.emf"/><Relationship Id="rId253" Type="http://schemas.openxmlformats.org/officeDocument/2006/relationships/image" Target="../media/image253.emf"/><Relationship Id="rId274" Type="http://schemas.openxmlformats.org/officeDocument/2006/relationships/image" Target="../media/image274.emf"/><Relationship Id="rId295" Type="http://schemas.openxmlformats.org/officeDocument/2006/relationships/image" Target="../media/image295.emf"/><Relationship Id="rId309" Type="http://schemas.openxmlformats.org/officeDocument/2006/relationships/image" Target="../media/image309.emf"/><Relationship Id="rId460" Type="http://schemas.openxmlformats.org/officeDocument/2006/relationships/image" Target="../media/image460.emf"/><Relationship Id="rId481" Type="http://schemas.openxmlformats.org/officeDocument/2006/relationships/image" Target="../media/image481.emf"/><Relationship Id="rId27" Type="http://schemas.openxmlformats.org/officeDocument/2006/relationships/image" Target="../media/image27.emf"/><Relationship Id="rId48" Type="http://schemas.openxmlformats.org/officeDocument/2006/relationships/image" Target="../media/image48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34" Type="http://schemas.openxmlformats.org/officeDocument/2006/relationships/image" Target="../media/image134.emf"/><Relationship Id="rId320" Type="http://schemas.openxmlformats.org/officeDocument/2006/relationships/image" Target="../media/image320.emf"/><Relationship Id="rId80" Type="http://schemas.openxmlformats.org/officeDocument/2006/relationships/image" Target="../media/image80.emf"/><Relationship Id="rId155" Type="http://schemas.openxmlformats.org/officeDocument/2006/relationships/image" Target="../media/image155.emf"/><Relationship Id="rId176" Type="http://schemas.openxmlformats.org/officeDocument/2006/relationships/image" Target="../media/image176.emf"/><Relationship Id="rId197" Type="http://schemas.openxmlformats.org/officeDocument/2006/relationships/image" Target="../media/image197.emf"/><Relationship Id="rId341" Type="http://schemas.openxmlformats.org/officeDocument/2006/relationships/image" Target="../media/image341.emf"/><Relationship Id="rId362" Type="http://schemas.openxmlformats.org/officeDocument/2006/relationships/image" Target="../media/image362.emf"/><Relationship Id="rId383" Type="http://schemas.openxmlformats.org/officeDocument/2006/relationships/image" Target="../media/image383.emf"/><Relationship Id="rId418" Type="http://schemas.openxmlformats.org/officeDocument/2006/relationships/image" Target="../media/image418.emf"/><Relationship Id="rId439" Type="http://schemas.openxmlformats.org/officeDocument/2006/relationships/image" Target="../media/image439.emf"/><Relationship Id="rId201" Type="http://schemas.openxmlformats.org/officeDocument/2006/relationships/image" Target="../media/image201.emf"/><Relationship Id="rId222" Type="http://schemas.openxmlformats.org/officeDocument/2006/relationships/image" Target="../media/image222.emf"/><Relationship Id="rId243" Type="http://schemas.openxmlformats.org/officeDocument/2006/relationships/image" Target="../media/image243.emf"/><Relationship Id="rId264" Type="http://schemas.openxmlformats.org/officeDocument/2006/relationships/image" Target="../media/image264.emf"/><Relationship Id="rId285" Type="http://schemas.openxmlformats.org/officeDocument/2006/relationships/image" Target="../media/image285.emf"/><Relationship Id="rId450" Type="http://schemas.openxmlformats.org/officeDocument/2006/relationships/image" Target="../media/image450.emf"/><Relationship Id="rId471" Type="http://schemas.openxmlformats.org/officeDocument/2006/relationships/image" Target="../media/image471.emf"/><Relationship Id="rId17" Type="http://schemas.openxmlformats.org/officeDocument/2006/relationships/image" Target="../media/image17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24" Type="http://schemas.openxmlformats.org/officeDocument/2006/relationships/image" Target="../media/image124.emf"/><Relationship Id="rId310" Type="http://schemas.openxmlformats.org/officeDocument/2006/relationships/image" Target="../media/image310.emf"/><Relationship Id="rId70" Type="http://schemas.openxmlformats.org/officeDocument/2006/relationships/image" Target="../media/image70.emf"/><Relationship Id="rId91" Type="http://schemas.openxmlformats.org/officeDocument/2006/relationships/image" Target="../media/image91.emf"/><Relationship Id="rId145" Type="http://schemas.openxmlformats.org/officeDocument/2006/relationships/image" Target="../media/image145.emf"/><Relationship Id="rId166" Type="http://schemas.openxmlformats.org/officeDocument/2006/relationships/image" Target="../media/image166.emf"/><Relationship Id="rId187" Type="http://schemas.openxmlformats.org/officeDocument/2006/relationships/image" Target="../media/image187.emf"/><Relationship Id="rId331" Type="http://schemas.openxmlformats.org/officeDocument/2006/relationships/image" Target="../media/image331.emf"/><Relationship Id="rId352" Type="http://schemas.openxmlformats.org/officeDocument/2006/relationships/image" Target="../media/image352.emf"/><Relationship Id="rId373" Type="http://schemas.openxmlformats.org/officeDocument/2006/relationships/image" Target="../media/image373.emf"/><Relationship Id="rId394" Type="http://schemas.openxmlformats.org/officeDocument/2006/relationships/image" Target="../media/image394.emf"/><Relationship Id="rId408" Type="http://schemas.openxmlformats.org/officeDocument/2006/relationships/image" Target="../media/image408.emf"/><Relationship Id="rId429" Type="http://schemas.openxmlformats.org/officeDocument/2006/relationships/image" Target="../media/image429.emf"/><Relationship Id="rId1" Type="http://schemas.openxmlformats.org/officeDocument/2006/relationships/image" Target="../media/image1.emf"/><Relationship Id="rId212" Type="http://schemas.openxmlformats.org/officeDocument/2006/relationships/image" Target="../media/image212.emf"/><Relationship Id="rId233" Type="http://schemas.openxmlformats.org/officeDocument/2006/relationships/image" Target="../media/image233.emf"/><Relationship Id="rId254" Type="http://schemas.openxmlformats.org/officeDocument/2006/relationships/image" Target="../media/image254.emf"/><Relationship Id="rId440" Type="http://schemas.openxmlformats.org/officeDocument/2006/relationships/image" Target="../media/image440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275" Type="http://schemas.openxmlformats.org/officeDocument/2006/relationships/image" Target="../media/image275.emf"/><Relationship Id="rId296" Type="http://schemas.openxmlformats.org/officeDocument/2006/relationships/image" Target="../media/image296.emf"/><Relationship Id="rId300" Type="http://schemas.openxmlformats.org/officeDocument/2006/relationships/image" Target="../media/image300.emf"/><Relationship Id="rId461" Type="http://schemas.openxmlformats.org/officeDocument/2006/relationships/image" Target="../media/image461.emf"/><Relationship Id="rId60" Type="http://schemas.openxmlformats.org/officeDocument/2006/relationships/image" Target="../media/image60.emf"/><Relationship Id="rId81" Type="http://schemas.openxmlformats.org/officeDocument/2006/relationships/image" Target="../media/image81.emf"/><Relationship Id="rId135" Type="http://schemas.openxmlformats.org/officeDocument/2006/relationships/image" Target="../media/image135.emf"/><Relationship Id="rId156" Type="http://schemas.openxmlformats.org/officeDocument/2006/relationships/image" Target="../media/image156.emf"/><Relationship Id="rId177" Type="http://schemas.openxmlformats.org/officeDocument/2006/relationships/image" Target="../media/image177.emf"/><Relationship Id="rId198" Type="http://schemas.openxmlformats.org/officeDocument/2006/relationships/image" Target="../media/image198.emf"/><Relationship Id="rId321" Type="http://schemas.openxmlformats.org/officeDocument/2006/relationships/image" Target="../media/image321.emf"/><Relationship Id="rId342" Type="http://schemas.openxmlformats.org/officeDocument/2006/relationships/image" Target="../media/image342.emf"/><Relationship Id="rId363" Type="http://schemas.openxmlformats.org/officeDocument/2006/relationships/image" Target="../media/image363.emf"/><Relationship Id="rId384" Type="http://schemas.openxmlformats.org/officeDocument/2006/relationships/image" Target="../media/image384.emf"/><Relationship Id="rId419" Type="http://schemas.openxmlformats.org/officeDocument/2006/relationships/image" Target="../media/image419.emf"/><Relationship Id="rId202" Type="http://schemas.openxmlformats.org/officeDocument/2006/relationships/image" Target="../media/image202.emf"/><Relationship Id="rId223" Type="http://schemas.openxmlformats.org/officeDocument/2006/relationships/image" Target="../media/image223.emf"/><Relationship Id="rId244" Type="http://schemas.openxmlformats.org/officeDocument/2006/relationships/image" Target="../media/image244.emf"/><Relationship Id="rId430" Type="http://schemas.openxmlformats.org/officeDocument/2006/relationships/image" Target="../media/image430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265" Type="http://schemas.openxmlformats.org/officeDocument/2006/relationships/image" Target="../media/image265.emf"/><Relationship Id="rId286" Type="http://schemas.openxmlformats.org/officeDocument/2006/relationships/image" Target="../media/image286.emf"/><Relationship Id="rId451" Type="http://schemas.openxmlformats.org/officeDocument/2006/relationships/image" Target="../media/image451.emf"/><Relationship Id="rId472" Type="http://schemas.openxmlformats.org/officeDocument/2006/relationships/image" Target="../media/image472.emf"/><Relationship Id="rId50" Type="http://schemas.openxmlformats.org/officeDocument/2006/relationships/image" Target="../media/image50.emf"/><Relationship Id="rId104" Type="http://schemas.openxmlformats.org/officeDocument/2006/relationships/image" Target="../media/image104.emf"/><Relationship Id="rId125" Type="http://schemas.openxmlformats.org/officeDocument/2006/relationships/image" Target="../media/image125.emf"/><Relationship Id="rId146" Type="http://schemas.openxmlformats.org/officeDocument/2006/relationships/image" Target="../media/image146.emf"/><Relationship Id="rId167" Type="http://schemas.openxmlformats.org/officeDocument/2006/relationships/image" Target="../media/image167.emf"/><Relationship Id="rId188" Type="http://schemas.openxmlformats.org/officeDocument/2006/relationships/image" Target="../media/image188.emf"/><Relationship Id="rId311" Type="http://schemas.openxmlformats.org/officeDocument/2006/relationships/image" Target="../media/image311.emf"/><Relationship Id="rId332" Type="http://schemas.openxmlformats.org/officeDocument/2006/relationships/image" Target="../media/image332.emf"/><Relationship Id="rId353" Type="http://schemas.openxmlformats.org/officeDocument/2006/relationships/image" Target="../media/image353.emf"/><Relationship Id="rId374" Type="http://schemas.openxmlformats.org/officeDocument/2006/relationships/image" Target="../media/image374.emf"/><Relationship Id="rId395" Type="http://schemas.openxmlformats.org/officeDocument/2006/relationships/image" Target="../media/image395.emf"/><Relationship Id="rId409" Type="http://schemas.openxmlformats.org/officeDocument/2006/relationships/image" Target="../media/image409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13" Type="http://schemas.openxmlformats.org/officeDocument/2006/relationships/image" Target="../media/image213.emf"/><Relationship Id="rId234" Type="http://schemas.openxmlformats.org/officeDocument/2006/relationships/image" Target="../media/image234.emf"/><Relationship Id="rId420" Type="http://schemas.openxmlformats.org/officeDocument/2006/relationships/image" Target="../media/image420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55" Type="http://schemas.openxmlformats.org/officeDocument/2006/relationships/image" Target="../media/image255.emf"/><Relationship Id="rId276" Type="http://schemas.openxmlformats.org/officeDocument/2006/relationships/image" Target="../media/image276.emf"/><Relationship Id="rId297" Type="http://schemas.openxmlformats.org/officeDocument/2006/relationships/image" Target="../media/image297.emf"/><Relationship Id="rId441" Type="http://schemas.openxmlformats.org/officeDocument/2006/relationships/image" Target="../media/image441.emf"/><Relationship Id="rId462" Type="http://schemas.openxmlformats.org/officeDocument/2006/relationships/image" Target="../media/image462.emf"/><Relationship Id="rId40" Type="http://schemas.openxmlformats.org/officeDocument/2006/relationships/image" Target="../media/image40.emf"/><Relationship Id="rId115" Type="http://schemas.openxmlformats.org/officeDocument/2006/relationships/image" Target="../media/image115.emf"/><Relationship Id="rId136" Type="http://schemas.openxmlformats.org/officeDocument/2006/relationships/image" Target="../media/image136.emf"/><Relationship Id="rId157" Type="http://schemas.openxmlformats.org/officeDocument/2006/relationships/image" Target="../media/image157.emf"/><Relationship Id="rId178" Type="http://schemas.openxmlformats.org/officeDocument/2006/relationships/image" Target="../media/image178.emf"/><Relationship Id="rId301" Type="http://schemas.openxmlformats.org/officeDocument/2006/relationships/image" Target="../media/image301.emf"/><Relationship Id="rId322" Type="http://schemas.openxmlformats.org/officeDocument/2006/relationships/image" Target="../media/image322.emf"/><Relationship Id="rId343" Type="http://schemas.openxmlformats.org/officeDocument/2006/relationships/image" Target="../media/image343.emf"/><Relationship Id="rId364" Type="http://schemas.openxmlformats.org/officeDocument/2006/relationships/image" Target="../media/image364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9" Type="http://schemas.openxmlformats.org/officeDocument/2006/relationships/image" Target="../media/image199.emf"/><Relationship Id="rId203" Type="http://schemas.openxmlformats.org/officeDocument/2006/relationships/image" Target="../media/image203.emf"/><Relationship Id="rId385" Type="http://schemas.openxmlformats.org/officeDocument/2006/relationships/image" Target="../media/image385.emf"/><Relationship Id="rId19" Type="http://schemas.openxmlformats.org/officeDocument/2006/relationships/image" Target="../media/image19.emf"/><Relationship Id="rId224" Type="http://schemas.openxmlformats.org/officeDocument/2006/relationships/image" Target="../media/image224.emf"/><Relationship Id="rId245" Type="http://schemas.openxmlformats.org/officeDocument/2006/relationships/image" Target="../media/image245.emf"/><Relationship Id="rId266" Type="http://schemas.openxmlformats.org/officeDocument/2006/relationships/image" Target="../media/image266.emf"/><Relationship Id="rId287" Type="http://schemas.openxmlformats.org/officeDocument/2006/relationships/image" Target="../media/image287.emf"/><Relationship Id="rId410" Type="http://schemas.openxmlformats.org/officeDocument/2006/relationships/image" Target="../media/image410.emf"/><Relationship Id="rId431" Type="http://schemas.openxmlformats.org/officeDocument/2006/relationships/image" Target="../media/image431.emf"/><Relationship Id="rId452" Type="http://schemas.openxmlformats.org/officeDocument/2006/relationships/image" Target="../media/image452.emf"/><Relationship Id="rId473" Type="http://schemas.openxmlformats.org/officeDocument/2006/relationships/image" Target="../media/image473.emf"/><Relationship Id="rId30" Type="http://schemas.openxmlformats.org/officeDocument/2006/relationships/image" Target="../media/image3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147" Type="http://schemas.openxmlformats.org/officeDocument/2006/relationships/image" Target="../media/image147.emf"/><Relationship Id="rId168" Type="http://schemas.openxmlformats.org/officeDocument/2006/relationships/image" Target="../media/image168.emf"/><Relationship Id="rId312" Type="http://schemas.openxmlformats.org/officeDocument/2006/relationships/image" Target="../media/image312.emf"/><Relationship Id="rId333" Type="http://schemas.openxmlformats.org/officeDocument/2006/relationships/image" Target="../media/image333.emf"/><Relationship Id="rId354" Type="http://schemas.openxmlformats.org/officeDocument/2006/relationships/image" Target="../media/image354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189" Type="http://schemas.openxmlformats.org/officeDocument/2006/relationships/image" Target="../media/image189.emf"/><Relationship Id="rId375" Type="http://schemas.openxmlformats.org/officeDocument/2006/relationships/image" Target="../media/image375.emf"/><Relationship Id="rId396" Type="http://schemas.openxmlformats.org/officeDocument/2006/relationships/image" Target="../media/image396.emf"/><Relationship Id="rId3" Type="http://schemas.openxmlformats.org/officeDocument/2006/relationships/image" Target="../media/image3.emf"/><Relationship Id="rId214" Type="http://schemas.openxmlformats.org/officeDocument/2006/relationships/image" Target="../media/image214.emf"/><Relationship Id="rId235" Type="http://schemas.openxmlformats.org/officeDocument/2006/relationships/image" Target="../media/image235.emf"/><Relationship Id="rId256" Type="http://schemas.openxmlformats.org/officeDocument/2006/relationships/image" Target="../media/image256.emf"/><Relationship Id="rId277" Type="http://schemas.openxmlformats.org/officeDocument/2006/relationships/image" Target="../media/image277.emf"/><Relationship Id="rId298" Type="http://schemas.openxmlformats.org/officeDocument/2006/relationships/image" Target="../media/image298.emf"/><Relationship Id="rId400" Type="http://schemas.openxmlformats.org/officeDocument/2006/relationships/image" Target="../media/image400.emf"/><Relationship Id="rId421" Type="http://schemas.openxmlformats.org/officeDocument/2006/relationships/image" Target="../media/image421.emf"/><Relationship Id="rId442" Type="http://schemas.openxmlformats.org/officeDocument/2006/relationships/image" Target="../media/image442.emf"/><Relationship Id="rId463" Type="http://schemas.openxmlformats.org/officeDocument/2006/relationships/image" Target="../media/image463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158" Type="http://schemas.openxmlformats.org/officeDocument/2006/relationships/image" Target="../media/image158.emf"/><Relationship Id="rId302" Type="http://schemas.openxmlformats.org/officeDocument/2006/relationships/image" Target="../media/image302.emf"/><Relationship Id="rId323" Type="http://schemas.openxmlformats.org/officeDocument/2006/relationships/image" Target="../media/image323.emf"/><Relationship Id="rId344" Type="http://schemas.openxmlformats.org/officeDocument/2006/relationships/image" Target="../media/image344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179" Type="http://schemas.openxmlformats.org/officeDocument/2006/relationships/image" Target="../media/image179.emf"/><Relationship Id="rId365" Type="http://schemas.openxmlformats.org/officeDocument/2006/relationships/image" Target="../media/image365.emf"/><Relationship Id="rId386" Type="http://schemas.openxmlformats.org/officeDocument/2006/relationships/image" Target="../media/image386.emf"/><Relationship Id="rId190" Type="http://schemas.openxmlformats.org/officeDocument/2006/relationships/image" Target="../media/image190.emf"/><Relationship Id="rId204" Type="http://schemas.openxmlformats.org/officeDocument/2006/relationships/image" Target="../media/image204.emf"/><Relationship Id="rId225" Type="http://schemas.openxmlformats.org/officeDocument/2006/relationships/image" Target="../media/image225.emf"/><Relationship Id="rId246" Type="http://schemas.openxmlformats.org/officeDocument/2006/relationships/image" Target="../media/image246.emf"/><Relationship Id="rId267" Type="http://schemas.openxmlformats.org/officeDocument/2006/relationships/image" Target="../media/image267.emf"/><Relationship Id="rId288" Type="http://schemas.openxmlformats.org/officeDocument/2006/relationships/image" Target="../media/image288.emf"/><Relationship Id="rId411" Type="http://schemas.openxmlformats.org/officeDocument/2006/relationships/image" Target="../media/image411.emf"/><Relationship Id="rId432" Type="http://schemas.openxmlformats.org/officeDocument/2006/relationships/image" Target="../media/image432.emf"/><Relationship Id="rId453" Type="http://schemas.openxmlformats.org/officeDocument/2006/relationships/image" Target="../media/image453.emf"/><Relationship Id="rId474" Type="http://schemas.openxmlformats.org/officeDocument/2006/relationships/image" Target="../media/image474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Relationship Id="rId313" Type="http://schemas.openxmlformats.org/officeDocument/2006/relationships/image" Target="../media/image313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52" Type="http://schemas.openxmlformats.org/officeDocument/2006/relationships/image" Target="../media/image52.emf"/><Relationship Id="rId73" Type="http://schemas.openxmlformats.org/officeDocument/2006/relationships/image" Target="../media/image73.emf"/><Relationship Id="rId94" Type="http://schemas.openxmlformats.org/officeDocument/2006/relationships/image" Target="../media/image94.emf"/><Relationship Id="rId148" Type="http://schemas.openxmlformats.org/officeDocument/2006/relationships/image" Target="../media/image148.emf"/><Relationship Id="rId169" Type="http://schemas.openxmlformats.org/officeDocument/2006/relationships/image" Target="../media/image169.emf"/><Relationship Id="rId334" Type="http://schemas.openxmlformats.org/officeDocument/2006/relationships/image" Target="../media/image334.emf"/><Relationship Id="rId355" Type="http://schemas.openxmlformats.org/officeDocument/2006/relationships/image" Target="../media/image355.emf"/><Relationship Id="rId376" Type="http://schemas.openxmlformats.org/officeDocument/2006/relationships/image" Target="../media/image376.emf"/><Relationship Id="rId397" Type="http://schemas.openxmlformats.org/officeDocument/2006/relationships/image" Target="../media/image397.emf"/><Relationship Id="rId4" Type="http://schemas.openxmlformats.org/officeDocument/2006/relationships/image" Target="../media/image4.emf"/><Relationship Id="rId180" Type="http://schemas.openxmlformats.org/officeDocument/2006/relationships/image" Target="../media/image180.emf"/><Relationship Id="rId215" Type="http://schemas.openxmlformats.org/officeDocument/2006/relationships/image" Target="../media/image215.emf"/><Relationship Id="rId236" Type="http://schemas.openxmlformats.org/officeDocument/2006/relationships/image" Target="../media/image236.emf"/><Relationship Id="rId257" Type="http://schemas.openxmlformats.org/officeDocument/2006/relationships/image" Target="../media/image257.emf"/><Relationship Id="rId278" Type="http://schemas.openxmlformats.org/officeDocument/2006/relationships/image" Target="../media/image278.emf"/><Relationship Id="rId401" Type="http://schemas.openxmlformats.org/officeDocument/2006/relationships/image" Target="../media/image401.emf"/><Relationship Id="rId422" Type="http://schemas.openxmlformats.org/officeDocument/2006/relationships/image" Target="../media/image422.emf"/><Relationship Id="rId443" Type="http://schemas.openxmlformats.org/officeDocument/2006/relationships/image" Target="../media/image443.emf"/><Relationship Id="rId464" Type="http://schemas.openxmlformats.org/officeDocument/2006/relationships/image" Target="../media/image464.emf"/><Relationship Id="rId303" Type="http://schemas.openxmlformats.org/officeDocument/2006/relationships/image" Target="../media/image303.emf"/><Relationship Id="rId42" Type="http://schemas.openxmlformats.org/officeDocument/2006/relationships/image" Target="../media/image42.emf"/><Relationship Id="rId84" Type="http://schemas.openxmlformats.org/officeDocument/2006/relationships/image" Target="../media/image84.emf"/><Relationship Id="rId138" Type="http://schemas.openxmlformats.org/officeDocument/2006/relationships/image" Target="../media/image138.emf"/><Relationship Id="rId345" Type="http://schemas.openxmlformats.org/officeDocument/2006/relationships/image" Target="../media/image345.emf"/><Relationship Id="rId387" Type="http://schemas.openxmlformats.org/officeDocument/2006/relationships/image" Target="../media/image387.emf"/><Relationship Id="rId191" Type="http://schemas.openxmlformats.org/officeDocument/2006/relationships/image" Target="../media/image191.emf"/><Relationship Id="rId205" Type="http://schemas.openxmlformats.org/officeDocument/2006/relationships/image" Target="../media/image205.emf"/><Relationship Id="rId247" Type="http://schemas.openxmlformats.org/officeDocument/2006/relationships/image" Target="../media/image247.emf"/><Relationship Id="rId412" Type="http://schemas.openxmlformats.org/officeDocument/2006/relationships/image" Target="../media/image412.emf"/><Relationship Id="rId107" Type="http://schemas.openxmlformats.org/officeDocument/2006/relationships/image" Target="../media/image107.emf"/><Relationship Id="rId289" Type="http://schemas.openxmlformats.org/officeDocument/2006/relationships/image" Target="../media/image289.emf"/><Relationship Id="rId454" Type="http://schemas.openxmlformats.org/officeDocument/2006/relationships/image" Target="../media/image454.emf"/><Relationship Id="rId11" Type="http://schemas.openxmlformats.org/officeDocument/2006/relationships/image" Target="../media/image11.emf"/><Relationship Id="rId53" Type="http://schemas.openxmlformats.org/officeDocument/2006/relationships/image" Target="../media/image53.emf"/><Relationship Id="rId149" Type="http://schemas.openxmlformats.org/officeDocument/2006/relationships/image" Target="../media/image149.emf"/><Relationship Id="rId314" Type="http://schemas.openxmlformats.org/officeDocument/2006/relationships/image" Target="../media/image314.emf"/><Relationship Id="rId356" Type="http://schemas.openxmlformats.org/officeDocument/2006/relationships/image" Target="../media/image356.emf"/><Relationship Id="rId398" Type="http://schemas.openxmlformats.org/officeDocument/2006/relationships/image" Target="../media/image398.emf"/><Relationship Id="rId95" Type="http://schemas.openxmlformats.org/officeDocument/2006/relationships/image" Target="../media/image95.emf"/><Relationship Id="rId160" Type="http://schemas.openxmlformats.org/officeDocument/2006/relationships/image" Target="../media/image160.emf"/><Relationship Id="rId216" Type="http://schemas.openxmlformats.org/officeDocument/2006/relationships/image" Target="../media/image216.emf"/><Relationship Id="rId423" Type="http://schemas.openxmlformats.org/officeDocument/2006/relationships/image" Target="../media/image423.emf"/><Relationship Id="rId258" Type="http://schemas.openxmlformats.org/officeDocument/2006/relationships/image" Target="../media/image258.emf"/><Relationship Id="rId465" Type="http://schemas.openxmlformats.org/officeDocument/2006/relationships/image" Target="../media/image465.emf"/><Relationship Id="rId22" Type="http://schemas.openxmlformats.org/officeDocument/2006/relationships/image" Target="../media/image22.emf"/><Relationship Id="rId64" Type="http://schemas.openxmlformats.org/officeDocument/2006/relationships/image" Target="../media/image64.emf"/><Relationship Id="rId118" Type="http://schemas.openxmlformats.org/officeDocument/2006/relationships/image" Target="../media/image118.emf"/><Relationship Id="rId325" Type="http://schemas.openxmlformats.org/officeDocument/2006/relationships/image" Target="../media/image325.emf"/><Relationship Id="rId367" Type="http://schemas.openxmlformats.org/officeDocument/2006/relationships/image" Target="../media/image367.emf"/><Relationship Id="rId171" Type="http://schemas.openxmlformats.org/officeDocument/2006/relationships/image" Target="../media/image171.emf"/><Relationship Id="rId227" Type="http://schemas.openxmlformats.org/officeDocument/2006/relationships/image" Target="../media/image227.emf"/><Relationship Id="rId269" Type="http://schemas.openxmlformats.org/officeDocument/2006/relationships/image" Target="../media/image269.emf"/><Relationship Id="rId434" Type="http://schemas.openxmlformats.org/officeDocument/2006/relationships/image" Target="../media/image434.emf"/><Relationship Id="rId476" Type="http://schemas.openxmlformats.org/officeDocument/2006/relationships/image" Target="../media/image476.emf"/><Relationship Id="rId33" Type="http://schemas.openxmlformats.org/officeDocument/2006/relationships/image" Target="../media/image33.emf"/><Relationship Id="rId129" Type="http://schemas.openxmlformats.org/officeDocument/2006/relationships/image" Target="../media/image129.emf"/><Relationship Id="rId280" Type="http://schemas.openxmlformats.org/officeDocument/2006/relationships/image" Target="../media/image280.emf"/><Relationship Id="rId336" Type="http://schemas.openxmlformats.org/officeDocument/2006/relationships/image" Target="../media/image336.emf"/><Relationship Id="rId75" Type="http://schemas.openxmlformats.org/officeDocument/2006/relationships/image" Target="../media/image75.emf"/><Relationship Id="rId140" Type="http://schemas.openxmlformats.org/officeDocument/2006/relationships/image" Target="../media/image140.emf"/><Relationship Id="rId182" Type="http://schemas.openxmlformats.org/officeDocument/2006/relationships/image" Target="../media/image182.emf"/><Relationship Id="rId378" Type="http://schemas.openxmlformats.org/officeDocument/2006/relationships/image" Target="../media/image378.emf"/><Relationship Id="rId403" Type="http://schemas.openxmlformats.org/officeDocument/2006/relationships/image" Target="../media/image403.emf"/><Relationship Id="rId6" Type="http://schemas.openxmlformats.org/officeDocument/2006/relationships/image" Target="../media/image6.emf"/><Relationship Id="rId238" Type="http://schemas.openxmlformats.org/officeDocument/2006/relationships/image" Target="../media/image238.emf"/><Relationship Id="rId445" Type="http://schemas.openxmlformats.org/officeDocument/2006/relationships/image" Target="../media/image445.emf"/><Relationship Id="rId291" Type="http://schemas.openxmlformats.org/officeDocument/2006/relationships/image" Target="../media/image291.emf"/><Relationship Id="rId305" Type="http://schemas.openxmlformats.org/officeDocument/2006/relationships/image" Target="../media/image305.emf"/><Relationship Id="rId347" Type="http://schemas.openxmlformats.org/officeDocument/2006/relationships/image" Target="../media/image347.emf"/><Relationship Id="rId44" Type="http://schemas.openxmlformats.org/officeDocument/2006/relationships/image" Target="../media/image44.emf"/><Relationship Id="rId86" Type="http://schemas.openxmlformats.org/officeDocument/2006/relationships/image" Target="../media/image86.emf"/><Relationship Id="rId151" Type="http://schemas.openxmlformats.org/officeDocument/2006/relationships/image" Target="../media/image151.emf"/><Relationship Id="rId389" Type="http://schemas.openxmlformats.org/officeDocument/2006/relationships/image" Target="../media/image389.emf"/><Relationship Id="rId193" Type="http://schemas.openxmlformats.org/officeDocument/2006/relationships/image" Target="../media/image193.emf"/><Relationship Id="rId207" Type="http://schemas.openxmlformats.org/officeDocument/2006/relationships/image" Target="../media/image207.emf"/><Relationship Id="rId249" Type="http://schemas.openxmlformats.org/officeDocument/2006/relationships/image" Target="../media/image249.emf"/><Relationship Id="rId414" Type="http://schemas.openxmlformats.org/officeDocument/2006/relationships/image" Target="../media/image414.emf"/><Relationship Id="rId456" Type="http://schemas.openxmlformats.org/officeDocument/2006/relationships/image" Target="../media/image456.emf"/><Relationship Id="rId13" Type="http://schemas.openxmlformats.org/officeDocument/2006/relationships/image" Target="../media/image13.emf"/><Relationship Id="rId109" Type="http://schemas.openxmlformats.org/officeDocument/2006/relationships/image" Target="../media/image109.emf"/><Relationship Id="rId260" Type="http://schemas.openxmlformats.org/officeDocument/2006/relationships/image" Target="../media/image260.emf"/><Relationship Id="rId316" Type="http://schemas.openxmlformats.org/officeDocument/2006/relationships/image" Target="../media/image3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323850</xdr:colOff>
          <xdr:row>1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1" name="Control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2" name="Control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3" name="Control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4" name="Control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5" name="Control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6" name="Control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7" name="Control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8" name="Control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19" name="Control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0" name="Control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1" name="Control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2" name="Control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3" name="Control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4" name="Control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5" name="Control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6" name="Control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7" name="Control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8" name="Control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29" name="Control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0" name="Control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1" name="Control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2" name="Control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3" name="Control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4" name="Control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5" name="Control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6" name="Control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7" name="Control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8" name="Control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39" name="Control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0" name="Control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1" name="Control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2" name="Control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3" name="Control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4" name="Control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5" name="Control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6" name="Control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7" name="Control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8" name="Control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49" name="Control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0" name="Control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1" name="Control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2" name="Control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3" name="Control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4" name="Control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5" name="Control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6" name="Control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7" name="Control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8" name="Control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59" name="Control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0" name="Control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1" name="Control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2" name="Control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3" name="Control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4" name="Control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5" name="Control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6" name="Control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7" name="Control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8" name="Control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69" name="Control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0" name="Control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1" name="Control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2" name="Control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3" name="Control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4" name="Control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5" name="Control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6" name="Control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7" name="Control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8" name="Control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79" name="Control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0" name="Control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1" name="Control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2" name="Control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3" name="Control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4" name="Control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5" name="Control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6" name="Control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7" name="Control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8" name="Control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89" name="Control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0" name="Control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1" name="Control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2" name="Control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3" name="Control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4" name="Control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5" name="Control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6" name="Control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7" name="Control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8" name="Control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199" name="Control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0" name="Control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1" name="Control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2" name="Control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3" name="Control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4" name="Control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5" name="Control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6" name="Control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7" name="Control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8" name="Control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09" name="Control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0" name="Control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1" name="Control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2" name="Control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3" name="Control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4" name="Control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5" name="Control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6" name="Control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7" name="Control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8" name="Control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19" name="Control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0" name="Control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1" name="Control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2" name="Control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3" name="Control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4" name="Control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5" name="Control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6" name="Control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7" name="Control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8" name="Control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29" name="Control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0" name="Control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1" name="Control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2" name="Control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3" name="Control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4" name="Control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5" name="Control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6" name="Control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7" name="Control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8" name="Control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39" name="Control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0" name="Control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1" name="Control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2" name="Control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3" name="Control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4" name="Control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5" name="Control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6" name="Control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7" name="Control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8" name="Control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49" name="Control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0" name="Control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1" name="Control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2" name="Control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3" name="Control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4" name="Control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5" name="Control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6" name="Control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7" name="Control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8" name="Control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59" name="Control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0" name="Control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1" name="Control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2" name="Control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3" name="Control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4" name="Control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5" name="Control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6" name="Control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7" name="Control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8" name="Control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69" name="Control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0" name="Control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1" name="Control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2" name="Control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3" name="Control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4" name="Control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5" name="Control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6" name="Control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7" name="Control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8" name="Control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79" name="Control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0" name="Control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1" name="Control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2" name="Control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3" name="Control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4" name="Control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5" name="Control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6" name="Control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7" name="Control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8" name="Control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89" name="Control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0" name="Control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1" name="Control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2" name="Control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3" name="Control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4" name="Control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5" name="Control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6" name="Control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7" name="Control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8" name="Control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299" name="Control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0" name="Control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1" name="Control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2" name="Control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3" name="Control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4" name="Control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5" name="Control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6" name="Control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7" name="Control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8" name="Control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09" name="Control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0" name="Control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1" name="Control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2" name="Control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3" name="Control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4" name="Control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5" name="Control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6" name="Control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7" name="Control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8" name="Control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19" name="Control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0" name="Control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1" name="Control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2" name="Control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3" name="Control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4" name="Control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5" name="Control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6" name="Control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7" name="Control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8" name="Control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29" name="Control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0" name="Control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1" name="Control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2" name="Control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3" name="Control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4" name="Control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5" name="Control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6" name="Control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7" name="Control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8" name="Control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39" name="Control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0" name="Control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1" name="Control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2" name="Control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3" name="Control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4" name="Control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5" name="Control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6" name="Control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7" name="Control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8" name="Control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49" name="Control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0" name="Control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1" name="Control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2" name="Control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3" name="Control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4" name="Control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5" name="Control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6" name="Control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7" name="Control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8" name="Control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59" name="Control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0" name="Control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1" name="Control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2" name="Control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3" name="Control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4" name="Control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5" name="Control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6" name="Control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7" name="Control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8" name="Control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69" name="Control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0" name="Control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1" name="Control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2" name="Control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3" name="Control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4" name="Control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5" name="Control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6" name="Control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7" name="Control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8" name="Control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79" name="Control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0" name="Control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1" name="Control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2" name="Control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3" name="Control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4" name="Control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5" name="Control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6" name="Control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7" name="Control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8" name="Control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89" name="Control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0" name="Control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1" name="Control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2" name="Control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3" name="Control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4" name="Control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5" name="Control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6" name="Control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7" name="Control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8" name="Control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399" name="Control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0" name="Control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1" name="Control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2" name="Control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3" name="Control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4" name="Control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5" name="Control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6" name="Control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7" name="Control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8" name="Control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09" name="Control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0" name="Control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1" name="Control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2" name="Control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3" name="Control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4" name="Control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5" name="Control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6" name="Control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7" name="Control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8" name="Control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19" name="Control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0" name="Control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1" name="Control 349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2" name="Control 350" hidden="1">
              <a:extLst>
                <a:ext uri="{63B3BB69-23CF-44E3-9099-C40C66FF867C}">
                  <a14:compatExt spid="_x0000_s3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3" name="Control 351" hidden="1">
              <a:extLst>
                <a:ext uri="{63B3BB69-23CF-44E3-9099-C40C66FF867C}">
                  <a14:compatExt spid="_x0000_s3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4" name="Control 352" hidden="1">
              <a:extLst>
                <a:ext uri="{63B3BB69-23CF-44E3-9099-C40C66FF867C}">
                  <a14:compatExt spid="_x0000_s3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5" name="Control 353" hidden="1">
              <a:extLst>
                <a:ext uri="{63B3BB69-23CF-44E3-9099-C40C66FF867C}">
                  <a14:compatExt spid="_x0000_s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6" name="Control 354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7" name="Control 355" hidden="1">
              <a:extLst>
                <a:ext uri="{63B3BB69-23CF-44E3-9099-C40C66FF867C}">
                  <a14:compatExt spid="_x0000_s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8" name="Control 356" hidden="1">
              <a:extLst>
                <a:ext uri="{63B3BB69-23CF-44E3-9099-C40C66FF867C}">
                  <a14:compatExt spid="_x0000_s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29" name="Control 357" hidden="1">
              <a:extLst>
                <a:ext uri="{63B3BB69-23CF-44E3-9099-C40C66FF867C}">
                  <a14:compatExt spid="_x0000_s3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0" name="Control 358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1" name="Control 359" hidden="1">
              <a:extLst>
                <a:ext uri="{63B3BB69-23CF-44E3-9099-C40C66FF867C}">
                  <a14:compatExt spid="_x0000_s3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2" name="Control 360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3" name="Control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4" name="Control 362" hidden="1">
              <a:extLst>
                <a:ext uri="{63B3BB69-23CF-44E3-9099-C40C66FF867C}">
                  <a14:compatExt spid="_x0000_s3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5" name="Control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6" name="Control 364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7" name="Control 365" hidden="1">
              <a:extLst>
                <a:ext uri="{63B3BB69-23CF-44E3-9099-C40C66FF867C}">
                  <a14:compatExt spid="_x0000_s3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8" name="Control 366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39" name="Control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0" name="Control 368" hidden="1">
              <a:extLst>
                <a:ext uri="{63B3BB69-23CF-44E3-9099-C40C66FF867C}">
                  <a14:compatExt spid="_x0000_s3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1" name="Control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2" name="Control 370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3" name="Control 371" hidden="1">
              <a:extLst>
                <a:ext uri="{63B3BB69-23CF-44E3-9099-C40C66FF867C}">
                  <a14:compatExt spid="_x0000_s3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4" name="Control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5" name="Control 373" hidden="1">
              <a:extLst>
                <a:ext uri="{63B3BB69-23CF-44E3-9099-C40C66FF867C}">
                  <a14:compatExt spid="_x0000_s3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6" name="Control 374" hidden="1">
              <a:extLst>
                <a:ext uri="{63B3BB69-23CF-44E3-9099-C40C66FF867C}">
                  <a14:compatExt spid="_x0000_s3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7" name="Control 375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8" name="Control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49" name="Control 37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0" name="Control 37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1" name="Control 37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2" name="Control 38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3" name="Control 38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4" name="Control 382" hidden="1">
              <a:extLst>
                <a:ext uri="{63B3BB69-23CF-44E3-9099-C40C66FF867C}">
                  <a14:compatExt spid="_x0000_s3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5" name="Control 383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6" name="Control 384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7" name="Control 385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8" name="Control 386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59" name="Control 387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0" name="Control 388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1" name="Control 389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2" name="Control 390" hidden="1">
              <a:extLst>
                <a:ext uri="{63B3BB69-23CF-44E3-9099-C40C66FF867C}">
                  <a14:compatExt spid="_x0000_s3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3" name="Control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4" name="Control 392" hidden="1">
              <a:extLst>
                <a:ext uri="{63B3BB69-23CF-44E3-9099-C40C66FF867C}">
                  <a14:compatExt spid="_x0000_s3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5" name="Control 393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6" name="Control 394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7" name="Control 395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8" name="Control 396" hidden="1">
              <a:extLst>
                <a:ext uri="{63B3BB69-23CF-44E3-9099-C40C66FF867C}">
                  <a14:compatExt spid="_x0000_s3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69" name="Control 397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0" name="Control 398" hidden="1">
              <a:extLst>
                <a:ext uri="{63B3BB69-23CF-44E3-9099-C40C66FF867C}">
                  <a14:compatExt spid="_x0000_s3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1" name="Control 399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2" name="Control 400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3" name="Control 401" hidden="1">
              <a:extLst>
                <a:ext uri="{63B3BB69-23CF-44E3-9099-C40C66FF867C}">
                  <a14:compatExt spid="_x0000_s3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4" name="Control 402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5" name="Control 403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6" name="Control 404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7" name="Control 405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8" name="Control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79" name="Control 407" hidden="1">
              <a:extLst>
                <a:ext uri="{63B3BB69-23CF-44E3-9099-C40C66FF867C}">
                  <a14:compatExt spid="_x0000_s3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0" name="Control 408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1" name="Control 409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2" name="Control 410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3" name="Control 411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4" name="Control 412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5" name="Control 413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6" name="Control 414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7" name="Control 415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8" name="Control 416" hidden="1">
              <a:extLst>
                <a:ext uri="{63B3BB69-23CF-44E3-9099-C40C66FF867C}">
                  <a14:compatExt spid="_x0000_s3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89" name="Control 417" hidden="1">
              <a:extLst>
                <a:ext uri="{63B3BB69-23CF-44E3-9099-C40C66FF867C}">
                  <a14:compatExt spid="_x0000_s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0" name="Control 418" hidden="1">
              <a:extLst>
                <a:ext uri="{63B3BB69-23CF-44E3-9099-C40C66FF867C}">
                  <a14:compatExt spid="_x0000_s3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1" name="Control 419" hidden="1">
              <a:extLst>
                <a:ext uri="{63B3BB69-23CF-44E3-9099-C40C66FF867C}">
                  <a14:compatExt spid="_x0000_s3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2" name="Control 420" hidden="1">
              <a:extLst>
                <a:ext uri="{63B3BB69-23CF-44E3-9099-C40C66FF867C}">
                  <a14:compatExt spid="_x0000_s3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3" name="Control 421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4" name="Control 422" hidden="1">
              <a:extLst>
                <a:ext uri="{63B3BB69-23CF-44E3-9099-C40C66FF867C}">
                  <a14:compatExt spid="_x0000_s3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5" name="Control 423" hidden="1">
              <a:extLst>
                <a:ext uri="{63B3BB69-23CF-44E3-9099-C40C66FF867C}">
                  <a14:compatExt spid="_x0000_s3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6" name="Control 424" hidden="1">
              <a:extLst>
                <a:ext uri="{63B3BB69-23CF-44E3-9099-C40C66FF867C}">
                  <a14:compatExt spid="_x0000_s3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7" name="Control 425" hidden="1">
              <a:extLst>
                <a:ext uri="{63B3BB69-23CF-44E3-9099-C40C66FF867C}">
                  <a14:compatExt spid="_x0000_s3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8" name="Control 426" hidden="1">
              <a:extLst>
                <a:ext uri="{63B3BB69-23CF-44E3-9099-C40C66FF867C}">
                  <a14:compatExt spid="_x0000_s3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499" name="Control 427" hidden="1">
              <a:extLst>
                <a:ext uri="{63B3BB69-23CF-44E3-9099-C40C66FF867C}">
                  <a14:compatExt spid="_x0000_s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0" name="Control 428" hidden="1">
              <a:extLst>
                <a:ext uri="{63B3BB69-23CF-44E3-9099-C40C66FF867C}">
                  <a14:compatExt spid="_x0000_s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1" name="Control 429" hidden="1">
              <a:extLst>
                <a:ext uri="{63B3BB69-23CF-44E3-9099-C40C66FF867C}">
                  <a14:compatExt spid="_x0000_s3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2" name="Control 430" hidden="1">
              <a:extLst>
                <a:ext uri="{63B3BB69-23CF-44E3-9099-C40C66FF867C}">
                  <a14:compatExt spid="_x0000_s3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3" name="Control 431" hidden="1">
              <a:extLst>
                <a:ext uri="{63B3BB69-23CF-44E3-9099-C40C66FF867C}">
                  <a14:compatExt spid="_x0000_s3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4" name="Control 432" hidden="1">
              <a:extLst>
                <a:ext uri="{63B3BB69-23CF-44E3-9099-C40C66FF867C}">
                  <a14:compatExt spid="_x0000_s3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5" name="Control 433" hidden="1">
              <a:extLst>
                <a:ext uri="{63B3BB69-23CF-44E3-9099-C40C66FF867C}">
                  <a14:compatExt spid="_x0000_s3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6" name="Control 434" hidden="1">
              <a:extLst>
                <a:ext uri="{63B3BB69-23CF-44E3-9099-C40C66FF867C}">
                  <a14:compatExt spid="_x0000_s3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7" name="Control 435" hidden="1">
              <a:extLst>
                <a:ext uri="{63B3BB69-23CF-44E3-9099-C40C66FF867C}">
                  <a14:compatExt spid="_x0000_s3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8" name="Control 436" hidden="1">
              <a:extLst>
                <a:ext uri="{63B3BB69-23CF-44E3-9099-C40C66FF867C}">
                  <a14:compatExt spid="_x0000_s3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09" name="Control 437" hidden="1">
              <a:extLst>
                <a:ext uri="{63B3BB69-23CF-44E3-9099-C40C66FF867C}">
                  <a14:compatExt spid="_x0000_s3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0" name="Control 438" hidden="1">
              <a:extLst>
                <a:ext uri="{63B3BB69-23CF-44E3-9099-C40C66FF867C}">
                  <a14:compatExt spid="_x0000_s3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1" name="Control 439" hidden="1">
              <a:extLst>
                <a:ext uri="{63B3BB69-23CF-44E3-9099-C40C66FF867C}">
                  <a14:compatExt spid="_x0000_s3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2" name="Control 440" hidden="1">
              <a:extLst>
                <a:ext uri="{63B3BB69-23CF-44E3-9099-C40C66FF867C}">
                  <a14:compatExt spid="_x0000_s3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3" name="Control 441" hidden="1">
              <a:extLst>
                <a:ext uri="{63B3BB69-23CF-44E3-9099-C40C66FF867C}">
                  <a14:compatExt spid="_x0000_s3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4" name="Control 442" hidden="1">
              <a:extLst>
                <a:ext uri="{63B3BB69-23CF-44E3-9099-C40C66FF867C}">
                  <a14:compatExt spid="_x0000_s3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5" name="Control 443" hidden="1">
              <a:extLst>
                <a:ext uri="{63B3BB69-23CF-44E3-9099-C40C66FF867C}">
                  <a14:compatExt spid="_x0000_s3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6" name="Control 444" hidden="1">
              <a:extLst>
                <a:ext uri="{63B3BB69-23CF-44E3-9099-C40C66FF867C}">
                  <a14:compatExt spid="_x0000_s3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7" name="Control 445" hidden="1">
              <a:extLst>
                <a:ext uri="{63B3BB69-23CF-44E3-9099-C40C66FF867C}">
                  <a14:compatExt spid="_x0000_s3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8" name="Control 446" hidden="1">
              <a:extLst>
                <a:ext uri="{63B3BB69-23CF-44E3-9099-C40C66FF867C}">
                  <a14:compatExt spid="_x0000_s3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19" name="Control 447" hidden="1">
              <a:extLst>
                <a:ext uri="{63B3BB69-23CF-44E3-9099-C40C66FF867C}">
                  <a14:compatExt spid="_x0000_s3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0" name="Control 448" hidden="1">
              <a:extLst>
                <a:ext uri="{63B3BB69-23CF-44E3-9099-C40C66FF867C}">
                  <a14:compatExt spid="_x0000_s3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1" name="Control 449" hidden="1">
              <a:extLst>
                <a:ext uri="{63B3BB69-23CF-44E3-9099-C40C66FF867C}">
                  <a14:compatExt spid="_x0000_s3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2" name="Control 450" hidden="1">
              <a:extLst>
                <a:ext uri="{63B3BB69-23CF-44E3-9099-C40C66FF867C}">
                  <a14:compatExt spid="_x0000_s3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3" name="Control 451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4" name="Control 452" hidden="1">
              <a:extLst>
                <a:ext uri="{63B3BB69-23CF-44E3-9099-C40C66FF867C}">
                  <a14:compatExt spid="_x0000_s3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5" name="Control 453" hidden="1">
              <a:extLst>
                <a:ext uri="{63B3BB69-23CF-44E3-9099-C40C66FF867C}">
                  <a14:compatExt spid="_x0000_s3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6" name="Control 454" hidden="1">
              <a:extLst>
                <a:ext uri="{63B3BB69-23CF-44E3-9099-C40C66FF867C}">
                  <a14:compatExt spid="_x0000_s3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7" name="Control 455" hidden="1">
              <a:extLst>
                <a:ext uri="{63B3BB69-23CF-44E3-9099-C40C66FF867C}">
                  <a14:compatExt spid="_x0000_s3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8" name="Control 456" hidden="1">
              <a:extLst>
                <a:ext uri="{63B3BB69-23CF-44E3-9099-C40C66FF867C}">
                  <a14:compatExt spid="_x0000_s3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29" name="Control 457" hidden="1">
              <a:extLst>
                <a:ext uri="{63B3BB69-23CF-44E3-9099-C40C66FF867C}">
                  <a14:compatExt spid="_x0000_s3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0" name="Control 458" hidden="1">
              <a:extLst>
                <a:ext uri="{63B3BB69-23CF-44E3-9099-C40C66FF867C}">
                  <a14:compatExt spid="_x0000_s3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1" name="Control 459" hidden="1">
              <a:extLst>
                <a:ext uri="{63B3BB69-23CF-44E3-9099-C40C66FF867C}">
                  <a14:compatExt spid="_x0000_s3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2" name="Control 460" hidden="1">
              <a:extLst>
                <a:ext uri="{63B3BB69-23CF-44E3-9099-C40C66FF867C}">
                  <a14:compatExt spid="_x0000_s3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3" name="Control 461" hidden="1">
              <a:extLst>
                <a:ext uri="{63B3BB69-23CF-44E3-9099-C40C66FF867C}">
                  <a14:compatExt spid="_x0000_s3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4" name="Control 462" hidden="1">
              <a:extLst>
                <a:ext uri="{63B3BB69-23CF-44E3-9099-C40C66FF867C}">
                  <a14:compatExt spid="_x0000_s3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5" name="Control 463" hidden="1">
              <a:extLst>
                <a:ext uri="{63B3BB69-23CF-44E3-9099-C40C66FF867C}">
                  <a14:compatExt spid="_x0000_s3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6" name="Control 464" hidden="1">
              <a:extLst>
                <a:ext uri="{63B3BB69-23CF-44E3-9099-C40C66FF867C}">
                  <a14:compatExt spid="_x0000_s3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7" name="Control 465" hidden="1">
              <a:extLst>
                <a:ext uri="{63B3BB69-23CF-44E3-9099-C40C66FF867C}">
                  <a14:compatExt spid="_x0000_s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8" name="Control 466" hidden="1">
              <a:extLst>
                <a:ext uri="{63B3BB69-23CF-44E3-9099-C40C66FF867C}">
                  <a14:compatExt spid="_x0000_s3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39" name="Control 467" hidden="1">
              <a:extLst>
                <a:ext uri="{63B3BB69-23CF-44E3-9099-C40C66FF867C}">
                  <a14:compatExt spid="_x0000_s3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0" name="Control 468" hidden="1">
              <a:extLst>
                <a:ext uri="{63B3BB69-23CF-44E3-9099-C40C66FF867C}">
                  <a14:compatExt spid="_x0000_s3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1" name="Control 469" hidden="1">
              <a:extLst>
                <a:ext uri="{63B3BB69-23CF-44E3-9099-C40C66FF867C}">
                  <a14:compatExt spid="_x0000_s3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2" name="Control 470" hidden="1">
              <a:extLst>
                <a:ext uri="{63B3BB69-23CF-44E3-9099-C40C66FF867C}">
                  <a14:compatExt spid="_x0000_s3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3" name="Control 471" hidden="1">
              <a:extLst>
                <a:ext uri="{63B3BB69-23CF-44E3-9099-C40C66FF867C}">
                  <a14:compatExt spid="_x0000_s3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4" name="Control 472" hidden="1">
              <a:extLst>
                <a:ext uri="{63B3BB69-23CF-44E3-9099-C40C66FF867C}">
                  <a14:compatExt spid="_x0000_s3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5" name="Control 473" hidden="1">
              <a:extLst>
                <a:ext uri="{63B3BB69-23CF-44E3-9099-C40C66FF867C}">
                  <a14:compatExt spid="_x0000_s3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6" name="Control 474" hidden="1">
              <a:extLst>
                <a:ext uri="{63B3BB69-23CF-44E3-9099-C40C66FF867C}">
                  <a14:compatExt spid="_x0000_s3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7" name="Control 475" hidden="1">
              <a:extLst>
                <a:ext uri="{63B3BB69-23CF-44E3-9099-C40C66FF867C}">
                  <a14:compatExt spid="_x0000_s3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8" name="Control 476" hidden="1">
              <a:extLst>
                <a:ext uri="{63B3BB69-23CF-44E3-9099-C40C66FF867C}">
                  <a14:compatExt spid="_x0000_s3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49" name="Control 477" hidden="1">
              <a:extLst>
                <a:ext uri="{63B3BB69-23CF-44E3-9099-C40C66FF867C}">
                  <a14:compatExt spid="_x0000_s3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50" name="Control 478" hidden="1">
              <a:extLst>
                <a:ext uri="{63B3BB69-23CF-44E3-9099-C40C66FF867C}">
                  <a14:compatExt spid="_x0000_s3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51" name="Control 479" hidden="1">
              <a:extLst>
                <a:ext uri="{63B3BB69-23CF-44E3-9099-C40C66FF867C}">
                  <a14:compatExt spid="_x0000_s3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52" name="Control 480" hidden="1">
              <a:extLst>
                <a:ext uri="{63B3BB69-23CF-44E3-9099-C40C66FF867C}">
                  <a14:compatExt spid="_x0000_s3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323850</xdr:colOff>
          <xdr:row>1</xdr:row>
          <xdr:rowOff>228600</xdr:rowOff>
        </xdr:to>
        <xdr:sp macro="" textlink="">
          <xdr:nvSpPr>
            <xdr:cNvPr id="3553" name="Control 481" hidden="1">
              <a:extLst>
                <a:ext uri="{63B3BB69-23CF-44E3-9099-C40C66FF867C}">
                  <a14:compatExt spid="_x0000_s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57.xml"/><Relationship Id="rId671" Type="http://schemas.openxmlformats.org/officeDocument/2006/relationships/control" Target="../activeX/activeX334.xml"/><Relationship Id="rId769" Type="http://schemas.openxmlformats.org/officeDocument/2006/relationships/control" Target="../activeX/activeX383.xml"/><Relationship Id="rId21" Type="http://schemas.openxmlformats.org/officeDocument/2006/relationships/control" Target="../activeX/activeX9.xml"/><Relationship Id="rId324" Type="http://schemas.openxmlformats.org/officeDocument/2006/relationships/image" Target="../media/image160.emf"/><Relationship Id="rId531" Type="http://schemas.openxmlformats.org/officeDocument/2006/relationships/control" Target="../activeX/activeX264.xml"/><Relationship Id="rId629" Type="http://schemas.openxmlformats.org/officeDocument/2006/relationships/control" Target="../activeX/activeX313.xml"/><Relationship Id="rId170" Type="http://schemas.openxmlformats.org/officeDocument/2006/relationships/image" Target="../media/image83.emf"/><Relationship Id="rId836" Type="http://schemas.openxmlformats.org/officeDocument/2006/relationships/image" Target="../media/image416.emf"/><Relationship Id="rId268" Type="http://schemas.openxmlformats.org/officeDocument/2006/relationships/image" Target="../media/image132.emf"/><Relationship Id="rId475" Type="http://schemas.openxmlformats.org/officeDocument/2006/relationships/control" Target="../activeX/activeX236.xml"/><Relationship Id="rId682" Type="http://schemas.openxmlformats.org/officeDocument/2006/relationships/image" Target="../media/image339.emf"/><Relationship Id="rId903" Type="http://schemas.openxmlformats.org/officeDocument/2006/relationships/control" Target="../activeX/activeX450.xml"/><Relationship Id="rId32" Type="http://schemas.openxmlformats.org/officeDocument/2006/relationships/image" Target="../media/image14.emf"/><Relationship Id="rId128" Type="http://schemas.openxmlformats.org/officeDocument/2006/relationships/image" Target="../media/image62.emf"/><Relationship Id="rId335" Type="http://schemas.openxmlformats.org/officeDocument/2006/relationships/control" Target="../activeX/activeX166.xml"/><Relationship Id="rId542" Type="http://schemas.openxmlformats.org/officeDocument/2006/relationships/image" Target="../media/image269.emf"/><Relationship Id="rId181" Type="http://schemas.openxmlformats.org/officeDocument/2006/relationships/control" Target="../activeX/activeX89.xml"/><Relationship Id="rId402" Type="http://schemas.openxmlformats.org/officeDocument/2006/relationships/image" Target="../media/image199.emf"/><Relationship Id="rId847" Type="http://schemas.openxmlformats.org/officeDocument/2006/relationships/control" Target="../activeX/activeX422.xml"/><Relationship Id="rId279" Type="http://schemas.openxmlformats.org/officeDocument/2006/relationships/control" Target="../activeX/activeX138.xml"/><Relationship Id="rId486" Type="http://schemas.openxmlformats.org/officeDocument/2006/relationships/image" Target="../media/image241.emf"/><Relationship Id="rId693" Type="http://schemas.openxmlformats.org/officeDocument/2006/relationships/control" Target="../activeX/activeX345.xml"/><Relationship Id="rId707" Type="http://schemas.openxmlformats.org/officeDocument/2006/relationships/control" Target="../activeX/activeX352.xml"/><Relationship Id="rId914" Type="http://schemas.openxmlformats.org/officeDocument/2006/relationships/image" Target="../media/image455.emf"/><Relationship Id="rId43" Type="http://schemas.openxmlformats.org/officeDocument/2006/relationships/control" Target="../activeX/activeX20.xml"/><Relationship Id="rId139" Type="http://schemas.openxmlformats.org/officeDocument/2006/relationships/control" Target="../activeX/activeX68.xml"/><Relationship Id="rId346" Type="http://schemas.openxmlformats.org/officeDocument/2006/relationships/image" Target="../media/image171.emf"/><Relationship Id="rId553" Type="http://schemas.openxmlformats.org/officeDocument/2006/relationships/control" Target="../activeX/activeX275.xml"/><Relationship Id="rId760" Type="http://schemas.openxmlformats.org/officeDocument/2006/relationships/image" Target="../media/image378.emf"/><Relationship Id="rId192" Type="http://schemas.openxmlformats.org/officeDocument/2006/relationships/image" Target="../media/image94.emf"/><Relationship Id="rId206" Type="http://schemas.openxmlformats.org/officeDocument/2006/relationships/image" Target="../media/image101.emf"/><Relationship Id="rId413" Type="http://schemas.openxmlformats.org/officeDocument/2006/relationships/control" Target="../activeX/activeX205.xml"/><Relationship Id="rId858" Type="http://schemas.openxmlformats.org/officeDocument/2006/relationships/image" Target="../media/image427.emf"/><Relationship Id="rId497" Type="http://schemas.openxmlformats.org/officeDocument/2006/relationships/control" Target="../activeX/activeX247.xml"/><Relationship Id="rId620" Type="http://schemas.openxmlformats.org/officeDocument/2006/relationships/image" Target="../media/image308.emf"/><Relationship Id="rId718" Type="http://schemas.openxmlformats.org/officeDocument/2006/relationships/image" Target="../media/image357.emf"/><Relationship Id="rId925" Type="http://schemas.openxmlformats.org/officeDocument/2006/relationships/control" Target="../activeX/activeX461.xml"/><Relationship Id="rId357" Type="http://schemas.openxmlformats.org/officeDocument/2006/relationships/control" Target="../activeX/activeX177.xml"/><Relationship Id="rId54" Type="http://schemas.openxmlformats.org/officeDocument/2006/relationships/image" Target="../media/image25.emf"/><Relationship Id="rId217" Type="http://schemas.openxmlformats.org/officeDocument/2006/relationships/control" Target="../activeX/activeX107.xml"/><Relationship Id="rId564" Type="http://schemas.openxmlformats.org/officeDocument/2006/relationships/image" Target="../media/image280.emf"/><Relationship Id="rId771" Type="http://schemas.openxmlformats.org/officeDocument/2006/relationships/control" Target="../activeX/activeX384.xml"/><Relationship Id="rId869" Type="http://schemas.openxmlformats.org/officeDocument/2006/relationships/control" Target="../activeX/activeX433.xml"/><Relationship Id="rId424" Type="http://schemas.openxmlformats.org/officeDocument/2006/relationships/image" Target="../media/image210.emf"/><Relationship Id="rId631" Type="http://schemas.openxmlformats.org/officeDocument/2006/relationships/control" Target="../activeX/activeX314.xml"/><Relationship Id="rId729" Type="http://schemas.openxmlformats.org/officeDocument/2006/relationships/control" Target="../activeX/activeX363.xml"/><Relationship Id="rId270" Type="http://schemas.openxmlformats.org/officeDocument/2006/relationships/image" Target="../media/image133.emf"/><Relationship Id="rId936" Type="http://schemas.openxmlformats.org/officeDocument/2006/relationships/image" Target="../media/image466.emf"/><Relationship Id="rId65" Type="http://schemas.openxmlformats.org/officeDocument/2006/relationships/control" Target="../activeX/activeX31.xml"/><Relationship Id="rId130" Type="http://schemas.openxmlformats.org/officeDocument/2006/relationships/image" Target="../media/image63.emf"/><Relationship Id="rId368" Type="http://schemas.openxmlformats.org/officeDocument/2006/relationships/image" Target="../media/image182.emf"/><Relationship Id="rId575" Type="http://schemas.openxmlformats.org/officeDocument/2006/relationships/control" Target="../activeX/activeX286.xml"/><Relationship Id="rId782" Type="http://schemas.openxmlformats.org/officeDocument/2006/relationships/image" Target="../media/image389.emf"/><Relationship Id="rId228" Type="http://schemas.openxmlformats.org/officeDocument/2006/relationships/image" Target="../media/image112.emf"/><Relationship Id="rId435" Type="http://schemas.openxmlformats.org/officeDocument/2006/relationships/control" Target="../activeX/activeX216.xml"/><Relationship Id="rId642" Type="http://schemas.openxmlformats.org/officeDocument/2006/relationships/image" Target="../media/image319.emf"/><Relationship Id="rId281" Type="http://schemas.openxmlformats.org/officeDocument/2006/relationships/control" Target="../activeX/activeX139.xml"/><Relationship Id="rId502" Type="http://schemas.openxmlformats.org/officeDocument/2006/relationships/image" Target="../media/image249.emf"/><Relationship Id="rId947" Type="http://schemas.openxmlformats.org/officeDocument/2006/relationships/control" Target="../activeX/activeX472.xml"/><Relationship Id="rId76" Type="http://schemas.openxmlformats.org/officeDocument/2006/relationships/image" Target="../media/image36.emf"/><Relationship Id="rId141" Type="http://schemas.openxmlformats.org/officeDocument/2006/relationships/control" Target="../activeX/activeX69.xml"/><Relationship Id="rId379" Type="http://schemas.openxmlformats.org/officeDocument/2006/relationships/control" Target="../activeX/activeX188.xml"/><Relationship Id="rId586" Type="http://schemas.openxmlformats.org/officeDocument/2006/relationships/image" Target="../media/image291.emf"/><Relationship Id="rId793" Type="http://schemas.openxmlformats.org/officeDocument/2006/relationships/control" Target="../activeX/activeX395.xml"/><Relationship Id="rId807" Type="http://schemas.openxmlformats.org/officeDocument/2006/relationships/control" Target="../activeX/activeX402.xml"/><Relationship Id="rId7" Type="http://schemas.openxmlformats.org/officeDocument/2006/relationships/control" Target="../activeX/activeX2.xml"/><Relationship Id="rId239" Type="http://schemas.openxmlformats.org/officeDocument/2006/relationships/control" Target="../activeX/activeX118.xml"/><Relationship Id="rId446" Type="http://schemas.openxmlformats.org/officeDocument/2006/relationships/image" Target="../media/image221.emf"/><Relationship Id="rId653" Type="http://schemas.openxmlformats.org/officeDocument/2006/relationships/control" Target="../activeX/activeX325.xml"/><Relationship Id="rId292" Type="http://schemas.openxmlformats.org/officeDocument/2006/relationships/image" Target="../media/image144.emf"/><Relationship Id="rId306" Type="http://schemas.openxmlformats.org/officeDocument/2006/relationships/image" Target="../media/image151.emf"/><Relationship Id="rId860" Type="http://schemas.openxmlformats.org/officeDocument/2006/relationships/image" Target="../media/image428.emf"/><Relationship Id="rId958" Type="http://schemas.openxmlformats.org/officeDocument/2006/relationships/image" Target="../media/image477.emf"/><Relationship Id="rId87" Type="http://schemas.openxmlformats.org/officeDocument/2006/relationships/control" Target="../activeX/activeX42.xml"/><Relationship Id="rId513" Type="http://schemas.openxmlformats.org/officeDocument/2006/relationships/control" Target="../activeX/activeX255.xml"/><Relationship Id="rId597" Type="http://schemas.openxmlformats.org/officeDocument/2006/relationships/control" Target="../activeX/activeX297.xml"/><Relationship Id="rId720" Type="http://schemas.openxmlformats.org/officeDocument/2006/relationships/image" Target="../media/image358.emf"/><Relationship Id="rId818" Type="http://schemas.openxmlformats.org/officeDocument/2006/relationships/image" Target="../media/image407.emf"/><Relationship Id="rId152" Type="http://schemas.openxmlformats.org/officeDocument/2006/relationships/image" Target="../media/image74.emf"/><Relationship Id="rId457" Type="http://schemas.openxmlformats.org/officeDocument/2006/relationships/control" Target="../activeX/activeX227.xml"/><Relationship Id="rId664" Type="http://schemas.openxmlformats.org/officeDocument/2006/relationships/image" Target="../media/image330.emf"/><Relationship Id="rId871" Type="http://schemas.openxmlformats.org/officeDocument/2006/relationships/control" Target="../activeX/activeX434.xml"/><Relationship Id="rId14" Type="http://schemas.openxmlformats.org/officeDocument/2006/relationships/image" Target="../media/image5.emf"/><Relationship Id="rId317" Type="http://schemas.openxmlformats.org/officeDocument/2006/relationships/control" Target="../activeX/activeX157.xml"/><Relationship Id="rId524" Type="http://schemas.openxmlformats.org/officeDocument/2006/relationships/image" Target="../media/image260.emf"/><Relationship Id="rId731" Type="http://schemas.openxmlformats.org/officeDocument/2006/relationships/control" Target="../activeX/activeX364.xml"/><Relationship Id="rId98" Type="http://schemas.openxmlformats.org/officeDocument/2006/relationships/image" Target="../media/image47.emf"/><Relationship Id="rId163" Type="http://schemas.openxmlformats.org/officeDocument/2006/relationships/control" Target="../activeX/activeX80.xml"/><Relationship Id="rId370" Type="http://schemas.openxmlformats.org/officeDocument/2006/relationships/image" Target="../media/image183.emf"/><Relationship Id="rId829" Type="http://schemas.openxmlformats.org/officeDocument/2006/relationships/control" Target="../activeX/activeX413.xml"/><Relationship Id="rId230" Type="http://schemas.openxmlformats.org/officeDocument/2006/relationships/image" Target="../media/image113.emf"/><Relationship Id="rId468" Type="http://schemas.openxmlformats.org/officeDocument/2006/relationships/image" Target="../media/image232.emf"/><Relationship Id="rId675" Type="http://schemas.openxmlformats.org/officeDocument/2006/relationships/control" Target="../activeX/activeX336.xml"/><Relationship Id="rId882" Type="http://schemas.openxmlformats.org/officeDocument/2006/relationships/image" Target="../media/image439.emf"/><Relationship Id="rId25" Type="http://schemas.openxmlformats.org/officeDocument/2006/relationships/control" Target="../activeX/activeX11.xml"/><Relationship Id="rId328" Type="http://schemas.openxmlformats.org/officeDocument/2006/relationships/image" Target="../media/image162.emf"/><Relationship Id="rId535" Type="http://schemas.openxmlformats.org/officeDocument/2006/relationships/control" Target="../activeX/activeX266.xml"/><Relationship Id="rId742" Type="http://schemas.openxmlformats.org/officeDocument/2006/relationships/image" Target="../media/image369.emf"/><Relationship Id="rId174" Type="http://schemas.openxmlformats.org/officeDocument/2006/relationships/image" Target="../media/image85.emf"/><Relationship Id="rId381" Type="http://schemas.openxmlformats.org/officeDocument/2006/relationships/control" Target="../activeX/activeX189.xml"/><Relationship Id="rId602" Type="http://schemas.openxmlformats.org/officeDocument/2006/relationships/image" Target="../media/image299.emf"/><Relationship Id="rId241" Type="http://schemas.openxmlformats.org/officeDocument/2006/relationships/control" Target="../activeX/activeX119.xml"/><Relationship Id="rId479" Type="http://schemas.openxmlformats.org/officeDocument/2006/relationships/control" Target="../activeX/activeX238.xml"/><Relationship Id="rId686" Type="http://schemas.openxmlformats.org/officeDocument/2006/relationships/image" Target="../media/image341.emf"/><Relationship Id="rId893" Type="http://schemas.openxmlformats.org/officeDocument/2006/relationships/control" Target="../activeX/activeX445.xml"/><Relationship Id="rId907" Type="http://schemas.openxmlformats.org/officeDocument/2006/relationships/control" Target="../activeX/activeX452.xml"/><Relationship Id="rId36" Type="http://schemas.openxmlformats.org/officeDocument/2006/relationships/image" Target="../media/image16.emf"/><Relationship Id="rId339" Type="http://schemas.openxmlformats.org/officeDocument/2006/relationships/control" Target="../activeX/activeX168.xml"/><Relationship Id="rId546" Type="http://schemas.openxmlformats.org/officeDocument/2006/relationships/image" Target="../media/image271.emf"/><Relationship Id="rId753" Type="http://schemas.openxmlformats.org/officeDocument/2006/relationships/control" Target="../activeX/activeX375.xml"/><Relationship Id="rId101" Type="http://schemas.openxmlformats.org/officeDocument/2006/relationships/control" Target="../activeX/activeX49.xml"/><Relationship Id="rId185" Type="http://schemas.openxmlformats.org/officeDocument/2006/relationships/control" Target="../activeX/activeX91.xml"/><Relationship Id="rId406" Type="http://schemas.openxmlformats.org/officeDocument/2006/relationships/image" Target="../media/image201.emf"/><Relationship Id="rId960" Type="http://schemas.openxmlformats.org/officeDocument/2006/relationships/image" Target="../media/image478.emf"/><Relationship Id="rId392" Type="http://schemas.openxmlformats.org/officeDocument/2006/relationships/image" Target="../media/image194.emf"/><Relationship Id="rId613" Type="http://schemas.openxmlformats.org/officeDocument/2006/relationships/control" Target="../activeX/activeX305.xml"/><Relationship Id="rId697" Type="http://schemas.openxmlformats.org/officeDocument/2006/relationships/control" Target="../activeX/activeX347.xml"/><Relationship Id="rId820" Type="http://schemas.openxmlformats.org/officeDocument/2006/relationships/image" Target="../media/image408.emf"/><Relationship Id="rId918" Type="http://schemas.openxmlformats.org/officeDocument/2006/relationships/image" Target="../media/image457.emf"/><Relationship Id="rId252" Type="http://schemas.openxmlformats.org/officeDocument/2006/relationships/image" Target="../media/image124.emf"/><Relationship Id="rId47" Type="http://schemas.openxmlformats.org/officeDocument/2006/relationships/control" Target="../activeX/activeX22.xml"/><Relationship Id="rId89" Type="http://schemas.openxmlformats.org/officeDocument/2006/relationships/control" Target="../activeX/activeX43.xml"/><Relationship Id="rId112" Type="http://schemas.openxmlformats.org/officeDocument/2006/relationships/image" Target="../media/image54.emf"/><Relationship Id="rId154" Type="http://schemas.openxmlformats.org/officeDocument/2006/relationships/image" Target="../media/image75.emf"/><Relationship Id="rId361" Type="http://schemas.openxmlformats.org/officeDocument/2006/relationships/control" Target="../activeX/activeX179.xml"/><Relationship Id="rId557" Type="http://schemas.openxmlformats.org/officeDocument/2006/relationships/control" Target="../activeX/activeX277.xml"/><Relationship Id="rId599" Type="http://schemas.openxmlformats.org/officeDocument/2006/relationships/control" Target="../activeX/activeX298.xml"/><Relationship Id="rId764" Type="http://schemas.openxmlformats.org/officeDocument/2006/relationships/image" Target="../media/image380.emf"/><Relationship Id="rId196" Type="http://schemas.openxmlformats.org/officeDocument/2006/relationships/image" Target="../media/image96.emf"/><Relationship Id="rId417" Type="http://schemas.openxmlformats.org/officeDocument/2006/relationships/control" Target="../activeX/activeX207.xml"/><Relationship Id="rId459" Type="http://schemas.openxmlformats.org/officeDocument/2006/relationships/control" Target="../activeX/activeX228.xml"/><Relationship Id="rId624" Type="http://schemas.openxmlformats.org/officeDocument/2006/relationships/image" Target="../media/image310.emf"/><Relationship Id="rId666" Type="http://schemas.openxmlformats.org/officeDocument/2006/relationships/image" Target="../media/image331.emf"/><Relationship Id="rId831" Type="http://schemas.openxmlformats.org/officeDocument/2006/relationships/control" Target="../activeX/activeX414.xml"/><Relationship Id="rId873" Type="http://schemas.openxmlformats.org/officeDocument/2006/relationships/control" Target="../activeX/activeX435.xml"/><Relationship Id="rId16" Type="http://schemas.openxmlformats.org/officeDocument/2006/relationships/image" Target="../media/image6.emf"/><Relationship Id="rId221" Type="http://schemas.openxmlformats.org/officeDocument/2006/relationships/control" Target="../activeX/activeX109.xml"/><Relationship Id="rId263" Type="http://schemas.openxmlformats.org/officeDocument/2006/relationships/control" Target="../activeX/activeX130.xml"/><Relationship Id="rId319" Type="http://schemas.openxmlformats.org/officeDocument/2006/relationships/control" Target="../activeX/activeX158.xml"/><Relationship Id="rId470" Type="http://schemas.openxmlformats.org/officeDocument/2006/relationships/image" Target="../media/image233.emf"/><Relationship Id="rId526" Type="http://schemas.openxmlformats.org/officeDocument/2006/relationships/image" Target="../media/image261.emf"/><Relationship Id="rId929" Type="http://schemas.openxmlformats.org/officeDocument/2006/relationships/control" Target="../activeX/activeX463.xml"/><Relationship Id="rId58" Type="http://schemas.openxmlformats.org/officeDocument/2006/relationships/image" Target="../media/image27.emf"/><Relationship Id="rId123" Type="http://schemas.openxmlformats.org/officeDocument/2006/relationships/control" Target="../activeX/activeX60.xml"/><Relationship Id="rId330" Type="http://schemas.openxmlformats.org/officeDocument/2006/relationships/image" Target="../media/image163.emf"/><Relationship Id="rId568" Type="http://schemas.openxmlformats.org/officeDocument/2006/relationships/image" Target="../media/image282.emf"/><Relationship Id="rId733" Type="http://schemas.openxmlformats.org/officeDocument/2006/relationships/control" Target="../activeX/activeX365.xml"/><Relationship Id="rId775" Type="http://schemas.openxmlformats.org/officeDocument/2006/relationships/control" Target="../activeX/activeX386.xml"/><Relationship Id="rId940" Type="http://schemas.openxmlformats.org/officeDocument/2006/relationships/image" Target="../media/image468.emf"/><Relationship Id="rId165" Type="http://schemas.openxmlformats.org/officeDocument/2006/relationships/control" Target="../activeX/activeX81.xml"/><Relationship Id="rId372" Type="http://schemas.openxmlformats.org/officeDocument/2006/relationships/image" Target="../media/image184.emf"/><Relationship Id="rId428" Type="http://schemas.openxmlformats.org/officeDocument/2006/relationships/image" Target="../media/image212.emf"/><Relationship Id="rId635" Type="http://schemas.openxmlformats.org/officeDocument/2006/relationships/control" Target="../activeX/activeX316.xml"/><Relationship Id="rId677" Type="http://schemas.openxmlformats.org/officeDocument/2006/relationships/control" Target="../activeX/activeX337.xml"/><Relationship Id="rId800" Type="http://schemas.openxmlformats.org/officeDocument/2006/relationships/image" Target="../media/image398.emf"/><Relationship Id="rId842" Type="http://schemas.openxmlformats.org/officeDocument/2006/relationships/image" Target="../media/image419.emf"/><Relationship Id="rId232" Type="http://schemas.openxmlformats.org/officeDocument/2006/relationships/image" Target="../media/image114.emf"/><Relationship Id="rId274" Type="http://schemas.openxmlformats.org/officeDocument/2006/relationships/image" Target="../media/image135.emf"/><Relationship Id="rId481" Type="http://schemas.openxmlformats.org/officeDocument/2006/relationships/control" Target="../activeX/activeX239.xml"/><Relationship Id="rId702" Type="http://schemas.openxmlformats.org/officeDocument/2006/relationships/image" Target="../media/image349.emf"/><Relationship Id="rId884" Type="http://schemas.openxmlformats.org/officeDocument/2006/relationships/image" Target="../media/image440.emf"/><Relationship Id="rId27" Type="http://schemas.openxmlformats.org/officeDocument/2006/relationships/control" Target="../activeX/activeX12.xml"/><Relationship Id="rId69" Type="http://schemas.openxmlformats.org/officeDocument/2006/relationships/control" Target="../activeX/activeX33.xml"/><Relationship Id="rId134" Type="http://schemas.openxmlformats.org/officeDocument/2006/relationships/image" Target="../media/image65.emf"/><Relationship Id="rId537" Type="http://schemas.openxmlformats.org/officeDocument/2006/relationships/control" Target="../activeX/activeX267.xml"/><Relationship Id="rId579" Type="http://schemas.openxmlformats.org/officeDocument/2006/relationships/control" Target="../activeX/activeX288.xml"/><Relationship Id="rId744" Type="http://schemas.openxmlformats.org/officeDocument/2006/relationships/image" Target="../media/image370.emf"/><Relationship Id="rId786" Type="http://schemas.openxmlformats.org/officeDocument/2006/relationships/image" Target="../media/image391.emf"/><Relationship Id="rId951" Type="http://schemas.openxmlformats.org/officeDocument/2006/relationships/control" Target="../activeX/activeX474.xml"/><Relationship Id="rId80" Type="http://schemas.openxmlformats.org/officeDocument/2006/relationships/image" Target="../media/image38.emf"/><Relationship Id="rId176" Type="http://schemas.openxmlformats.org/officeDocument/2006/relationships/image" Target="../media/image86.emf"/><Relationship Id="rId341" Type="http://schemas.openxmlformats.org/officeDocument/2006/relationships/control" Target="../activeX/activeX169.xml"/><Relationship Id="rId383" Type="http://schemas.openxmlformats.org/officeDocument/2006/relationships/control" Target="../activeX/activeX190.xml"/><Relationship Id="rId439" Type="http://schemas.openxmlformats.org/officeDocument/2006/relationships/control" Target="../activeX/activeX218.xml"/><Relationship Id="rId590" Type="http://schemas.openxmlformats.org/officeDocument/2006/relationships/image" Target="../media/image293.emf"/><Relationship Id="rId604" Type="http://schemas.openxmlformats.org/officeDocument/2006/relationships/image" Target="../media/image300.emf"/><Relationship Id="rId646" Type="http://schemas.openxmlformats.org/officeDocument/2006/relationships/image" Target="../media/image321.emf"/><Relationship Id="rId811" Type="http://schemas.openxmlformats.org/officeDocument/2006/relationships/control" Target="../activeX/activeX404.xml"/><Relationship Id="rId201" Type="http://schemas.openxmlformats.org/officeDocument/2006/relationships/control" Target="../activeX/activeX99.xml"/><Relationship Id="rId243" Type="http://schemas.openxmlformats.org/officeDocument/2006/relationships/control" Target="../activeX/activeX120.xml"/><Relationship Id="rId285" Type="http://schemas.openxmlformats.org/officeDocument/2006/relationships/control" Target="../activeX/activeX141.xml"/><Relationship Id="rId450" Type="http://schemas.openxmlformats.org/officeDocument/2006/relationships/image" Target="../media/image223.emf"/><Relationship Id="rId506" Type="http://schemas.openxmlformats.org/officeDocument/2006/relationships/image" Target="../media/image251.emf"/><Relationship Id="rId688" Type="http://schemas.openxmlformats.org/officeDocument/2006/relationships/image" Target="../media/image342.emf"/><Relationship Id="rId853" Type="http://schemas.openxmlformats.org/officeDocument/2006/relationships/control" Target="../activeX/activeX425.xml"/><Relationship Id="rId895" Type="http://schemas.openxmlformats.org/officeDocument/2006/relationships/control" Target="../activeX/activeX446.xml"/><Relationship Id="rId909" Type="http://schemas.openxmlformats.org/officeDocument/2006/relationships/control" Target="../activeX/activeX453.xml"/><Relationship Id="rId38" Type="http://schemas.openxmlformats.org/officeDocument/2006/relationships/image" Target="../media/image17.emf"/><Relationship Id="rId103" Type="http://schemas.openxmlformats.org/officeDocument/2006/relationships/control" Target="../activeX/activeX50.xml"/><Relationship Id="rId310" Type="http://schemas.openxmlformats.org/officeDocument/2006/relationships/image" Target="../media/image153.emf"/><Relationship Id="rId492" Type="http://schemas.openxmlformats.org/officeDocument/2006/relationships/image" Target="../media/image244.emf"/><Relationship Id="rId548" Type="http://schemas.openxmlformats.org/officeDocument/2006/relationships/image" Target="../media/image272.emf"/><Relationship Id="rId713" Type="http://schemas.openxmlformats.org/officeDocument/2006/relationships/control" Target="../activeX/activeX355.xml"/><Relationship Id="rId755" Type="http://schemas.openxmlformats.org/officeDocument/2006/relationships/control" Target="../activeX/activeX376.xml"/><Relationship Id="rId797" Type="http://schemas.openxmlformats.org/officeDocument/2006/relationships/control" Target="../activeX/activeX397.xml"/><Relationship Id="rId920" Type="http://schemas.openxmlformats.org/officeDocument/2006/relationships/image" Target="../media/image458.emf"/><Relationship Id="rId962" Type="http://schemas.openxmlformats.org/officeDocument/2006/relationships/image" Target="../media/image479.emf"/><Relationship Id="rId91" Type="http://schemas.openxmlformats.org/officeDocument/2006/relationships/control" Target="../activeX/activeX44.xml"/><Relationship Id="rId145" Type="http://schemas.openxmlformats.org/officeDocument/2006/relationships/control" Target="../activeX/activeX71.xml"/><Relationship Id="rId187" Type="http://schemas.openxmlformats.org/officeDocument/2006/relationships/control" Target="../activeX/activeX92.xml"/><Relationship Id="rId352" Type="http://schemas.openxmlformats.org/officeDocument/2006/relationships/image" Target="../media/image174.emf"/><Relationship Id="rId394" Type="http://schemas.openxmlformats.org/officeDocument/2006/relationships/image" Target="../media/image195.emf"/><Relationship Id="rId408" Type="http://schemas.openxmlformats.org/officeDocument/2006/relationships/image" Target="../media/image202.emf"/><Relationship Id="rId615" Type="http://schemas.openxmlformats.org/officeDocument/2006/relationships/control" Target="../activeX/activeX306.xml"/><Relationship Id="rId822" Type="http://schemas.openxmlformats.org/officeDocument/2006/relationships/image" Target="../media/image409.emf"/><Relationship Id="rId212" Type="http://schemas.openxmlformats.org/officeDocument/2006/relationships/image" Target="../media/image104.emf"/><Relationship Id="rId254" Type="http://schemas.openxmlformats.org/officeDocument/2006/relationships/image" Target="../media/image125.emf"/><Relationship Id="rId657" Type="http://schemas.openxmlformats.org/officeDocument/2006/relationships/control" Target="../activeX/activeX327.xml"/><Relationship Id="rId699" Type="http://schemas.openxmlformats.org/officeDocument/2006/relationships/control" Target="../activeX/activeX348.xml"/><Relationship Id="rId864" Type="http://schemas.openxmlformats.org/officeDocument/2006/relationships/image" Target="../media/image430.emf"/><Relationship Id="rId49" Type="http://schemas.openxmlformats.org/officeDocument/2006/relationships/control" Target="../activeX/activeX23.xml"/><Relationship Id="rId114" Type="http://schemas.openxmlformats.org/officeDocument/2006/relationships/image" Target="../media/image55.emf"/><Relationship Id="rId296" Type="http://schemas.openxmlformats.org/officeDocument/2006/relationships/image" Target="../media/image146.emf"/><Relationship Id="rId461" Type="http://schemas.openxmlformats.org/officeDocument/2006/relationships/control" Target="../activeX/activeX229.xml"/><Relationship Id="rId517" Type="http://schemas.openxmlformats.org/officeDocument/2006/relationships/control" Target="../activeX/activeX257.xml"/><Relationship Id="rId559" Type="http://schemas.openxmlformats.org/officeDocument/2006/relationships/control" Target="../activeX/activeX278.xml"/><Relationship Id="rId724" Type="http://schemas.openxmlformats.org/officeDocument/2006/relationships/image" Target="../media/image360.emf"/><Relationship Id="rId766" Type="http://schemas.openxmlformats.org/officeDocument/2006/relationships/image" Target="../media/image381.emf"/><Relationship Id="rId931" Type="http://schemas.openxmlformats.org/officeDocument/2006/relationships/control" Target="../activeX/activeX464.xml"/><Relationship Id="rId60" Type="http://schemas.openxmlformats.org/officeDocument/2006/relationships/image" Target="../media/image28.emf"/><Relationship Id="rId156" Type="http://schemas.openxmlformats.org/officeDocument/2006/relationships/image" Target="../media/image76.emf"/><Relationship Id="rId198" Type="http://schemas.openxmlformats.org/officeDocument/2006/relationships/image" Target="../media/image97.emf"/><Relationship Id="rId321" Type="http://schemas.openxmlformats.org/officeDocument/2006/relationships/control" Target="../activeX/activeX159.xml"/><Relationship Id="rId363" Type="http://schemas.openxmlformats.org/officeDocument/2006/relationships/control" Target="../activeX/activeX180.xml"/><Relationship Id="rId419" Type="http://schemas.openxmlformats.org/officeDocument/2006/relationships/control" Target="../activeX/activeX208.xml"/><Relationship Id="rId570" Type="http://schemas.openxmlformats.org/officeDocument/2006/relationships/image" Target="../media/image283.emf"/><Relationship Id="rId626" Type="http://schemas.openxmlformats.org/officeDocument/2006/relationships/image" Target="../media/image311.emf"/><Relationship Id="rId223" Type="http://schemas.openxmlformats.org/officeDocument/2006/relationships/control" Target="../activeX/activeX110.xml"/><Relationship Id="rId430" Type="http://schemas.openxmlformats.org/officeDocument/2006/relationships/image" Target="../media/image213.emf"/><Relationship Id="rId668" Type="http://schemas.openxmlformats.org/officeDocument/2006/relationships/image" Target="../media/image332.emf"/><Relationship Id="rId833" Type="http://schemas.openxmlformats.org/officeDocument/2006/relationships/control" Target="../activeX/activeX415.xml"/><Relationship Id="rId875" Type="http://schemas.openxmlformats.org/officeDocument/2006/relationships/control" Target="../activeX/activeX436.xml"/><Relationship Id="rId18" Type="http://schemas.openxmlformats.org/officeDocument/2006/relationships/image" Target="../media/image7.emf"/><Relationship Id="rId265" Type="http://schemas.openxmlformats.org/officeDocument/2006/relationships/control" Target="../activeX/activeX131.xml"/><Relationship Id="rId472" Type="http://schemas.openxmlformats.org/officeDocument/2006/relationships/image" Target="../media/image234.emf"/><Relationship Id="rId528" Type="http://schemas.openxmlformats.org/officeDocument/2006/relationships/image" Target="../media/image262.emf"/><Relationship Id="rId735" Type="http://schemas.openxmlformats.org/officeDocument/2006/relationships/control" Target="../activeX/activeX366.xml"/><Relationship Id="rId900" Type="http://schemas.openxmlformats.org/officeDocument/2006/relationships/image" Target="../media/image448.emf"/><Relationship Id="rId942" Type="http://schemas.openxmlformats.org/officeDocument/2006/relationships/image" Target="../media/image469.emf"/><Relationship Id="rId125" Type="http://schemas.openxmlformats.org/officeDocument/2006/relationships/control" Target="../activeX/activeX61.xml"/><Relationship Id="rId167" Type="http://schemas.openxmlformats.org/officeDocument/2006/relationships/control" Target="../activeX/activeX82.xml"/><Relationship Id="rId332" Type="http://schemas.openxmlformats.org/officeDocument/2006/relationships/image" Target="../media/image164.emf"/><Relationship Id="rId374" Type="http://schemas.openxmlformats.org/officeDocument/2006/relationships/image" Target="../media/image185.emf"/><Relationship Id="rId581" Type="http://schemas.openxmlformats.org/officeDocument/2006/relationships/control" Target="../activeX/activeX289.xml"/><Relationship Id="rId777" Type="http://schemas.openxmlformats.org/officeDocument/2006/relationships/control" Target="../activeX/activeX387.xml"/><Relationship Id="rId71" Type="http://schemas.openxmlformats.org/officeDocument/2006/relationships/control" Target="../activeX/activeX34.xml"/><Relationship Id="rId234" Type="http://schemas.openxmlformats.org/officeDocument/2006/relationships/image" Target="../media/image115.emf"/><Relationship Id="rId637" Type="http://schemas.openxmlformats.org/officeDocument/2006/relationships/control" Target="../activeX/activeX317.xml"/><Relationship Id="rId679" Type="http://schemas.openxmlformats.org/officeDocument/2006/relationships/control" Target="../activeX/activeX338.xml"/><Relationship Id="rId802" Type="http://schemas.openxmlformats.org/officeDocument/2006/relationships/image" Target="../media/image399.emf"/><Relationship Id="rId844" Type="http://schemas.openxmlformats.org/officeDocument/2006/relationships/image" Target="../media/image420.emf"/><Relationship Id="rId886" Type="http://schemas.openxmlformats.org/officeDocument/2006/relationships/image" Target="../media/image441.emf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13.xml"/><Relationship Id="rId276" Type="http://schemas.openxmlformats.org/officeDocument/2006/relationships/image" Target="../media/image136.emf"/><Relationship Id="rId441" Type="http://schemas.openxmlformats.org/officeDocument/2006/relationships/control" Target="../activeX/activeX219.xml"/><Relationship Id="rId483" Type="http://schemas.openxmlformats.org/officeDocument/2006/relationships/control" Target="../activeX/activeX240.xml"/><Relationship Id="rId539" Type="http://schemas.openxmlformats.org/officeDocument/2006/relationships/control" Target="../activeX/activeX268.xml"/><Relationship Id="rId690" Type="http://schemas.openxmlformats.org/officeDocument/2006/relationships/image" Target="../media/image343.emf"/><Relationship Id="rId704" Type="http://schemas.openxmlformats.org/officeDocument/2006/relationships/image" Target="../media/image350.emf"/><Relationship Id="rId746" Type="http://schemas.openxmlformats.org/officeDocument/2006/relationships/image" Target="../media/image371.emf"/><Relationship Id="rId911" Type="http://schemas.openxmlformats.org/officeDocument/2006/relationships/control" Target="../activeX/activeX454.xml"/><Relationship Id="rId40" Type="http://schemas.openxmlformats.org/officeDocument/2006/relationships/image" Target="../media/image18.emf"/><Relationship Id="rId136" Type="http://schemas.openxmlformats.org/officeDocument/2006/relationships/image" Target="../media/image66.emf"/><Relationship Id="rId178" Type="http://schemas.openxmlformats.org/officeDocument/2006/relationships/image" Target="../media/image87.emf"/><Relationship Id="rId301" Type="http://schemas.openxmlformats.org/officeDocument/2006/relationships/control" Target="../activeX/activeX149.xml"/><Relationship Id="rId343" Type="http://schemas.openxmlformats.org/officeDocument/2006/relationships/control" Target="../activeX/activeX170.xml"/><Relationship Id="rId550" Type="http://schemas.openxmlformats.org/officeDocument/2006/relationships/image" Target="../media/image273.emf"/><Relationship Id="rId788" Type="http://schemas.openxmlformats.org/officeDocument/2006/relationships/image" Target="../media/image392.emf"/><Relationship Id="rId953" Type="http://schemas.openxmlformats.org/officeDocument/2006/relationships/control" Target="../activeX/activeX475.xml"/><Relationship Id="rId82" Type="http://schemas.openxmlformats.org/officeDocument/2006/relationships/image" Target="../media/image39.emf"/><Relationship Id="rId203" Type="http://schemas.openxmlformats.org/officeDocument/2006/relationships/control" Target="../activeX/activeX100.xml"/><Relationship Id="rId385" Type="http://schemas.openxmlformats.org/officeDocument/2006/relationships/control" Target="../activeX/activeX191.xml"/><Relationship Id="rId592" Type="http://schemas.openxmlformats.org/officeDocument/2006/relationships/image" Target="../media/image294.emf"/><Relationship Id="rId606" Type="http://schemas.openxmlformats.org/officeDocument/2006/relationships/image" Target="../media/image301.emf"/><Relationship Id="rId648" Type="http://schemas.openxmlformats.org/officeDocument/2006/relationships/image" Target="../media/image322.emf"/><Relationship Id="rId813" Type="http://schemas.openxmlformats.org/officeDocument/2006/relationships/control" Target="../activeX/activeX405.xml"/><Relationship Id="rId855" Type="http://schemas.openxmlformats.org/officeDocument/2006/relationships/control" Target="../activeX/activeX426.xml"/><Relationship Id="rId245" Type="http://schemas.openxmlformats.org/officeDocument/2006/relationships/control" Target="../activeX/activeX121.xml"/><Relationship Id="rId287" Type="http://schemas.openxmlformats.org/officeDocument/2006/relationships/control" Target="../activeX/activeX142.xml"/><Relationship Id="rId410" Type="http://schemas.openxmlformats.org/officeDocument/2006/relationships/image" Target="../media/image203.emf"/><Relationship Id="rId452" Type="http://schemas.openxmlformats.org/officeDocument/2006/relationships/image" Target="../media/image224.emf"/><Relationship Id="rId494" Type="http://schemas.openxmlformats.org/officeDocument/2006/relationships/image" Target="../media/image245.emf"/><Relationship Id="rId508" Type="http://schemas.openxmlformats.org/officeDocument/2006/relationships/image" Target="../media/image252.emf"/><Relationship Id="rId715" Type="http://schemas.openxmlformats.org/officeDocument/2006/relationships/control" Target="../activeX/activeX356.xml"/><Relationship Id="rId897" Type="http://schemas.openxmlformats.org/officeDocument/2006/relationships/control" Target="../activeX/activeX447.xml"/><Relationship Id="rId922" Type="http://schemas.openxmlformats.org/officeDocument/2006/relationships/image" Target="../media/image459.emf"/><Relationship Id="rId105" Type="http://schemas.openxmlformats.org/officeDocument/2006/relationships/control" Target="../activeX/activeX51.xml"/><Relationship Id="rId147" Type="http://schemas.openxmlformats.org/officeDocument/2006/relationships/control" Target="../activeX/activeX72.xml"/><Relationship Id="rId312" Type="http://schemas.openxmlformats.org/officeDocument/2006/relationships/image" Target="../media/image154.emf"/><Relationship Id="rId354" Type="http://schemas.openxmlformats.org/officeDocument/2006/relationships/image" Target="../media/image175.emf"/><Relationship Id="rId757" Type="http://schemas.openxmlformats.org/officeDocument/2006/relationships/control" Target="../activeX/activeX377.xml"/><Relationship Id="rId799" Type="http://schemas.openxmlformats.org/officeDocument/2006/relationships/control" Target="../activeX/activeX398.xml"/><Relationship Id="rId964" Type="http://schemas.openxmlformats.org/officeDocument/2006/relationships/image" Target="../media/image480.emf"/><Relationship Id="rId51" Type="http://schemas.openxmlformats.org/officeDocument/2006/relationships/control" Target="../activeX/activeX24.xml"/><Relationship Id="rId93" Type="http://schemas.openxmlformats.org/officeDocument/2006/relationships/control" Target="../activeX/activeX45.xml"/><Relationship Id="rId189" Type="http://schemas.openxmlformats.org/officeDocument/2006/relationships/control" Target="../activeX/activeX93.xml"/><Relationship Id="rId396" Type="http://schemas.openxmlformats.org/officeDocument/2006/relationships/image" Target="../media/image196.emf"/><Relationship Id="rId561" Type="http://schemas.openxmlformats.org/officeDocument/2006/relationships/control" Target="../activeX/activeX279.xml"/><Relationship Id="rId617" Type="http://schemas.openxmlformats.org/officeDocument/2006/relationships/control" Target="../activeX/activeX307.xml"/><Relationship Id="rId659" Type="http://schemas.openxmlformats.org/officeDocument/2006/relationships/control" Target="../activeX/activeX328.xml"/><Relationship Id="rId824" Type="http://schemas.openxmlformats.org/officeDocument/2006/relationships/image" Target="../media/image410.emf"/><Relationship Id="rId866" Type="http://schemas.openxmlformats.org/officeDocument/2006/relationships/image" Target="../media/image431.emf"/><Relationship Id="rId214" Type="http://schemas.openxmlformats.org/officeDocument/2006/relationships/image" Target="../media/image105.emf"/><Relationship Id="rId256" Type="http://schemas.openxmlformats.org/officeDocument/2006/relationships/image" Target="../media/image126.emf"/><Relationship Id="rId298" Type="http://schemas.openxmlformats.org/officeDocument/2006/relationships/image" Target="../media/image147.emf"/><Relationship Id="rId421" Type="http://schemas.openxmlformats.org/officeDocument/2006/relationships/control" Target="../activeX/activeX209.xml"/><Relationship Id="rId463" Type="http://schemas.openxmlformats.org/officeDocument/2006/relationships/control" Target="../activeX/activeX230.xml"/><Relationship Id="rId519" Type="http://schemas.openxmlformats.org/officeDocument/2006/relationships/control" Target="../activeX/activeX258.xml"/><Relationship Id="rId670" Type="http://schemas.openxmlformats.org/officeDocument/2006/relationships/image" Target="../media/image333.emf"/><Relationship Id="rId116" Type="http://schemas.openxmlformats.org/officeDocument/2006/relationships/image" Target="../media/image56.emf"/><Relationship Id="rId158" Type="http://schemas.openxmlformats.org/officeDocument/2006/relationships/image" Target="../media/image77.emf"/><Relationship Id="rId323" Type="http://schemas.openxmlformats.org/officeDocument/2006/relationships/control" Target="../activeX/activeX160.xml"/><Relationship Id="rId530" Type="http://schemas.openxmlformats.org/officeDocument/2006/relationships/image" Target="../media/image263.emf"/><Relationship Id="rId726" Type="http://schemas.openxmlformats.org/officeDocument/2006/relationships/image" Target="../media/image361.emf"/><Relationship Id="rId768" Type="http://schemas.openxmlformats.org/officeDocument/2006/relationships/image" Target="../media/image382.emf"/><Relationship Id="rId933" Type="http://schemas.openxmlformats.org/officeDocument/2006/relationships/control" Target="../activeX/activeX465.xml"/><Relationship Id="rId20" Type="http://schemas.openxmlformats.org/officeDocument/2006/relationships/image" Target="../media/image8.emf"/><Relationship Id="rId62" Type="http://schemas.openxmlformats.org/officeDocument/2006/relationships/image" Target="../media/image29.emf"/><Relationship Id="rId365" Type="http://schemas.openxmlformats.org/officeDocument/2006/relationships/control" Target="../activeX/activeX181.xml"/><Relationship Id="rId572" Type="http://schemas.openxmlformats.org/officeDocument/2006/relationships/image" Target="../media/image284.emf"/><Relationship Id="rId628" Type="http://schemas.openxmlformats.org/officeDocument/2006/relationships/image" Target="../media/image312.emf"/><Relationship Id="rId835" Type="http://schemas.openxmlformats.org/officeDocument/2006/relationships/control" Target="../activeX/activeX416.xml"/><Relationship Id="rId225" Type="http://schemas.openxmlformats.org/officeDocument/2006/relationships/control" Target="../activeX/activeX111.xml"/><Relationship Id="rId267" Type="http://schemas.openxmlformats.org/officeDocument/2006/relationships/control" Target="../activeX/activeX132.xml"/><Relationship Id="rId432" Type="http://schemas.openxmlformats.org/officeDocument/2006/relationships/image" Target="../media/image214.emf"/><Relationship Id="rId474" Type="http://schemas.openxmlformats.org/officeDocument/2006/relationships/image" Target="../media/image235.emf"/><Relationship Id="rId877" Type="http://schemas.openxmlformats.org/officeDocument/2006/relationships/control" Target="../activeX/activeX437.xml"/><Relationship Id="rId127" Type="http://schemas.openxmlformats.org/officeDocument/2006/relationships/control" Target="../activeX/activeX62.xml"/><Relationship Id="rId681" Type="http://schemas.openxmlformats.org/officeDocument/2006/relationships/control" Target="../activeX/activeX339.xml"/><Relationship Id="rId737" Type="http://schemas.openxmlformats.org/officeDocument/2006/relationships/control" Target="../activeX/activeX367.xml"/><Relationship Id="rId779" Type="http://schemas.openxmlformats.org/officeDocument/2006/relationships/control" Target="../activeX/activeX388.xml"/><Relationship Id="rId902" Type="http://schemas.openxmlformats.org/officeDocument/2006/relationships/image" Target="../media/image449.emf"/><Relationship Id="rId944" Type="http://schemas.openxmlformats.org/officeDocument/2006/relationships/image" Target="../media/image470.emf"/><Relationship Id="rId31" Type="http://schemas.openxmlformats.org/officeDocument/2006/relationships/control" Target="../activeX/activeX14.xml"/><Relationship Id="rId73" Type="http://schemas.openxmlformats.org/officeDocument/2006/relationships/control" Target="../activeX/activeX35.xml"/><Relationship Id="rId169" Type="http://schemas.openxmlformats.org/officeDocument/2006/relationships/control" Target="../activeX/activeX83.xml"/><Relationship Id="rId334" Type="http://schemas.openxmlformats.org/officeDocument/2006/relationships/image" Target="../media/image165.emf"/><Relationship Id="rId376" Type="http://schemas.openxmlformats.org/officeDocument/2006/relationships/image" Target="../media/image186.emf"/><Relationship Id="rId541" Type="http://schemas.openxmlformats.org/officeDocument/2006/relationships/control" Target="../activeX/activeX269.xml"/><Relationship Id="rId583" Type="http://schemas.openxmlformats.org/officeDocument/2006/relationships/control" Target="../activeX/activeX290.xml"/><Relationship Id="rId639" Type="http://schemas.openxmlformats.org/officeDocument/2006/relationships/control" Target="../activeX/activeX318.xml"/><Relationship Id="rId790" Type="http://schemas.openxmlformats.org/officeDocument/2006/relationships/image" Target="../media/image393.emf"/><Relationship Id="rId804" Type="http://schemas.openxmlformats.org/officeDocument/2006/relationships/image" Target="../media/image400.emf"/><Relationship Id="rId4" Type="http://schemas.openxmlformats.org/officeDocument/2006/relationships/vmlDrawing" Target="../drawings/vmlDrawing1.vml"/><Relationship Id="rId180" Type="http://schemas.openxmlformats.org/officeDocument/2006/relationships/image" Target="../media/image88.emf"/><Relationship Id="rId236" Type="http://schemas.openxmlformats.org/officeDocument/2006/relationships/image" Target="../media/image116.emf"/><Relationship Id="rId278" Type="http://schemas.openxmlformats.org/officeDocument/2006/relationships/image" Target="../media/image137.emf"/><Relationship Id="rId401" Type="http://schemas.openxmlformats.org/officeDocument/2006/relationships/control" Target="../activeX/activeX199.xml"/><Relationship Id="rId443" Type="http://schemas.openxmlformats.org/officeDocument/2006/relationships/control" Target="../activeX/activeX220.xml"/><Relationship Id="rId650" Type="http://schemas.openxmlformats.org/officeDocument/2006/relationships/image" Target="../media/image323.emf"/><Relationship Id="rId846" Type="http://schemas.openxmlformats.org/officeDocument/2006/relationships/image" Target="../media/image421.emf"/><Relationship Id="rId888" Type="http://schemas.openxmlformats.org/officeDocument/2006/relationships/image" Target="../media/image442.emf"/><Relationship Id="rId303" Type="http://schemas.openxmlformats.org/officeDocument/2006/relationships/control" Target="../activeX/activeX150.xml"/><Relationship Id="rId485" Type="http://schemas.openxmlformats.org/officeDocument/2006/relationships/control" Target="../activeX/activeX241.xml"/><Relationship Id="rId692" Type="http://schemas.openxmlformats.org/officeDocument/2006/relationships/image" Target="../media/image344.emf"/><Relationship Id="rId706" Type="http://schemas.openxmlformats.org/officeDocument/2006/relationships/image" Target="../media/image351.emf"/><Relationship Id="rId748" Type="http://schemas.openxmlformats.org/officeDocument/2006/relationships/image" Target="../media/image372.emf"/><Relationship Id="rId913" Type="http://schemas.openxmlformats.org/officeDocument/2006/relationships/control" Target="../activeX/activeX455.xml"/><Relationship Id="rId955" Type="http://schemas.openxmlformats.org/officeDocument/2006/relationships/control" Target="../activeX/activeX476.xml"/><Relationship Id="rId42" Type="http://schemas.openxmlformats.org/officeDocument/2006/relationships/image" Target="../media/image19.emf"/><Relationship Id="rId84" Type="http://schemas.openxmlformats.org/officeDocument/2006/relationships/image" Target="../media/image40.emf"/><Relationship Id="rId138" Type="http://schemas.openxmlformats.org/officeDocument/2006/relationships/image" Target="../media/image67.emf"/><Relationship Id="rId345" Type="http://schemas.openxmlformats.org/officeDocument/2006/relationships/control" Target="../activeX/activeX171.xml"/><Relationship Id="rId387" Type="http://schemas.openxmlformats.org/officeDocument/2006/relationships/control" Target="../activeX/activeX192.xml"/><Relationship Id="rId510" Type="http://schemas.openxmlformats.org/officeDocument/2006/relationships/image" Target="../media/image253.emf"/><Relationship Id="rId552" Type="http://schemas.openxmlformats.org/officeDocument/2006/relationships/image" Target="../media/image274.emf"/><Relationship Id="rId594" Type="http://schemas.openxmlformats.org/officeDocument/2006/relationships/image" Target="../media/image295.emf"/><Relationship Id="rId608" Type="http://schemas.openxmlformats.org/officeDocument/2006/relationships/image" Target="../media/image302.emf"/><Relationship Id="rId815" Type="http://schemas.openxmlformats.org/officeDocument/2006/relationships/control" Target="../activeX/activeX406.xml"/><Relationship Id="rId191" Type="http://schemas.openxmlformats.org/officeDocument/2006/relationships/control" Target="../activeX/activeX94.xml"/><Relationship Id="rId205" Type="http://schemas.openxmlformats.org/officeDocument/2006/relationships/control" Target="../activeX/activeX101.xml"/><Relationship Id="rId247" Type="http://schemas.openxmlformats.org/officeDocument/2006/relationships/control" Target="../activeX/activeX122.xml"/><Relationship Id="rId412" Type="http://schemas.openxmlformats.org/officeDocument/2006/relationships/image" Target="../media/image204.emf"/><Relationship Id="rId857" Type="http://schemas.openxmlformats.org/officeDocument/2006/relationships/control" Target="../activeX/activeX427.xml"/><Relationship Id="rId899" Type="http://schemas.openxmlformats.org/officeDocument/2006/relationships/control" Target="../activeX/activeX448.xml"/><Relationship Id="rId107" Type="http://schemas.openxmlformats.org/officeDocument/2006/relationships/control" Target="../activeX/activeX52.xml"/><Relationship Id="rId289" Type="http://schemas.openxmlformats.org/officeDocument/2006/relationships/control" Target="../activeX/activeX143.xml"/><Relationship Id="rId454" Type="http://schemas.openxmlformats.org/officeDocument/2006/relationships/image" Target="../media/image225.emf"/><Relationship Id="rId496" Type="http://schemas.openxmlformats.org/officeDocument/2006/relationships/image" Target="../media/image246.emf"/><Relationship Id="rId661" Type="http://schemas.openxmlformats.org/officeDocument/2006/relationships/control" Target="../activeX/activeX329.xml"/><Relationship Id="rId717" Type="http://schemas.openxmlformats.org/officeDocument/2006/relationships/control" Target="../activeX/activeX357.xml"/><Relationship Id="rId759" Type="http://schemas.openxmlformats.org/officeDocument/2006/relationships/control" Target="../activeX/activeX378.xml"/><Relationship Id="rId924" Type="http://schemas.openxmlformats.org/officeDocument/2006/relationships/image" Target="../media/image460.emf"/><Relationship Id="rId966" Type="http://schemas.openxmlformats.org/officeDocument/2006/relationships/image" Target="../media/image481.emf"/><Relationship Id="rId11" Type="http://schemas.openxmlformats.org/officeDocument/2006/relationships/control" Target="../activeX/activeX4.xml"/><Relationship Id="rId53" Type="http://schemas.openxmlformats.org/officeDocument/2006/relationships/control" Target="../activeX/activeX25.xml"/><Relationship Id="rId149" Type="http://schemas.openxmlformats.org/officeDocument/2006/relationships/control" Target="../activeX/activeX73.xml"/><Relationship Id="rId314" Type="http://schemas.openxmlformats.org/officeDocument/2006/relationships/image" Target="../media/image155.emf"/><Relationship Id="rId356" Type="http://schemas.openxmlformats.org/officeDocument/2006/relationships/image" Target="../media/image176.emf"/><Relationship Id="rId398" Type="http://schemas.openxmlformats.org/officeDocument/2006/relationships/image" Target="../media/image197.emf"/><Relationship Id="rId521" Type="http://schemas.openxmlformats.org/officeDocument/2006/relationships/control" Target="../activeX/activeX259.xml"/><Relationship Id="rId563" Type="http://schemas.openxmlformats.org/officeDocument/2006/relationships/control" Target="../activeX/activeX280.xml"/><Relationship Id="rId619" Type="http://schemas.openxmlformats.org/officeDocument/2006/relationships/control" Target="../activeX/activeX308.xml"/><Relationship Id="rId770" Type="http://schemas.openxmlformats.org/officeDocument/2006/relationships/image" Target="../media/image383.emf"/><Relationship Id="rId95" Type="http://schemas.openxmlformats.org/officeDocument/2006/relationships/control" Target="../activeX/activeX46.xml"/><Relationship Id="rId160" Type="http://schemas.openxmlformats.org/officeDocument/2006/relationships/image" Target="../media/image78.emf"/><Relationship Id="rId216" Type="http://schemas.openxmlformats.org/officeDocument/2006/relationships/image" Target="../media/image106.emf"/><Relationship Id="rId423" Type="http://schemas.openxmlformats.org/officeDocument/2006/relationships/control" Target="../activeX/activeX210.xml"/><Relationship Id="rId826" Type="http://schemas.openxmlformats.org/officeDocument/2006/relationships/image" Target="../media/image411.emf"/><Relationship Id="rId868" Type="http://schemas.openxmlformats.org/officeDocument/2006/relationships/image" Target="../media/image432.emf"/><Relationship Id="rId258" Type="http://schemas.openxmlformats.org/officeDocument/2006/relationships/image" Target="../media/image127.emf"/><Relationship Id="rId465" Type="http://schemas.openxmlformats.org/officeDocument/2006/relationships/control" Target="../activeX/activeX231.xml"/><Relationship Id="rId630" Type="http://schemas.openxmlformats.org/officeDocument/2006/relationships/image" Target="../media/image313.emf"/><Relationship Id="rId672" Type="http://schemas.openxmlformats.org/officeDocument/2006/relationships/image" Target="../media/image334.emf"/><Relationship Id="rId728" Type="http://schemas.openxmlformats.org/officeDocument/2006/relationships/image" Target="../media/image362.emf"/><Relationship Id="rId935" Type="http://schemas.openxmlformats.org/officeDocument/2006/relationships/control" Target="../activeX/activeX466.xml"/><Relationship Id="rId22" Type="http://schemas.openxmlformats.org/officeDocument/2006/relationships/image" Target="../media/image9.emf"/><Relationship Id="rId64" Type="http://schemas.openxmlformats.org/officeDocument/2006/relationships/image" Target="../media/image30.emf"/><Relationship Id="rId118" Type="http://schemas.openxmlformats.org/officeDocument/2006/relationships/image" Target="../media/image57.emf"/><Relationship Id="rId325" Type="http://schemas.openxmlformats.org/officeDocument/2006/relationships/control" Target="../activeX/activeX161.xml"/><Relationship Id="rId367" Type="http://schemas.openxmlformats.org/officeDocument/2006/relationships/control" Target="../activeX/activeX182.xml"/><Relationship Id="rId532" Type="http://schemas.openxmlformats.org/officeDocument/2006/relationships/image" Target="../media/image264.emf"/><Relationship Id="rId574" Type="http://schemas.openxmlformats.org/officeDocument/2006/relationships/image" Target="../media/image285.emf"/><Relationship Id="rId171" Type="http://schemas.openxmlformats.org/officeDocument/2006/relationships/control" Target="../activeX/activeX84.xml"/><Relationship Id="rId227" Type="http://schemas.openxmlformats.org/officeDocument/2006/relationships/control" Target="../activeX/activeX112.xml"/><Relationship Id="rId781" Type="http://schemas.openxmlformats.org/officeDocument/2006/relationships/control" Target="../activeX/activeX389.xml"/><Relationship Id="rId837" Type="http://schemas.openxmlformats.org/officeDocument/2006/relationships/control" Target="../activeX/activeX417.xml"/><Relationship Id="rId879" Type="http://schemas.openxmlformats.org/officeDocument/2006/relationships/control" Target="../activeX/activeX438.xml"/><Relationship Id="rId269" Type="http://schemas.openxmlformats.org/officeDocument/2006/relationships/control" Target="../activeX/activeX133.xml"/><Relationship Id="rId434" Type="http://schemas.openxmlformats.org/officeDocument/2006/relationships/image" Target="../media/image215.emf"/><Relationship Id="rId476" Type="http://schemas.openxmlformats.org/officeDocument/2006/relationships/image" Target="../media/image236.emf"/><Relationship Id="rId641" Type="http://schemas.openxmlformats.org/officeDocument/2006/relationships/control" Target="../activeX/activeX319.xml"/><Relationship Id="rId683" Type="http://schemas.openxmlformats.org/officeDocument/2006/relationships/control" Target="../activeX/activeX340.xml"/><Relationship Id="rId739" Type="http://schemas.openxmlformats.org/officeDocument/2006/relationships/control" Target="../activeX/activeX368.xml"/><Relationship Id="rId890" Type="http://schemas.openxmlformats.org/officeDocument/2006/relationships/image" Target="../media/image443.emf"/><Relationship Id="rId904" Type="http://schemas.openxmlformats.org/officeDocument/2006/relationships/image" Target="../media/image450.emf"/><Relationship Id="rId33" Type="http://schemas.openxmlformats.org/officeDocument/2006/relationships/control" Target="../activeX/activeX15.xml"/><Relationship Id="rId129" Type="http://schemas.openxmlformats.org/officeDocument/2006/relationships/control" Target="../activeX/activeX63.xml"/><Relationship Id="rId280" Type="http://schemas.openxmlformats.org/officeDocument/2006/relationships/image" Target="../media/image138.emf"/><Relationship Id="rId336" Type="http://schemas.openxmlformats.org/officeDocument/2006/relationships/image" Target="../media/image166.emf"/><Relationship Id="rId501" Type="http://schemas.openxmlformats.org/officeDocument/2006/relationships/control" Target="../activeX/activeX249.xml"/><Relationship Id="rId543" Type="http://schemas.openxmlformats.org/officeDocument/2006/relationships/control" Target="../activeX/activeX270.xml"/><Relationship Id="rId946" Type="http://schemas.openxmlformats.org/officeDocument/2006/relationships/image" Target="../media/image471.emf"/><Relationship Id="rId75" Type="http://schemas.openxmlformats.org/officeDocument/2006/relationships/control" Target="../activeX/activeX36.xml"/><Relationship Id="rId140" Type="http://schemas.openxmlformats.org/officeDocument/2006/relationships/image" Target="../media/image68.emf"/><Relationship Id="rId182" Type="http://schemas.openxmlformats.org/officeDocument/2006/relationships/image" Target="../media/image89.emf"/><Relationship Id="rId378" Type="http://schemas.openxmlformats.org/officeDocument/2006/relationships/image" Target="../media/image187.emf"/><Relationship Id="rId403" Type="http://schemas.openxmlformats.org/officeDocument/2006/relationships/control" Target="../activeX/activeX200.xml"/><Relationship Id="rId585" Type="http://schemas.openxmlformats.org/officeDocument/2006/relationships/control" Target="../activeX/activeX291.xml"/><Relationship Id="rId750" Type="http://schemas.openxmlformats.org/officeDocument/2006/relationships/image" Target="../media/image373.emf"/><Relationship Id="rId792" Type="http://schemas.openxmlformats.org/officeDocument/2006/relationships/image" Target="../media/image394.emf"/><Relationship Id="rId806" Type="http://schemas.openxmlformats.org/officeDocument/2006/relationships/image" Target="../media/image401.emf"/><Relationship Id="rId848" Type="http://schemas.openxmlformats.org/officeDocument/2006/relationships/image" Target="../media/image422.emf"/><Relationship Id="rId6" Type="http://schemas.openxmlformats.org/officeDocument/2006/relationships/image" Target="../media/image1.emf"/><Relationship Id="rId238" Type="http://schemas.openxmlformats.org/officeDocument/2006/relationships/image" Target="../media/image117.emf"/><Relationship Id="rId445" Type="http://schemas.openxmlformats.org/officeDocument/2006/relationships/control" Target="../activeX/activeX221.xml"/><Relationship Id="rId487" Type="http://schemas.openxmlformats.org/officeDocument/2006/relationships/control" Target="../activeX/activeX242.xml"/><Relationship Id="rId610" Type="http://schemas.openxmlformats.org/officeDocument/2006/relationships/image" Target="../media/image303.emf"/><Relationship Id="rId652" Type="http://schemas.openxmlformats.org/officeDocument/2006/relationships/image" Target="../media/image324.emf"/><Relationship Id="rId694" Type="http://schemas.openxmlformats.org/officeDocument/2006/relationships/image" Target="../media/image345.emf"/><Relationship Id="rId708" Type="http://schemas.openxmlformats.org/officeDocument/2006/relationships/image" Target="../media/image352.emf"/><Relationship Id="rId915" Type="http://schemas.openxmlformats.org/officeDocument/2006/relationships/control" Target="../activeX/activeX456.xml"/><Relationship Id="rId291" Type="http://schemas.openxmlformats.org/officeDocument/2006/relationships/control" Target="../activeX/activeX144.xml"/><Relationship Id="rId305" Type="http://schemas.openxmlformats.org/officeDocument/2006/relationships/control" Target="../activeX/activeX151.xml"/><Relationship Id="rId347" Type="http://schemas.openxmlformats.org/officeDocument/2006/relationships/control" Target="../activeX/activeX172.xml"/><Relationship Id="rId512" Type="http://schemas.openxmlformats.org/officeDocument/2006/relationships/image" Target="../media/image254.emf"/><Relationship Id="rId957" Type="http://schemas.openxmlformats.org/officeDocument/2006/relationships/control" Target="../activeX/activeX477.xml"/><Relationship Id="rId44" Type="http://schemas.openxmlformats.org/officeDocument/2006/relationships/image" Target="../media/image20.emf"/><Relationship Id="rId86" Type="http://schemas.openxmlformats.org/officeDocument/2006/relationships/image" Target="../media/image41.emf"/><Relationship Id="rId151" Type="http://schemas.openxmlformats.org/officeDocument/2006/relationships/control" Target="../activeX/activeX74.xml"/><Relationship Id="rId389" Type="http://schemas.openxmlformats.org/officeDocument/2006/relationships/control" Target="../activeX/activeX193.xml"/><Relationship Id="rId554" Type="http://schemas.openxmlformats.org/officeDocument/2006/relationships/image" Target="../media/image275.emf"/><Relationship Id="rId596" Type="http://schemas.openxmlformats.org/officeDocument/2006/relationships/image" Target="../media/image296.emf"/><Relationship Id="rId761" Type="http://schemas.openxmlformats.org/officeDocument/2006/relationships/control" Target="../activeX/activeX379.xml"/><Relationship Id="rId817" Type="http://schemas.openxmlformats.org/officeDocument/2006/relationships/control" Target="../activeX/activeX407.xml"/><Relationship Id="rId859" Type="http://schemas.openxmlformats.org/officeDocument/2006/relationships/control" Target="../activeX/activeX428.xml"/><Relationship Id="rId193" Type="http://schemas.openxmlformats.org/officeDocument/2006/relationships/control" Target="../activeX/activeX95.xml"/><Relationship Id="rId207" Type="http://schemas.openxmlformats.org/officeDocument/2006/relationships/control" Target="../activeX/activeX102.xml"/><Relationship Id="rId249" Type="http://schemas.openxmlformats.org/officeDocument/2006/relationships/control" Target="../activeX/activeX123.xml"/><Relationship Id="rId414" Type="http://schemas.openxmlformats.org/officeDocument/2006/relationships/image" Target="../media/image205.emf"/><Relationship Id="rId456" Type="http://schemas.openxmlformats.org/officeDocument/2006/relationships/image" Target="../media/image226.emf"/><Relationship Id="rId498" Type="http://schemas.openxmlformats.org/officeDocument/2006/relationships/image" Target="../media/image247.emf"/><Relationship Id="rId621" Type="http://schemas.openxmlformats.org/officeDocument/2006/relationships/control" Target="../activeX/activeX309.xml"/><Relationship Id="rId663" Type="http://schemas.openxmlformats.org/officeDocument/2006/relationships/control" Target="../activeX/activeX330.xml"/><Relationship Id="rId870" Type="http://schemas.openxmlformats.org/officeDocument/2006/relationships/image" Target="../media/image433.emf"/><Relationship Id="rId13" Type="http://schemas.openxmlformats.org/officeDocument/2006/relationships/control" Target="../activeX/activeX5.xml"/><Relationship Id="rId109" Type="http://schemas.openxmlformats.org/officeDocument/2006/relationships/control" Target="../activeX/activeX53.xml"/><Relationship Id="rId260" Type="http://schemas.openxmlformats.org/officeDocument/2006/relationships/image" Target="../media/image128.emf"/><Relationship Id="rId316" Type="http://schemas.openxmlformats.org/officeDocument/2006/relationships/image" Target="../media/image156.emf"/><Relationship Id="rId523" Type="http://schemas.openxmlformats.org/officeDocument/2006/relationships/control" Target="../activeX/activeX260.xml"/><Relationship Id="rId719" Type="http://schemas.openxmlformats.org/officeDocument/2006/relationships/control" Target="../activeX/activeX358.xml"/><Relationship Id="rId926" Type="http://schemas.openxmlformats.org/officeDocument/2006/relationships/image" Target="../media/image461.emf"/><Relationship Id="rId55" Type="http://schemas.openxmlformats.org/officeDocument/2006/relationships/control" Target="../activeX/activeX26.xml"/><Relationship Id="rId97" Type="http://schemas.openxmlformats.org/officeDocument/2006/relationships/control" Target="../activeX/activeX47.xml"/><Relationship Id="rId120" Type="http://schemas.openxmlformats.org/officeDocument/2006/relationships/image" Target="../media/image58.emf"/><Relationship Id="rId358" Type="http://schemas.openxmlformats.org/officeDocument/2006/relationships/image" Target="../media/image177.emf"/><Relationship Id="rId565" Type="http://schemas.openxmlformats.org/officeDocument/2006/relationships/control" Target="../activeX/activeX281.xml"/><Relationship Id="rId730" Type="http://schemas.openxmlformats.org/officeDocument/2006/relationships/image" Target="../media/image363.emf"/><Relationship Id="rId772" Type="http://schemas.openxmlformats.org/officeDocument/2006/relationships/image" Target="../media/image384.emf"/><Relationship Id="rId828" Type="http://schemas.openxmlformats.org/officeDocument/2006/relationships/image" Target="../media/image412.emf"/><Relationship Id="rId162" Type="http://schemas.openxmlformats.org/officeDocument/2006/relationships/image" Target="../media/image79.emf"/><Relationship Id="rId218" Type="http://schemas.openxmlformats.org/officeDocument/2006/relationships/image" Target="../media/image107.emf"/><Relationship Id="rId425" Type="http://schemas.openxmlformats.org/officeDocument/2006/relationships/control" Target="../activeX/activeX211.xml"/><Relationship Id="rId467" Type="http://schemas.openxmlformats.org/officeDocument/2006/relationships/control" Target="../activeX/activeX232.xml"/><Relationship Id="rId632" Type="http://schemas.openxmlformats.org/officeDocument/2006/relationships/image" Target="../media/image314.emf"/><Relationship Id="rId271" Type="http://schemas.openxmlformats.org/officeDocument/2006/relationships/control" Target="../activeX/activeX134.xml"/><Relationship Id="rId674" Type="http://schemas.openxmlformats.org/officeDocument/2006/relationships/image" Target="../media/image335.emf"/><Relationship Id="rId881" Type="http://schemas.openxmlformats.org/officeDocument/2006/relationships/control" Target="../activeX/activeX439.xml"/><Relationship Id="rId937" Type="http://schemas.openxmlformats.org/officeDocument/2006/relationships/control" Target="../activeX/activeX467.xml"/><Relationship Id="rId24" Type="http://schemas.openxmlformats.org/officeDocument/2006/relationships/image" Target="../media/image10.emf"/><Relationship Id="rId66" Type="http://schemas.openxmlformats.org/officeDocument/2006/relationships/image" Target="../media/image31.emf"/><Relationship Id="rId131" Type="http://schemas.openxmlformats.org/officeDocument/2006/relationships/control" Target="../activeX/activeX64.xml"/><Relationship Id="rId327" Type="http://schemas.openxmlformats.org/officeDocument/2006/relationships/control" Target="../activeX/activeX162.xml"/><Relationship Id="rId369" Type="http://schemas.openxmlformats.org/officeDocument/2006/relationships/control" Target="../activeX/activeX183.xml"/><Relationship Id="rId534" Type="http://schemas.openxmlformats.org/officeDocument/2006/relationships/image" Target="../media/image265.emf"/><Relationship Id="rId576" Type="http://schemas.openxmlformats.org/officeDocument/2006/relationships/image" Target="../media/image286.emf"/><Relationship Id="rId741" Type="http://schemas.openxmlformats.org/officeDocument/2006/relationships/control" Target="../activeX/activeX369.xml"/><Relationship Id="rId783" Type="http://schemas.openxmlformats.org/officeDocument/2006/relationships/control" Target="../activeX/activeX390.xml"/><Relationship Id="rId839" Type="http://schemas.openxmlformats.org/officeDocument/2006/relationships/control" Target="../activeX/activeX418.xml"/><Relationship Id="rId173" Type="http://schemas.openxmlformats.org/officeDocument/2006/relationships/control" Target="../activeX/activeX85.xml"/><Relationship Id="rId229" Type="http://schemas.openxmlformats.org/officeDocument/2006/relationships/control" Target="../activeX/activeX113.xml"/><Relationship Id="rId380" Type="http://schemas.openxmlformats.org/officeDocument/2006/relationships/image" Target="../media/image188.emf"/><Relationship Id="rId436" Type="http://schemas.openxmlformats.org/officeDocument/2006/relationships/image" Target="../media/image216.emf"/><Relationship Id="rId601" Type="http://schemas.openxmlformats.org/officeDocument/2006/relationships/control" Target="../activeX/activeX299.xml"/><Relationship Id="rId643" Type="http://schemas.openxmlformats.org/officeDocument/2006/relationships/control" Target="../activeX/activeX320.xml"/><Relationship Id="rId240" Type="http://schemas.openxmlformats.org/officeDocument/2006/relationships/image" Target="../media/image118.emf"/><Relationship Id="rId478" Type="http://schemas.openxmlformats.org/officeDocument/2006/relationships/image" Target="../media/image237.emf"/><Relationship Id="rId685" Type="http://schemas.openxmlformats.org/officeDocument/2006/relationships/control" Target="../activeX/activeX341.xml"/><Relationship Id="rId850" Type="http://schemas.openxmlformats.org/officeDocument/2006/relationships/image" Target="../media/image423.emf"/><Relationship Id="rId892" Type="http://schemas.openxmlformats.org/officeDocument/2006/relationships/image" Target="../media/image444.emf"/><Relationship Id="rId906" Type="http://schemas.openxmlformats.org/officeDocument/2006/relationships/image" Target="../media/image451.emf"/><Relationship Id="rId948" Type="http://schemas.openxmlformats.org/officeDocument/2006/relationships/image" Target="../media/image472.emf"/><Relationship Id="rId35" Type="http://schemas.openxmlformats.org/officeDocument/2006/relationships/control" Target="../activeX/activeX16.xml"/><Relationship Id="rId77" Type="http://schemas.openxmlformats.org/officeDocument/2006/relationships/control" Target="../activeX/activeX37.xml"/><Relationship Id="rId100" Type="http://schemas.openxmlformats.org/officeDocument/2006/relationships/image" Target="../media/image48.emf"/><Relationship Id="rId282" Type="http://schemas.openxmlformats.org/officeDocument/2006/relationships/image" Target="../media/image139.emf"/><Relationship Id="rId338" Type="http://schemas.openxmlformats.org/officeDocument/2006/relationships/image" Target="../media/image167.emf"/><Relationship Id="rId503" Type="http://schemas.openxmlformats.org/officeDocument/2006/relationships/control" Target="../activeX/activeX250.xml"/><Relationship Id="rId545" Type="http://schemas.openxmlformats.org/officeDocument/2006/relationships/control" Target="../activeX/activeX271.xml"/><Relationship Id="rId587" Type="http://schemas.openxmlformats.org/officeDocument/2006/relationships/control" Target="../activeX/activeX292.xml"/><Relationship Id="rId710" Type="http://schemas.openxmlformats.org/officeDocument/2006/relationships/image" Target="../media/image353.emf"/><Relationship Id="rId752" Type="http://schemas.openxmlformats.org/officeDocument/2006/relationships/image" Target="../media/image374.emf"/><Relationship Id="rId808" Type="http://schemas.openxmlformats.org/officeDocument/2006/relationships/image" Target="../media/image402.emf"/><Relationship Id="rId8" Type="http://schemas.openxmlformats.org/officeDocument/2006/relationships/image" Target="../media/image2.emf"/><Relationship Id="rId142" Type="http://schemas.openxmlformats.org/officeDocument/2006/relationships/image" Target="../media/image69.emf"/><Relationship Id="rId184" Type="http://schemas.openxmlformats.org/officeDocument/2006/relationships/image" Target="../media/image90.emf"/><Relationship Id="rId391" Type="http://schemas.openxmlformats.org/officeDocument/2006/relationships/control" Target="../activeX/activeX194.xml"/><Relationship Id="rId405" Type="http://schemas.openxmlformats.org/officeDocument/2006/relationships/control" Target="../activeX/activeX201.xml"/><Relationship Id="rId447" Type="http://schemas.openxmlformats.org/officeDocument/2006/relationships/control" Target="../activeX/activeX222.xml"/><Relationship Id="rId612" Type="http://schemas.openxmlformats.org/officeDocument/2006/relationships/image" Target="../media/image304.emf"/><Relationship Id="rId794" Type="http://schemas.openxmlformats.org/officeDocument/2006/relationships/image" Target="../media/image395.emf"/><Relationship Id="rId251" Type="http://schemas.openxmlformats.org/officeDocument/2006/relationships/control" Target="../activeX/activeX124.xml"/><Relationship Id="rId489" Type="http://schemas.openxmlformats.org/officeDocument/2006/relationships/control" Target="../activeX/activeX243.xml"/><Relationship Id="rId654" Type="http://schemas.openxmlformats.org/officeDocument/2006/relationships/image" Target="../media/image325.emf"/><Relationship Id="rId696" Type="http://schemas.openxmlformats.org/officeDocument/2006/relationships/image" Target="../media/image346.emf"/><Relationship Id="rId861" Type="http://schemas.openxmlformats.org/officeDocument/2006/relationships/control" Target="../activeX/activeX429.xml"/><Relationship Id="rId917" Type="http://schemas.openxmlformats.org/officeDocument/2006/relationships/control" Target="../activeX/activeX457.xml"/><Relationship Id="rId959" Type="http://schemas.openxmlformats.org/officeDocument/2006/relationships/control" Target="../activeX/activeX478.xml"/><Relationship Id="rId46" Type="http://schemas.openxmlformats.org/officeDocument/2006/relationships/image" Target="../media/image21.emf"/><Relationship Id="rId293" Type="http://schemas.openxmlformats.org/officeDocument/2006/relationships/control" Target="../activeX/activeX145.xml"/><Relationship Id="rId307" Type="http://schemas.openxmlformats.org/officeDocument/2006/relationships/control" Target="../activeX/activeX152.xml"/><Relationship Id="rId349" Type="http://schemas.openxmlformats.org/officeDocument/2006/relationships/control" Target="../activeX/activeX173.xml"/><Relationship Id="rId514" Type="http://schemas.openxmlformats.org/officeDocument/2006/relationships/image" Target="../media/image255.emf"/><Relationship Id="rId556" Type="http://schemas.openxmlformats.org/officeDocument/2006/relationships/image" Target="../media/image276.emf"/><Relationship Id="rId721" Type="http://schemas.openxmlformats.org/officeDocument/2006/relationships/control" Target="../activeX/activeX359.xml"/><Relationship Id="rId763" Type="http://schemas.openxmlformats.org/officeDocument/2006/relationships/control" Target="../activeX/activeX380.xml"/><Relationship Id="rId88" Type="http://schemas.openxmlformats.org/officeDocument/2006/relationships/image" Target="../media/image42.emf"/><Relationship Id="rId111" Type="http://schemas.openxmlformats.org/officeDocument/2006/relationships/control" Target="../activeX/activeX54.xml"/><Relationship Id="rId153" Type="http://schemas.openxmlformats.org/officeDocument/2006/relationships/control" Target="../activeX/activeX75.xml"/><Relationship Id="rId195" Type="http://schemas.openxmlformats.org/officeDocument/2006/relationships/control" Target="../activeX/activeX96.xml"/><Relationship Id="rId209" Type="http://schemas.openxmlformats.org/officeDocument/2006/relationships/control" Target="../activeX/activeX103.xml"/><Relationship Id="rId360" Type="http://schemas.openxmlformats.org/officeDocument/2006/relationships/image" Target="../media/image178.emf"/><Relationship Id="rId416" Type="http://schemas.openxmlformats.org/officeDocument/2006/relationships/image" Target="../media/image206.emf"/><Relationship Id="rId598" Type="http://schemas.openxmlformats.org/officeDocument/2006/relationships/image" Target="../media/image297.emf"/><Relationship Id="rId819" Type="http://schemas.openxmlformats.org/officeDocument/2006/relationships/control" Target="../activeX/activeX408.xml"/><Relationship Id="rId220" Type="http://schemas.openxmlformats.org/officeDocument/2006/relationships/image" Target="../media/image108.emf"/><Relationship Id="rId458" Type="http://schemas.openxmlformats.org/officeDocument/2006/relationships/image" Target="../media/image227.emf"/><Relationship Id="rId623" Type="http://schemas.openxmlformats.org/officeDocument/2006/relationships/control" Target="../activeX/activeX310.xml"/><Relationship Id="rId665" Type="http://schemas.openxmlformats.org/officeDocument/2006/relationships/control" Target="../activeX/activeX331.xml"/><Relationship Id="rId830" Type="http://schemas.openxmlformats.org/officeDocument/2006/relationships/image" Target="../media/image413.emf"/><Relationship Id="rId872" Type="http://schemas.openxmlformats.org/officeDocument/2006/relationships/image" Target="../media/image434.emf"/><Relationship Id="rId928" Type="http://schemas.openxmlformats.org/officeDocument/2006/relationships/image" Target="../media/image462.emf"/><Relationship Id="rId15" Type="http://schemas.openxmlformats.org/officeDocument/2006/relationships/control" Target="../activeX/activeX6.xml"/><Relationship Id="rId57" Type="http://schemas.openxmlformats.org/officeDocument/2006/relationships/control" Target="../activeX/activeX27.xml"/><Relationship Id="rId262" Type="http://schemas.openxmlformats.org/officeDocument/2006/relationships/image" Target="../media/image129.emf"/><Relationship Id="rId318" Type="http://schemas.openxmlformats.org/officeDocument/2006/relationships/image" Target="../media/image157.emf"/><Relationship Id="rId525" Type="http://schemas.openxmlformats.org/officeDocument/2006/relationships/control" Target="../activeX/activeX261.xml"/><Relationship Id="rId567" Type="http://schemas.openxmlformats.org/officeDocument/2006/relationships/control" Target="../activeX/activeX282.xml"/><Relationship Id="rId732" Type="http://schemas.openxmlformats.org/officeDocument/2006/relationships/image" Target="../media/image364.emf"/><Relationship Id="rId99" Type="http://schemas.openxmlformats.org/officeDocument/2006/relationships/control" Target="../activeX/activeX48.xml"/><Relationship Id="rId122" Type="http://schemas.openxmlformats.org/officeDocument/2006/relationships/image" Target="../media/image59.emf"/><Relationship Id="rId164" Type="http://schemas.openxmlformats.org/officeDocument/2006/relationships/image" Target="../media/image80.emf"/><Relationship Id="rId371" Type="http://schemas.openxmlformats.org/officeDocument/2006/relationships/control" Target="../activeX/activeX184.xml"/><Relationship Id="rId774" Type="http://schemas.openxmlformats.org/officeDocument/2006/relationships/image" Target="../media/image385.emf"/><Relationship Id="rId427" Type="http://schemas.openxmlformats.org/officeDocument/2006/relationships/control" Target="../activeX/activeX212.xml"/><Relationship Id="rId469" Type="http://schemas.openxmlformats.org/officeDocument/2006/relationships/control" Target="../activeX/activeX233.xml"/><Relationship Id="rId634" Type="http://schemas.openxmlformats.org/officeDocument/2006/relationships/image" Target="../media/image315.emf"/><Relationship Id="rId676" Type="http://schemas.openxmlformats.org/officeDocument/2006/relationships/image" Target="../media/image336.emf"/><Relationship Id="rId841" Type="http://schemas.openxmlformats.org/officeDocument/2006/relationships/control" Target="../activeX/activeX419.xml"/><Relationship Id="rId883" Type="http://schemas.openxmlformats.org/officeDocument/2006/relationships/control" Target="../activeX/activeX440.xml"/><Relationship Id="rId26" Type="http://schemas.openxmlformats.org/officeDocument/2006/relationships/image" Target="../media/image11.emf"/><Relationship Id="rId231" Type="http://schemas.openxmlformats.org/officeDocument/2006/relationships/control" Target="../activeX/activeX114.xml"/><Relationship Id="rId273" Type="http://schemas.openxmlformats.org/officeDocument/2006/relationships/control" Target="../activeX/activeX135.xml"/><Relationship Id="rId329" Type="http://schemas.openxmlformats.org/officeDocument/2006/relationships/control" Target="../activeX/activeX163.xml"/><Relationship Id="rId480" Type="http://schemas.openxmlformats.org/officeDocument/2006/relationships/image" Target="../media/image238.emf"/><Relationship Id="rId536" Type="http://schemas.openxmlformats.org/officeDocument/2006/relationships/image" Target="../media/image266.emf"/><Relationship Id="rId701" Type="http://schemas.openxmlformats.org/officeDocument/2006/relationships/control" Target="../activeX/activeX349.xml"/><Relationship Id="rId939" Type="http://schemas.openxmlformats.org/officeDocument/2006/relationships/control" Target="../activeX/activeX468.xml"/><Relationship Id="rId68" Type="http://schemas.openxmlformats.org/officeDocument/2006/relationships/image" Target="../media/image32.emf"/><Relationship Id="rId133" Type="http://schemas.openxmlformats.org/officeDocument/2006/relationships/control" Target="../activeX/activeX65.xml"/><Relationship Id="rId175" Type="http://schemas.openxmlformats.org/officeDocument/2006/relationships/control" Target="../activeX/activeX86.xml"/><Relationship Id="rId340" Type="http://schemas.openxmlformats.org/officeDocument/2006/relationships/image" Target="../media/image168.emf"/><Relationship Id="rId578" Type="http://schemas.openxmlformats.org/officeDocument/2006/relationships/image" Target="../media/image287.emf"/><Relationship Id="rId743" Type="http://schemas.openxmlformats.org/officeDocument/2006/relationships/control" Target="../activeX/activeX370.xml"/><Relationship Id="rId785" Type="http://schemas.openxmlformats.org/officeDocument/2006/relationships/control" Target="../activeX/activeX391.xml"/><Relationship Id="rId950" Type="http://schemas.openxmlformats.org/officeDocument/2006/relationships/image" Target="../media/image473.emf"/><Relationship Id="rId200" Type="http://schemas.openxmlformats.org/officeDocument/2006/relationships/image" Target="../media/image98.emf"/><Relationship Id="rId382" Type="http://schemas.openxmlformats.org/officeDocument/2006/relationships/image" Target="../media/image189.emf"/><Relationship Id="rId438" Type="http://schemas.openxmlformats.org/officeDocument/2006/relationships/image" Target="../media/image217.emf"/><Relationship Id="rId603" Type="http://schemas.openxmlformats.org/officeDocument/2006/relationships/control" Target="../activeX/activeX300.xml"/><Relationship Id="rId645" Type="http://schemas.openxmlformats.org/officeDocument/2006/relationships/control" Target="../activeX/activeX321.xml"/><Relationship Id="rId687" Type="http://schemas.openxmlformats.org/officeDocument/2006/relationships/control" Target="../activeX/activeX342.xml"/><Relationship Id="rId810" Type="http://schemas.openxmlformats.org/officeDocument/2006/relationships/image" Target="../media/image403.emf"/><Relationship Id="rId852" Type="http://schemas.openxmlformats.org/officeDocument/2006/relationships/image" Target="../media/image424.emf"/><Relationship Id="rId908" Type="http://schemas.openxmlformats.org/officeDocument/2006/relationships/image" Target="../media/image452.emf"/><Relationship Id="rId242" Type="http://schemas.openxmlformats.org/officeDocument/2006/relationships/image" Target="../media/image119.emf"/><Relationship Id="rId284" Type="http://schemas.openxmlformats.org/officeDocument/2006/relationships/image" Target="../media/image140.emf"/><Relationship Id="rId491" Type="http://schemas.openxmlformats.org/officeDocument/2006/relationships/control" Target="../activeX/activeX244.xml"/><Relationship Id="rId505" Type="http://schemas.openxmlformats.org/officeDocument/2006/relationships/control" Target="../activeX/activeX251.xml"/><Relationship Id="rId712" Type="http://schemas.openxmlformats.org/officeDocument/2006/relationships/image" Target="../media/image354.emf"/><Relationship Id="rId894" Type="http://schemas.openxmlformats.org/officeDocument/2006/relationships/image" Target="../media/image445.emf"/><Relationship Id="rId37" Type="http://schemas.openxmlformats.org/officeDocument/2006/relationships/control" Target="../activeX/activeX17.xml"/><Relationship Id="rId79" Type="http://schemas.openxmlformats.org/officeDocument/2006/relationships/control" Target="../activeX/activeX38.xml"/><Relationship Id="rId102" Type="http://schemas.openxmlformats.org/officeDocument/2006/relationships/image" Target="../media/image49.emf"/><Relationship Id="rId144" Type="http://schemas.openxmlformats.org/officeDocument/2006/relationships/image" Target="../media/image70.emf"/><Relationship Id="rId547" Type="http://schemas.openxmlformats.org/officeDocument/2006/relationships/control" Target="../activeX/activeX272.xml"/><Relationship Id="rId589" Type="http://schemas.openxmlformats.org/officeDocument/2006/relationships/control" Target="../activeX/activeX293.xml"/><Relationship Id="rId754" Type="http://schemas.openxmlformats.org/officeDocument/2006/relationships/image" Target="../media/image375.emf"/><Relationship Id="rId796" Type="http://schemas.openxmlformats.org/officeDocument/2006/relationships/image" Target="../media/image396.emf"/><Relationship Id="rId961" Type="http://schemas.openxmlformats.org/officeDocument/2006/relationships/control" Target="../activeX/activeX479.xml"/><Relationship Id="rId90" Type="http://schemas.openxmlformats.org/officeDocument/2006/relationships/image" Target="../media/image43.emf"/><Relationship Id="rId186" Type="http://schemas.openxmlformats.org/officeDocument/2006/relationships/image" Target="../media/image91.emf"/><Relationship Id="rId351" Type="http://schemas.openxmlformats.org/officeDocument/2006/relationships/control" Target="../activeX/activeX174.xml"/><Relationship Id="rId393" Type="http://schemas.openxmlformats.org/officeDocument/2006/relationships/control" Target="../activeX/activeX195.xml"/><Relationship Id="rId407" Type="http://schemas.openxmlformats.org/officeDocument/2006/relationships/control" Target="../activeX/activeX202.xml"/><Relationship Id="rId449" Type="http://schemas.openxmlformats.org/officeDocument/2006/relationships/control" Target="../activeX/activeX223.xml"/><Relationship Id="rId614" Type="http://schemas.openxmlformats.org/officeDocument/2006/relationships/image" Target="../media/image305.emf"/><Relationship Id="rId656" Type="http://schemas.openxmlformats.org/officeDocument/2006/relationships/image" Target="../media/image326.emf"/><Relationship Id="rId821" Type="http://schemas.openxmlformats.org/officeDocument/2006/relationships/control" Target="../activeX/activeX409.xml"/><Relationship Id="rId863" Type="http://schemas.openxmlformats.org/officeDocument/2006/relationships/control" Target="../activeX/activeX430.xml"/><Relationship Id="rId211" Type="http://schemas.openxmlformats.org/officeDocument/2006/relationships/control" Target="../activeX/activeX104.xml"/><Relationship Id="rId253" Type="http://schemas.openxmlformats.org/officeDocument/2006/relationships/control" Target="../activeX/activeX125.xml"/><Relationship Id="rId295" Type="http://schemas.openxmlformats.org/officeDocument/2006/relationships/control" Target="../activeX/activeX146.xml"/><Relationship Id="rId309" Type="http://schemas.openxmlformats.org/officeDocument/2006/relationships/control" Target="../activeX/activeX153.xml"/><Relationship Id="rId460" Type="http://schemas.openxmlformats.org/officeDocument/2006/relationships/image" Target="../media/image228.emf"/><Relationship Id="rId516" Type="http://schemas.openxmlformats.org/officeDocument/2006/relationships/image" Target="../media/image256.emf"/><Relationship Id="rId698" Type="http://schemas.openxmlformats.org/officeDocument/2006/relationships/image" Target="../media/image347.emf"/><Relationship Id="rId919" Type="http://schemas.openxmlformats.org/officeDocument/2006/relationships/control" Target="../activeX/activeX458.xml"/><Relationship Id="rId48" Type="http://schemas.openxmlformats.org/officeDocument/2006/relationships/image" Target="../media/image22.emf"/><Relationship Id="rId113" Type="http://schemas.openxmlformats.org/officeDocument/2006/relationships/control" Target="../activeX/activeX55.xml"/><Relationship Id="rId320" Type="http://schemas.openxmlformats.org/officeDocument/2006/relationships/image" Target="../media/image158.emf"/><Relationship Id="rId558" Type="http://schemas.openxmlformats.org/officeDocument/2006/relationships/image" Target="../media/image277.emf"/><Relationship Id="rId723" Type="http://schemas.openxmlformats.org/officeDocument/2006/relationships/control" Target="../activeX/activeX360.xml"/><Relationship Id="rId765" Type="http://schemas.openxmlformats.org/officeDocument/2006/relationships/control" Target="../activeX/activeX381.xml"/><Relationship Id="rId930" Type="http://schemas.openxmlformats.org/officeDocument/2006/relationships/image" Target="../media/image463.emf"/><Relationship Id="rId155" Type="http://schemas.openxmlformats.org/officeDocument/2006/relationships/control" Target="../activeX/activeX76.xml"/><Relationship Id="rId197" Type="http://schemas.openxmlformats.org/officeDocument/2006/relationships/control" Target="../activeX/activeX97.xml"/><Relationship Id="rId362" Type="http://schemas.openxmlformats.org/officeDocument/2006/relationships/image" Target="../media/image179.emf"/><Relationship Id="rId418" Type="http://schemas.openxmlformats.org/officeDocument/2006/relationships/image" Target="../media/image207.emf"/><Relationship Id="rId625" Type="http://schemas.openxmlformats.org/officeDocument/2006/relationships/control" Target="../activeX/activeX311.xml"/><Relationship Id="rId832" Type="http://schemas.openxmlformats.org/officeDocument/2006/relationships/image" Target="../media/image414.emf"/><Relationship Id="rId222" Type="http://schemas.openxmlformats.org/officeDocument/2006/relationships/image" Target="../media/image109.emf"/><Relationship Id="rId264" Type="http://schemas.openxmlformats.org/officeDocument/2006/relationships/image" Target="../media/image130.emf"/><Relationship Id="rId471" Type="http://schemas.openxmlformats.org/officeDocument/2006/relationships/control" Target="../activeX/activeX234.xml"/><Relationship Id="rId667" Type="http://schemas.openxmlformats.org/officeDocument/2006/relationships/control" Target="../activeX/activeX332.xml"/><Relationship Id="rId874" Type="http://schemas.openxmlformats.org/officeDocument/2006/relationships/image" Target="../media/image435.emf"/><Relationship Id="rId17" Type="http://schemas.openxmlformats.org/officeDocument/2006/relationships/control" Target="../activeX/activeX7.xml"/><Relationship Id="rId59" Type="http://schemas.openxmlformats.org/officeDocument/2006/relationships/control" Target="../activeX/activeX28.xml"/><Relationship Id="rId124" Type="http://schemas.openxmlformats.org/officeDocument/2006/relationships/image" Target="../media/image60.emf"/><Relationship Id="rId527" Type="http://schemas.openxmlformats.org/officeDocument/2006/relationships/control" Target="../activeX/activeX262.xml"/><Relationship Id="rId569" Type="http://schemas.openxmlformats.org/officeDocument/2006/relationships/control" Target="../activeX/activeX283.xml"/><Relationship Id="rId734" Type="http://schemas.openxmlformats.org/officeDocument/2006/relationships/image" Target="../media/image365.emf"/><Relationship Id="rId776" Type="http://schemas.openxmlformats.org/officeDocument/2006/relationships/image" Target="../media/image386.emf"/><Relationship Id="rId941" Type="http://schemas.openxmlformats.org/officeDocument/2006/relationships/control" Target="../activeX/activeX469.xml"/><Relationship Id="rId70" Type="http://schemas.openxmlformats.org/officeDocument/2006/relationships/image" Target="../media/image33.emf"/><Relationship Id="rId166" Type="http://schemas.openxmlformats.org/officeDocument/2006/relationships/image" Target="../media/image81.emf"/><Relationship Id="rId331" Type="http://schemas.openxmlformats.org/officeDocument/2006/relationships/control" Target="../activeX/activeX164.xml"/><Relationship Id="rId373" Type="http://schemas.openxmlformats.org/officeDocument/2006/relationships/control" Target="../activeX/activeX185.xml"/><Relationship Id="rId429" Type="http://schemas.openxmlformats.org/officeDocument/2006/relationships/control" Target="../activeX/activeX213.xml"/><Relationship Id="rId580" Type="http://schemas.openxmlformats.org/officeDocument/2006/relationships/image" Target="../media/image288.emf"/><Relationship Id="rId636" Type="http://schemas.openxmlformats.org/officeDocument/2006/relationships/image" Target="../media/image316.emf"/><Relationship Id="rId801" Type="http://schemas.openxmlformats.org/officeDocument/2006/relationships/control" Target="../activeX/activeX399.xml"/><Relationship Id="rId1" Type="http://schemas.openxmlformats.org/officeDocument/2006/relationships/hyperlink" Target="http://www.usharbormaster.com/secure/auxviewall.cfm" TargetMode="External"/><Relationship Id="rId233" Type="http://schemas.openxmlformats.org/officeDocument/2006/relationships/control" Target="../activeX/activeX115.xml"/><Relationship Id="rId440" Type="http://schemas.openxmlformats.org/officeDocument/2006/relationships/image" Target="../media/image218.emf"/><Relationship Id="rId678" Type="http://schemas.openxmlformats.org/officeDocument/2006/relationships/image" Target="../media/image337.emf"/><Relationship Id="rId843" Type="http://schemas.openxmlformats.org/officeDocument/2006/relationships/control" Target="../activeX/activeX420.xml"/><Relationship Id="rId885" Type="http://schemas.openxmlformats.org/officeDocument/2006/relationships/control" Target="../activeX/activeX441.xml"/><Relationship Id="rId28" Type="http://schemas.openxmlformats.org/officeDocument/2006/relationships/image" Target="../media/image12.emf"/><Relationship Id="rId275" Type="http://schemas.openxmlformats.org/officeDocument/2006/relationships/control" Target="../activeX/activeX136.xml"/><Relationship Id="rId300" Type="http://schemas.openxmlformats.org/officeDocument/2006/relationships/image" Target="../media/image148.emf"/><Relationship Id="rId482" Type="http://schemas.openxmlformats.org/officeDocument/2006/relationships/image" Target="../media/image239.emf"/><Relationship Id="rId538" Type="http://schemas.openxmlformats.org/officeDocument/2006/relationships/image" Target="../media/image267.emf"/><Relationship Id="rId703" Type="http://schemas.openxmlformats.org/officeDocument/2006/relationships/control" Target="../activeX/activeX350.xml"/><Relationship Id="rId745" Type="http://schemas.openxmlformats.org/officeDocument/2006/relationships/control" Target="../activeX/activeX371.xml"/><Relationship Id="rId910" Type="http://schemas.openxmlformats.org/officeDocument/2006/relationships/image" Target="../media/image453.emf"/><Relationship Id="rId952" Type="http://schemas.openxmlformats.org/officeDocument/2006/relationships/image" Target="../media/image474.emf"/><Relationship Id="rId81" Type="http://schemas.openxmlformats.org/officeDocument/2006/relationships/control" Target="../activeX/activeX39.xml"/><Relationship Id="rId135" Type="http://schemas.openxmlformats.org/officeDocument/2006/relationships/control" Target="../activeX/activeX66.xml"/><Relationship Id="rId177" Type="http://schemas.openxmlformats.org/officeDocument/2006/relationships/control" Target="../activeX/activeX87.xml"/><Relationship Id="rId342" Type="http://schemas.openxmlformats.org/officeDocument/2006/relationships/image" Target="../media/image169.emf"/><Relationship Id="rId384" Type="http://schemas.openxmlformats.org/officeDocument/2006/relationships/image" Target="../media/image190.emf"/><Relationship Id="rId591" Type="http://schemas.openxmlformats.org/officeDocument/2006/relationships/control" Target="../activeX/activeX294.xml"/><Relationship Id="rId605" Type="http://schemas.openxmlformats.org/officeDocument/2006/relationships/control" Target="../activeX/activeX301.xml"/><Relationship Id="rId787" Type="http://schemas.openxmlformats.org/officeDocument/2006/relationships/control" Target="../activeX/activeX392.xml"/><Relationship Id="rId812" Type="http://schemas.openxmlformats.org/officeDocument/2006/relationships/image" Target="../media/image404.emf"/><Relationship Id="rId202" Type="http://schemas.openxmlformats.org/officeDocument/2006/relationships/image" Target="../media/image99.emf"/><Relationship Id="rId244" Type="http://schemas.openxmlformats.org/officeDocument/2006/relationships/image" Target="../media/image120.emf"/><Relationship Id="rId647" Type="http://schemas.openxmlformats.org/officeDocument/2006/relationships/control" Target="../activeX/activeX322.xml"/><Relationship Id="rId689" Type="http://schemas.openxmlformats.org/officeDocument/2006/relationships/control" Target="../activeX/activeX343.xml"/><Relationship Id="rId854" Type="http://schemas.openxmlformats.org/officeDocument/2006/relationships/image" Target="../media/image425.emf"/><Relationship Id="rId896" Type="http://schemas.openxmlformats.org/officeDocument/2006/relationships/image" Target="../media/image446.emf"/><Relationship Id="rId39" Type="http://schemas.openxmlformats.org/officeDocument/2006/relationships/control" Target="../activeX/activeX18.xml"/><Relationship Id="rId286" Type="http://schemas.openxmlformats.org/officeDocument/2006/relationships/image" Target="../media/image141.emf"/><Relationship Id="rId451" Type="http://schemas.openxmlformats.org/officeDocument/2006/relationships/control" Target="../activeX/activeX224.xml"/><Relationship Id="rId493" Type="http://schemas.openxmlformats.org/officeDocument/2006/relationships/control" Target="../activeX/activeX245.xml"/><Relationship Id="rId507" Type="http://schemas.openxmlformats.org/officeDocument/2006/relationships/control" Target="../activeX/activeX252.xml"/><Relationship Id="rId549" Type="http://schemas.openxmlformats.org/officeDocument/2006/relationships/control" Target="../activeX/activeX273.xml"/><Relationship Id="rId714" Type="http://schemas.openxmlformats.org/officeDocument/2006/relationships/image" Target="../media/image355.emf"/><Relationship Id="rId756" Type="http://schemas.openxmlformats.org/officeDocument/2006/relationships/image" Target="../media/image376.emf"/><Relationship Id="rId921" Type="http://schemas.openxmlformats.org/officeDocument/2006/relationships/control" Target="../activeX/activeX459.xml"/><Relationship Id="rId50" Type="http://schemas.openxmlformats.org/officeDocument/2006/relationships/image" Target="../media/image23.emf"/><Relationship Id="rId104" Type="http://schemas.openxmlformats.org/officeDocument/2006/relationships/image" Target="../media/image50.emf"/><Relationship Id="rId146" Type="http://schemas.openxmlformats.org/officeDocument/2006/relationships/image" Target="../media/image71.emf"/><Relationship Id="rId188" Type="http://schemas.openxmlformats.org/officeDocument/2006/relationships/image" Target="../media/image92.emf"/><Relationship Id="rId311" Type="http://schemas.openxmlformats.org/officeDocument/2006/relationships/control" Target="../activeX/activeX154.xml"/><Relationship Id="rId353" Type="http://schemas.openxmlformats.org/officeDocument/2006/relationships/control" Target="../activeX/activeX175.xml"/><Relationship Id="rId395" Type="http://schemas.openxmlformats.org/officeDocument/2006/relationships/control" Target="../activeX/activeX196.xml"/><Relationship Id="rId409" Type="http://schemas.openxmlformats.org/officeDocument/2006/relationships/control" Target="../activeX/activeX203.xml"/><Relationship Id="rId560" Type="http://schemas.openxmlformats.org/officeDocument/2006/relationships/image" Target="../media/image278.emf"/><Relationship Id="rId798" Type="http://schemas.openxmlformats.org/officeDocument/2006/relationships/image" Target="../media/image397.emf"/><Relationship Id="rId963" Type="http://schemas.openxmlformats.org/officeDocument/2006/relationships/control" Target="../activeX/activeX480.xml"/><Relationship Id="rId92" Type="http://schemas.openxmlformats.org/officeDocument/2006/relationships/image" Target="../media/image44.emf"/><Relationship Id="rId213" Type="http://schemas.openxmlformats.org/officeDocument/2006/relationships/control" Target="../activeX/activeX105.xml"/><Relationship Id="rId420" Type="http://schemas.openxmlformats.org/officeDocument/2006/relationships/image" Target="../media/image208.emf"/><Relationship Id="rId616" Type="http://schemas.openxmlformats.org/officeDocument/2006/relationships/image" Target="../media/image306.emf"/><Relationship Id="rId658" Type="http://schemas.openxmlformats.org/officeDocument/2006/relationships/image" Target="../media/image327.emf"/><Relationship Id="rId823" Type="http://schemas.openxmlformats.org/officeDocument/2006/relationships/control" Target="../activeX/activeX410.xml"/><Relationship Id="rId865" Type="http://schemas.openxmlformats.org/officeDocument/2006/relationships/control" Target="../activeX/activeX431.xml"/><Relationship Id="rId255" Type="http://schemas.openxmlformats.org/officeDocument/2006/relationships/control" Target="../activeX/activeX126.xml"/><Relationship Id="rId297" Type="http://schemas.openxmlformats.org/officeDocument/2006/relationships/control" Target="../activeX/activeX147.xml"/><Relationship Id="rId462" Type="http://schemas.openxmlformats.org/officeDocument/2006/relationships/image" Target="../media/image229.emf"/><Relationship Id="rId518" Type="http://schemas.openxmlformats.org/officeDocument/2006/relationships/image" Target="../media/image257.emf"/><Relationship Id="rId725" Type="http://schemas.openxmlformats.org/officeDocument/2006/relationships/control" Target="../activeX/activeX361.xml"/><Relationship Id="rId932" Type="http://schemas.openxmlformats.org/officeDocument/2006/relationships/image" Target="../media/image464.emf"/><Relationship Id="rId115" Type="http://schemas.openxmlformats.org/officeDocument/2006/relationships/control" Target="../activeX/activeX56.xml"/><Relationship Id="rId157" Type="http://schemas.openxmlformats.org/officeDocument/2006/relationships/control" Target="../activeX/activeX77.xml"/><Relationship Id="rId322" Type="http://schemas.openxmlformats.org/officeDocument/2006/relationships/image" Target="../media/image159.emf"/><Relationship Id="rId364" Type="http://schemas.openxmlformats.org/officeDocument/2006/relationships/image" Target="../media/image180.emf"/><Relationship Id="rId767" Type="http://schemas.openxmlformats.org/officeDocument/2006/relationships/control" Target="../activeX/activeX382.xml"/><Relationship Id="rId61" Type="http://schemas.openxmlformats.org/officeDocument/2006/relationships/control" Target="../activeX/activeX29.xml"/><Relationship Id="rId199" Type="http://schemas.openxmlformats.org/officeDocument/2006/relationships/control" Target="../activeX/activeX98.xml"/><Relationship Id="rId571" Type="http://schemas.openxmlformats.org/officeDocument/2006/relationships/control" Target="../activeX/activeX284.xml"/><Relationship Id="rId627" Type="http://schemas.openxmlformats.org/officeDocument/2006/relationships/control" Target="../activeX/activeX312.xml"/><Relationship Id="rId669" Type="http://schemas.openxmlformats.org/officeDocument/2006/relationships/control" Target="../activeX/activeX333.xml"/><Relationship Id="rId834" Type="http://schemas.openxmlformats.org/officeDocument/2006/relationships/image" Target="../media/image415.emf"/><Relationship Id="rId876" Type="http://schemas.openxmlformats.org/officeDocument/2006/relationships/image" Target="../media/image436.emf"/><Relationship Id="rId19" Type="http://schemas.openxmlformats.org/officeDocument/2006/relationships/control" Target="../activeX/activeX8.xml"/><Relationship Id="rId224" Type="http://schemas.openxmlformats.org/officeDocument/2006/relationships/image" Target="../media/image110.emf"/><Relationship Id="rId266" Type="http://schemas.openxmlformats.org/officeDocument/2006/relationships/image" Target="../media/image131.emf"/><Relationship Id="rId431" Type="http://schemas.openxmlformats.org/officeDocument/2006/relationships/control" Target="../activeX/activeX214.xml"/><Relationship Id="rId473" Type="http://schemas.openxmlformats.org/officeDocument/2006/relationships/control" Target="../activeX/activeX235.xml"/><Relationship Id="rId529" Type="http://schemas.openxmlformats.org/officeDocument/2006/relationships/control" Target="../activeX/activeX263.xml"/><Relationship Id="rId680" Type="http://schemas.openxmlformats.org/officeDocument/2006/relationships/image" Target="../media/image338.emf"/><Relationship Id="rId736" Type="http://schemas.openxmlformats.org/officeDocument/2006/relationships/image" Target="../media/image366.emf"/><Relationship Id="rId901" Type="http://schemas.openxmlformats.org/officeDocument/2006/relationships/control" Target="../activeX/activeX449.xml"/><Relationship Id="rId30" Type="http://schemas.openxmlformats.org/officeDocument/2006/relationships/image" Target="../media/image13.emf"/><Relationship Id="rId126" Type="http://schemas.openxmlformats.org/officeDocument/2006/relationships/image" Target="../media/image61.emf"/><Relationship Id="rId168" Type="http://schemas.openxmlformats.org/officeDocument/2006/relationships/image" Target="../media/image82.emf"/><Relationship Id="rId333" Type="http://schemas.openxmlformats.org/officeDocument/2006/relationships/control" Target="../activeX/activeX165.xml"/><Relationship Id="rId540" Type="http://schemas.openxmlformats.org/officeDocument/2006/relationships/image" Target="../media/image268.emf"/><Relationship Id="rId778" Type="http://schemas.openxmlformats.org/officeDocument/2006/relationships/image" Target="../media/image387.emf"/><Relationship Id="rId943" Type="http://schemas.openxmlformats.org/officeDocument/2006/relationships/control" Target="../activeX/activeX470.xml"/><Relationship Id="rId72" Type="http://schemas.openxmlformats.org/officeDocument/2006/relationships/image" Target="../media/image34.emf"/><Relationship Id="rId375" Type="http://schemas.openxmlformats.org/officeDocument/2006/relationships/control" Target="../activeX/activeX186.xml"/><Relationship Id="rId582" Type="http://schemas.openxmlformats.org/officeDocument/2006/relationships/image" Target="../media/image289.emf"/><Relationship Id="rId638" Type="http://schemas.openxmlformats.org/officeDocument/2006/relationships/image" Target="../media/image317.emf"/><Relationship Id="rId803" Type="http://schemas.openxmlformats.org/officeDocument/2006/relationships/control" Target="../activeX/activeX400.xml"/><Relationship Id="rId845" Type="http://schemas.openxmlformats.org/officeDocument/2006/relationships/control" Target="../activeX/activeX421.xml"/><Relationship Id="rId3" Type="http://schemas.openxmlformats.org/officeDocument/2006/relationships/drawing" Target="../drawings/drawing1.xml"/><Relationship Id="rId235" Type="http://schemas.openxmlformats.org/officeDocument/2006/relationships/control" Target="../activeX/activeX116.xml"/><Relationship Id="rId277" Type="http://schemas.openxmlformats.org/officeDocument/2006/relationships/control" Target="../activeX/activeX137.xml"/><Relationship Id="rId400" Type="http://schemas.openxmlformats.org/officeDocument/2006/relationships/image" Target="../media/image198.emf"/><Relationship Id="rId442" Type="http://schemas.openxmlformats.org/officeDocument/2006/relationships/image" Target="../media/image219.emf"/><Relationship Id="rId484" Type="http://schemas.openxmlformats.org/officeDocument/2006/relationships/image" Target="../media/image240.emf"/><Relationship Id="rId705" Type="http://schemas.openxmlformats.org/officeDocument/2006/relationships/control" Target="../activeX/activeX351.xml"/><Relationship Id="rId887" Type="http://schemas.openxmlformats.org/officeDocument/2006/relationships/control" Target="../activeX/activeX442.xml"/><Relationship Id="rId137" Type="http://schemas.openxmlformats.org/officeDocument/2006/relationships/control" Target="../activeX/activeX67.xml"/><Relationship Id="rId302" Type="http://schemas.openxmlformats.org/officeDocument/2006/relationships/image" Target="../media/image149.emf"/><Relationship Id="rId344" Type="http://schemas.openxmlformats.org/officeDocument/2006/relationships/image" Target="../media/image170.emf"/><Relationship Id="rId691" Type="http://schemas.openxmlformats.org/officeDocument/2006/relationships/control" Target="../activeX/activeX344.xml"/><Relationship Id="rId747" Type="http://schemas.openxmlformats.org/officeDocument/2006/relationships/control" Target="../activeX/activeX372.xml"/><Relationship Id="rId789" Type="http://schemas.openxmlformats.org/officeDocument/2006/relationships/control" Target="../activeX/activeX393.xml"/><Relationship Id="rId912" Type="http://schemas.openxmlformats.org/officeDocument/2006/relationships/image" Target="../media/image454.emf"/><Relationship Id="rId954" Type="http://schemas.openxmlformats.org/officeDocument/2006/relationships/image" Target="../media/image475.emf"/><Relationship Id="rId41" Type="http://schemas.openxmlformats.org/officeDocument/2006/relationships/control" Target="../activeX/activeX19.xml"/><Relationship Id="rId83" Type="http://schemas.openxmlformats.org/officeDocument/2006/relationships/control" Target="../activeX/activeX40.xml"/><Relationship Id="rId179" Type="http://schemas.openxmlformats.org/officeDocument/2006/relationships/control" Target="../activeX/activeX88.xml"/><Relationship Id="rId386" Type="http://schemas.openxmlformats.org/officeDocument/2006/relationships/image" Target="../media/image191.emf"/><Relationship Id="rId551" Type="http://schemas.openxmlformats.org/officeDocument/2006/relationships/control" Target="../activeX/activeX274.xml"/><Relationship Id="rId593" Type="http://schemas.openxmlformats.org/officeDocument/2006/relationships/control" Target="../activeX/activeX295.xml"/><Relationship Id="rId607" Type="http://schemas.openxmlformats.org/officeDocument/2006/relationships/control" Target="../activeX/activeX302.xml"/><Relationship Id="rId649" Type="http://schemas.openxmlformats.org/officeDocument/2006/relationships/control" Target="../activeX/activeX323.xml"/><Relationship Id="rId814" Type="http://schemas.openxmlformats.org/officeDocument/2006/relationships/image" Target="../media/image405.emf"/><Relationship Id="rId856" Type="http://schemas.openxmlformats.org/officeDocument/2006/relationships/image" Target="../media/image426.emf"/><Relationship Id="rId190" Type="http://schemas.openxmlformats.org/officeDocument/2006/relationships/image" Target="../media/image93.emf"/><Relationship Id="rId204" Type="http://schemas.openxmlformats.org/officeDocument/2006/relationships/image" Target="../media/image100.emf"/><Relationship Id="rId246" Type="http://schemas.openxmlformats.org/officeDocument/2006/relationships/image" Target="../media/image121.emf"/><Relationship Id="rId288" Type="http://schemas.openxmlformats.org/officeDocument/2006/relationships/image" Target="../media/image142.emf"/><Relationship Id="rId411" Type="http://schemas.openxmlformats.org/officeDocument/2006/relationships/control" Target="../activeX/activeX204.xml"/><Relationship Id="rId453" Type="http://schemas.openxmlformats.org/officeDocument/2006/relationships/control" Target="../activeX/activeX225.xml"/><Relationship Id="rId509" Type="http://schemas.openxmlformats.org/officeDocument/2006/relationships/control" Target="../activeX/activeX253.xml"/><Relationship Id="rId660" Type="http://schemas.openxmlformats.org/officeDocument/2006/relationships/image" Target="../media/image328.emf"/><Relationship Id="rId898" Type="http://schemas.openxmlformats.org/officeDocument/2006/relationships/image" Target="../media/image447.emf"/><Relationship Id="rId106" Type="http://schemas.openxmlformats.org/officeDocument/2006/relationships/image" Target="../media/image51.emf"/><Relationship Id="rId313" Type="http://schemas.openxmlformats.org/officeDocument/2006/relationships/control" Target="../activeX/activeX155.xml"/><Relationship Id="rId495" Type="http://schemas.openxmlformats.org/officeDocument/2006/relationships/control" Target="../activeX/activeX246.xml"/><Relationship Id="rId716" Type="http://schemas.openxmlformats.org/officeDocument/2006/relationships/image" Target="../media/image356.emf"/><Relationship Id="rId758" Type="http://schemas.openxmlformats.org/officeDocument/2006/relationships/image" Target="../media/image377.emf"/><Relationship Id="rId923" Type="http://schemas.openxmlformats.org/officeDocument/2006/relationships/control" Target="../activeX/activeX460.xml"/><Relationship Id="rId965" Type="http://schemas.openxmlformats.org/officeDocument/2006/relationships/control" Target="../activeX/activeX481.xml"/><Relationship Id="rId10" Type="http://schemas.openxmlformats.org/officeDocument/2006/relationships/image" Target="../media/image3.emf"/><Relationship Id="rId52" Type="http://schemas.openxmlformats.org/officeDocument/2006/relationships/image" Target="../media/image24.emf"/><Relationship Id="rId94" Type="http://schemas.openxmlformats.org/officeDocument/2006/relationships/image" Target="../media/image45.emf"/><Relationship Id="rId148" Type="http://schemas.openxmlformats.org/officeDocument/2006/relationships/image" Target="../media/image72.emf"/><Relationship Id="rId355" Type="http://schemas.openxmlformats.org/officeDocument/2006/relationships/control" Target="../activeX/activeX176.xml"/><Relationship Id="rId397" Type="http://schemas.openxmlformats.org/officeDocument/2006/relationships/control" Target="../activeX/activeX197.xml"/><Relationship Id="rId520" Type="http://schemas.openxmlformats.org/officeDocument/2006/relationships/image" Target="../media/image258.emf"/><Relationship Id="rId562" Type="http://schemas.openxmlformats.org/officeDocument/2006/relationships/image" Target="../media/image279.emf"/><Relationship Id="rId618" Type="http://schemas.openxmlformats.org/officeDocument/2006/relationships/image" Target="../media/image307.emf"/><Relationship Id="rId825" Type="http://schemas.openxmlformats.org/officeDocument/2006/relationships/control" Target="../activeX/activeX411.xml"/><Relationship Id="rId215" Type="http://schemas.openxmlformats.org/officeDocument/2006/relationships/control" Target="../activeX/activeX106.xml"/><Relationship Id="rId257" Type="http://schemas.openxmlformats.org/officeDocument/2006/relationships/control" Target="../activeX/activeX127.xml"/><Relationship Id="rId422" Type="http://schemas.openxmlformats.org/officeDocument/2006/relationships/image" Target="../media/image209.emf"/><Relationship Id="rId464" Type="http://schemas.openxmlformats.org/officeDocument/2006/relationships/image" Target="../media/image230.emf"/><Relationship Id="rId867" Type="http://schemas.openxmlformats.org/officeDocument/2006/relationships/control" Target="../activeX/activeX432.xml"/><Relationship Id="rId299" Type="http://schemas.openxmlformats.org/officeDocument/2006/relationships/control" Target="../activeX/activeX148.xml"/><Relationship Id="rId727" Type="http://schemas.openxmlformats.org/officeDocument/2006/relationships/control" Target="../activeX/activeX362.xml"/><Relationship Id="rId934" Type="http://schemas.openxmlformats.org/officeDocument/2006/relationships/image" Target="../media/image465.emf"/><Relationship Id="rId63" Type="http://schemas.openxmlformats.org/officeDocument/2006/relationships/control" Target="../activeX/activeX30.xml"/><Relationship Id="rId159" Type="http://schemas.openxmlformats.org/officeDocument/2006/relationships/control" Target="../activeX/activeX78.xml"/><Relationship Id="rId366" Type="http://schemas.openxmlformats.org/officeDocument/2006/relationships/image" Target="../media/image181.emf"/><Relationship Id="rId573" Type="http://schemas.openxmlformats.org/officeDocument/2006/relationships/control" Target="../activeX/activeX285.xml"/><Relationship Id="rId780" Type="http://schemas.openxmlformats.org/officeDocument/2006/relationships/image" Target="../media/image388.emf"/><Relationship Id="rId226" Type="http://schemas.openxmlformats.org/officeDocument/2006/relationships/image" Target="../media/image111.emf"/><Relationship Id="rId433" Type="http://schemas.openxmlformats.org/officeDocument/2006/relationships/control" Target="../activeX/activeX215.xml"/><Relationship Id="rId878" Type="http://schemas.openxmlformats.org/officeDocument/2006/relationships/image" Target="../media/image437.emf"/><Relationship Id="rId640" Type="http://schemas.openxmlformats.org/officeDocument/2006/relationships/image" Target="../media/image318.emf"/><Relationship Id="rId738" Type="http://schemas.openxmlformats.org/officeDocument/2006/relationships/image" Target="../media/image367.emf"/><Relationship Id="rId945" Type="http://schemas.openxmlformats.org/officeDocument/2006/relationships/control" Target="../activeX/activeX471.xml"/><Relationship Id="rId74" Type="http://schemas.openxmlformats.org/officeDocument/2006/relationships/image" Target="../media/image35.emf"/><Relationship Id="rId377" Type="http://schemas.openxmlformats.org/officeDocument/2006/relationships/control" Target="../activeX/activeX187.xml"/><Relationship Id="rId500" Type="http://schemas.openxmlformats.org/officeDocument/2006/relationships/image" Target="../media/image248.emf"/><Relationship Id="rId584" Type="http://schemas.openxmlformats.org/officeDocument/2006/relationships/image" Target="../media/image290.emf"/><Relationship Id="rId805" Type="http://schemas.openxmlformats.org/officeDocument/2006/relationships/control" Target="../activeX/activeX401.xml"/><Relationship Id="rId5" Type="http://schemas.openxmlformats.org/officeDocument/2006/relationships/control" Target="../activeX/activeX1.xml"/><Relationship Id="rId237" Type="http://schemas.openxmlformats.org/officeDocument/2006/relationships/control" Target="../activeX/activeX117.xml"/><Relationship Id="rId791" Type="http://schemas.openxmlformats.org/officeDocument/2006/relationships/control" Target="../activeX/activeX394.xml"/><Relationship Id="rId889" Type="http://schemas.openxmlformats.org/officeDocument/2006/relationships/control" Target="../activeX/activeX443.xml"/><Relationship Id="rId444" Type="http://schemas.openxmlformats.org/officeDocument/2006/relationships/image" Target="../media/image220.emf"/><Relationship Id="rId651" Type="http://schemas.openxmlformats.org/officeDocument/2006/relationships/control" Target="../activeX/activeX324.xml"/><Relationship Id="rId749" Type="http://schemas.openxmlformats.org/officeDocument/2006/relationships/control" Target="../activeX/activeX373.xml"/><Relationship Id="rId290" Type="http://schemas.openxmlformats.org/officeDocument/2006/relationships/image" Target="../media/image143.emf"/><Relationship Id="rId304" Type="http://schemas.openxmlformats.org/officeDocument/2006/relationships/image" Target="../media/image150.emf"/><Relationship Id="rId388" Type="http://schemas.openxmlformats.org/officeDocument/2006/relationships/image" Target="../media/image192.emf"/><Relationship Id="rId511" Type="http://schemas.openxmlformats.org/officeDocument/2006/relationships/control" Target="../activeX/activeX254.xml"/><Relationship Id="rId609" Type="http://schemas.openxmlformats.org/officeDocument/2006/relationships/control" Target="../activeX/activeX303.xml"/><Relationship Id="rId956" Type="http://schemas.openxmlformats.org/officeDocument/2006/relationships/image" Target="../media/image476.emf"/><Relationship Id="rId85" Type="http://schemas.openxmlformats.org/officeDocument/2006/relationships/control" Target="../activeX/activeX41.xml"/><Relationship Id="rId150" Type="http://schemas.openxmlformats.org/officeDocument/2006/relationships/image" Target="../media/image73.emf"/><Relationship Id="rId595" Type="http://schemas.openxmlformats.org/officeDocument/2006/relationships/control" Target="../activeX/activeX296.xml"/><Relationship Id="rId816" Type="http://schemas.openxmlformats.org/officeDocument/2006/relationships/image" Target="../media/image406.emf"/><Relationship Id="rId248" Type="http://schemas.openxmlformats.org/officeDocument/2006/relationships/image" Target="../media/image122.emf"/><Relationship Id="rId455" Type="http://schemas.openxmlformats.org/officeDocument/2006/relationships/control" Target="../activeX/activeX226.xml"/><Relationship Id="rId662" Type="http://schemas.openxmlformats.org/officeDocument/2006/relationships/image" Target="../media/image329.emf"/><Relationship Id="rId12" Type="http://schemas.openxmlformats.org/officeDocument/2006/relationships/image" Target="../media/image4.emf"/><Relationship Id="rId108" Type="http://schemas.openxmlformats.org/officeDocument/2006/relationships/image" Target="../media/image52.emf"/><Relationship Id="rId315" Type="http://schemas.openxmlformats.org/officeDocument/2006/relationships/control" Target="../activeX/activeX156.xml"/><Relationship Id="rId522" Type="http://schemas.openxmlformats.org/officeDocument/2006/relationships/image" Target="../media/image259.emf"/><Relationship Id="rId96" Type="http://schemas.openxmlformats.org/officeDocument/2006/relationships/image" Target="../media/image46.emf"/><Relationship Id="rId161" Type="http://schemas.openxmlformats.org/officeDocument/2006/relationships/control" Target="../activeX/activeX79.xml"/><Relationship Id="rId399" Type="http://schemas.openxmlformats.org/officeDocument/2006/relationships/control" Target="../activeX/activeX198.xml"/><Relationship Id="rId827" Type="http://schemas.openxmlformats.org/officeDocument/2006/relationships/control" Target="../activeX/activeX412.xml"/><Relationship Id="rId259" Type="http://schemas.openxmlformats.org/officeDocument/2006/relationships/control" Target="../activeX/activeX128.xml"/><Relationship Id="rId466" Type="http://schemas.openxmlformats.org/officeDocument/2006/relationships/image" Target="../media/image231.emf"/><Relationship Id="rId673" Type="http://schemas.openxmlformats.org/officeDocument/2006/relationships/control" Target="../activeX/activeX335.xml"/><Relationship Id="rId880" Type="http://schemas.openxmlformats.org/officeDocument/2006/relationships/image" Target="../media/image438.emf"/><Relationship Id="rId23" Type="http://schemas.openxmlformats.org/officeDocument/2006/relationships/control" Target="../activeX/activeX10.xml"/><Relationship Id="rId119" Type="http://schemas.openxmlformats.org/officeDocument/2006/relationships/control" Target="../activeX/activeX58.xml"/><Relationship Id="rId326" Type="http://schemas.openxmlformats.org/officeDocument/2006/relationships/image" Target="../media/image161.emf"/><Relationship Id="rId533" Type="http://schemas.openxmlformats.org/officeDocument/2006/relationships/control" Target="../activeX/activeX265.xml"/><Relationship Id="rId740" Type="http://schemas.openxmlformats.org/officeDocument/2006/relationships/image" Target="../media/image368.emf"/><Relationship Id="rId838" Type="http://schemas.openxmlformats.org/officeDocument/2006/relationships/image" Target="../media/image417.emf"/><Relationship Id="rId172" Type="http://schemas.openxmlformats.org/officeDocument/2006/relationships/image" Target="../media/image84.emf"/><Relationship Id="rId477" Type="http://schemas.openxmlformats.org/officeDocument/2006/relationships/control" Target="../activeX/activeX237.xml"/><Relationship Id="rId600" Type="http://schemas.openxmlformats.org/officeDocument/2006/relationships/image" Target="../media/image298.emf"/><Relationship Id="rId684" Type="http://schemas.openxmlformats.org/officeDocument/2006/relationships/image" Target="../media/image340.emf"/><Relationship Id="rId337" Type="http://schemas.openxmlformats.org/officeDocument/2006/relationships/control" Target="../activeX/activeX167.xml"/><Relationship Id="rId891" Type="http://schemas.openxmlformats.org/officeDocument/2006/relationships/control" Target="../activeX/activeX444.xml"/><Relationship Id="rId905" Type="http://schemas.openxmlformats.org/officeDocument/2006/relationships/control" Target="../activeX/activeX451.xml"/><Relationship Id="rId34" Type="http://schemas.openxmlformats.org/officeDocument/2006/relationships/image" Target="../media/image15.emf"/><Relationship Id="rId544" Type="http://schemas.openxmlformats.org/officeDocument/2006/relationships/image" Target="../media/image270.emf"/><Relationship Id="rId751" Type="http://schemas.openxmlformats.org/officeDocument/2006/relationships/control" Target="../activeX/activeX374.xml"/><Relationship Id="rId849" Type="http://schemas.openxmlformats.org/officeDocument/2006/relationships/control" Target="../activeX/activeX423.xml"/><Relationship Id="rId183" Type="http://schemas.openxmlformats.org/officeDocument/2006/relationships/control" Target="../activeX/activeX90.xml"/><Relationship Id="rId390" Type="http://schemas.openxmlformats.org/officeDocument/2006/relationships/image" Target="../media/image193.emf"/><Relationship Id="rId404" Type="http://schemas.openxmlformats.org/officeDocument/2006/relationships/image" Target="../media/image200.emf"/><Relationship Id="rId611" Type="http://schemas.openxmlformats.org/officeDocument/2006/relationships/control" Target="../activeX/activeX304.xml"/><Relationship Id="rId250" Type="http://schemas.openxmlformats.org/officeDocument/2006/relationships/image" Target="../media/image123.emf"/><Relationship Id="rId488" Type="http://schemas.openxmlformats.org/officeDocument/2006/relationships/image" Target="../media/image242.emf"/><Relationship Id="rId695" Type="http://schemas.openxmlformats.org/officeDocument/2006/relationships/control" Target="../activeX/activeX346.xml"/><Relationship Id="rId709" Type="http://schemas.openxmlformats.org/officeDocument/2006/relationships/control" Target="../activeX/activeX353.xml"/><Relationship Id="rId916" Type="http://schemas.openxmlformats.org/officeDocument/2006/relationships/image" Target="../media/image456.emf"/><Relationship Id="rId45" Type="http://schemas.openxmlformats.org/officeDocument/2006/relationships/control" Target="../activeX/activeX21.xml"/><Relationship Id="rId110" Type="http://schemas.openxmlformats.org/officeDocument/2006/relationships/image" Target="../media/image53.emf"/><Relationship Id="rId348" Type="http://schemas.openxmlformats.org/officeDocument/2006/relationships/image" Target="../media/image172.emf"/><Relationship Id="rId555" Type="http://schemas.openxmlformats.org/officeDocument/2006/relationships/control" Target="../activeX/activeX276.xml"/><Relationship Id="rId762" Type="http://schemas.openxmlformats.org/officeDocument/2006/relationships/image" Target="../media/image379.emf"/><Relationship Id="rId194" Type="http://schemas.openxmlformats.org/officeDocument/2006/relationships/image" Target="../media/image95.emf"/><Relationship Id="rId208" Type="http://schemas.openxmlformats.org/officeDocument/2006/relationships/image" Target="../media/image102.emf"/><Relationship Id="rId415" Type="http://schemas.openxmlformats.org/officeDocument/2006/relationships/control" Target="../activeX/activeX206.xml"/><Relationship Id="rId622" Type="http://schemas.openxmlformats.org/officeDocument/2006/relationships/image" Target="../media/image309.emf"/><Relationship Id="rId261" Type="http://schemas.openxmlformats.org/officeDocument/2006/relationships/control" Target="../activeX/activeX129.xml"/><Relationship Id="rId499" Type="http://schemas.openxmlformats.org/officeDocument/2006/relationships/control" Target="../activeX/activeX248.xml"/><Relationship Id="rId927" Type="http://schemas.openxmlformats.org/officeDocument/2006/relationships/control" Target="../activeX/activeX462.xml"/><Relationship Id="rId56" Type="http://schemas.openxmlformats.org/officeDocument/2006/relationships/image" Target="../media/image26.emf"/><Relationship Id="rId359" Type="http://schemas.openxmlformats.org/officeDocument/2006/relationships/control" Target="../activeX/activeX178.xml"/><Relationship Id="rId566" Type="http://schemas.openxmlformats.org/officeDocument/2006/relationships/image" Target="../media/image281.emf"/><Relationship Id="rId773" Type="http://schemas.openxmlformats.org/officeDocument/2006/relationships/control" Target="../activeX/activeX385.xml"/><Relationship Id="rId121" Type="http://schemas.openxmlformats.org/officeDocument/2006/relationships/control" Target="../activeX/activeX59.xml"/><Relationship Id="rId219" Type="http://schemas.openxmlformats.org/officeDocument/2006/relationships/control" Target="../activeX/activeX108.xml"/><Relationship Id="rId426" Type="http://schemas.openxmlformats.org/officeDocument/2006/relationships/image" Target="../media/image211.emf"/><Relationship Id="rId633" Type="http://schemas.openxmlformats.org/officeDocument/2006/relationships/control" Target="../activeX/activeX315.xml"/><Relationship Id="rId840" Type="http://schemas.openxmlformats.org/officeDocument/2006/relationships/image" Target="../media/image418.emf"/><Relationship Id="rId938" Type="http://schemas.openxmlformats.org/officeDocument/2006/relationships/image" Target="../media/image467.emf"/><Relationship Id="rId67" Type="http://schemas.openxmlformats.org/officeDocument/2006/relationships/control" Target="../activeX/activeX32.xml"/><Relationship Id="rId272" Type="http://schemas.openxmlformats.org/officeDocument/2006/relationships/image" Target="../media/image134.emf"/><Relationship Id="rId577" Type="http://schemas.openxmlformats.org/officeDocument/2006/relationships/control" Target="../activeX/activeX287.xml"/><Relationship Id="rId700" Type="http://schemas.openxmlformats.org/officeDocument/2006/relationships/image" Target="../media/image348.emf"/><Relationship Id="rId132" Type="http://schemas.openxmlformats.org/officeDocument/2006/relationships/image" Target="../media/image64.emf"/><Relationship Id="rId784" Type="http://schemas.openxmlformats.org/officeDocument/2006/relationships/image" Target="../media/image390.emf"/><Relationship Id="rId437" Type="http://schemas.openxmlformats.org/officeDocument/2006/relationships/control" Target="../activeX/activeX217.xml"/><Relationship Id="rId644" Type="http://schemas.openxmlformats.org/officeDocument/2006/relationships/image" Target="../media/image320.emf"/><Relationship Id="rId851" Type="http://schemas.openxmlformats.org/officeDocument/2006/relationships/control" Target="../activeX/activeX424.xml"/><Relationship Id="rId283" Type="http://schemas.openxmlformats.org/officeDocument/2006/relationships/control" Target="../activeX/activeX140.xml"/><Relationship Id="rId490" Type="http://schemas.openxmlformats.org/officeDocument/2006/relationships/image" Target="../media/image243.emf"/><Relationship Id="rId504" Type="http://schemas.openxmlformats.org/officeDocument/2006/relationships/image" Target="../media/image250.emf"/><Relationship Id="rId711" Type="http://schemas.openxmlformats.org/officeDocument/2006/relationships/control" Target="../activeX/activeX354.xml"/><Relationship Id="rId949" Type="http://schemas.openxmlformats.org/officeDocument/2006/relationships/control" Target="../activeX/activeX473.xml"/><Relationship Id="rId78" Type="http://schemas.openxmlformats.org/officeDocument/2006/relationships/image" Target="../media/image37.emf"/><Relationship Id="rId143" Type="http://schemas.openxmlformats.org/officeDocument/2006/relationships/control" Target="../activeX/activeX70.xml"/><Relationship Id="rId350" Type="http://schemas.openxmlformats.org/officeDocument/2006/relationships/image" Target="../media/image173.emf"/><Relationship Id="rId588" Type="http://schemas.openxmlformats.org/officeDocument/2006/relationships/image" Target="../media/image292.emf"/><Relationship Id="rId795" Type="http://schemas.openxmlformats.org/officeDocument/2006/relationships/control" Target="../activeX/activeX396.xml"/><Relationship Id="rId809" Type="http://schemas.openxmlformats.org/officeDocument/2006/relationships/control" Target="../activeX/activeX403.xml"/><Relationship Id="rId9" Type="http://schemas.openxmlformats.org/officeDocument/2006/relationships/control" Target="../activeX/activeX3.xml"/><Relationship Id="rId210" Type="http://schemas.openxmlformats.org/officeDocument/2006/relationships/image" Target="../media/image103.emf"/><Relationship Id="rId448" Type="http://schemas.openxmlformats.org/officeDocument/2006/relationships/image" Target="../media/image222.emf"/><Relationship Id="rId655" Type="http://schemas.openxmlformats.org/officeDocument/2006/relationships/control" Target="../activeX/activeX326.xml"/><Relationship Id="rId862" Type="http://schemas.openxmlformats.org/officeDocument/2006/relationships/image" Target="../media/image429.emf"/><Relationship Id="rId294" Type="http://schemas.openxmlformats.org/officeDocument/2006/relationships/image" Target="../media/image145.emf"/><Relationship Id="rId308" Type="http://schemas.openxmlformats.org/officeDocument/2006/relationships/image" Target="../media/image152.emf"/><Relationship Id="rId515" Type="http://schemas.openxmlformats.org/officeDocument/2006/relationships/control" Target="../activeX/activeX256.xml"/><Relationship Id="rId722" Type="http://schemas.openxmlformats.org/officeDocument/2006/relationships/image" Target="../media/image359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8"/>
  <sheetViews>
    <sheetView tabSelected="1" zoomScale="130" zoomScaleNormal="130" workbookViewId="0">
      <pane ySplit="6" topLeftCell="A127" activePane="bottomLeft" state="frozenSplit"/>
      <selection activeCell="E15" sqref="E15"/>
      <selection pane="bottomLeft" activeCell="N141" sqref="N141"/>
    </sheetView>
  </sheetViews>
  <sheetFormatPr defaultRowHeight="21" x14ac:dyDescent="0.3"/>
  <cols>
    <col min="1" max="1" width="10.85546875" style="13" customWidth="1"/>
    <col min="2" max="2" width="11.140625" style="8" customWidth="1"/>
    <col min="3" max="3" width="5.28515625" style="1" hidden="1" customWidth="1"/>
    <col min="4" max="4" width="3.85546875" style="91" customWidth="1"/>
    <col min="5" max="6" width="4.7109375" style="142" customWidth="1"/>
    <col min="7" max="7" width="7.5703125" style="132" customWidth="1"/>
    <col min="8" max="8" width="4.7109375" style="97" customWidth="1"/>
    <col min="9" max="9" width="4.7109375" style="147" customWidth="1"/>
    <col min="10" max="10" width="7.5703125" style="133" customWidth="1"/>
    <col min="11" max="11" width="7.7109375" style="13" customWidth="1"/>
    <col min="12" max="12" width="8.28515625" style="13" customWidth="1"/>
    <col min="13" max="13" width="7.7109375" style="13" customWidth="1"/>
    <col min="14" max="14" width="7.7109375" style="197" customWidth="1"/>
    <col min="15" max="15" width="6.5703125" style="8" customWidth="1"/>
    <col min="16" max="16" width="7.28515625" style="187" customWidth="1"/>
    <col min="17" max="17" width="5.5703125" style="82" customWidth="1"/>
    <col min="18" max="18" width="6.140625" style="82" customWidth="1"/>
    <col min="19" max="19" width="7.28515625" style="82" customWidth="1"/>
    <col min="20" max="20" width="6.5703125" style="83" customWidth="1"/>
    <col min="21" max="21" width="3.7109375" style="84" customWidth="1"/>
    <col min="22" max="22" width="2.28515625" style="85" customWidth="1"/>
    <col min="23" max="24" width="2.28515625" style="86" customWidth="1"/>
    <col min="25" max="25" width="2.42578125" style="87" customWidth="1"/>
    <col min="26" max="26" width="4.42578125" style="86" customWidth="1"/>
    <col min="27" max="27" width="4.42578125" style="85" customWidth="1"/>
    <col min="28" max="28" width="4.42578125" style="86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6" customFormat="1" ht="10.9" customHeight="1" thickTop="1" x14ac:dyDescent="0.25">
      <c r="A1" s="319" t="s">
        <v>94</v>
      </c>
      <c r="B1" s="321">
        <f>K137</f>
        <v>20</v>
      </c>
      <c r="C1" s="81"/>
      <c r="D1" s="90"/>
      <c r="E1" s="323">
        <v>2018</v>
      </c>
      <c r="F1" s="324"/>
      <c r="G1" s="324"/>
      <c r="H1" s="325"/>
      <c r="I1" s="334" t="s">
        <v>49</v>
      </c>
      <c r="J1" s="377">
        <f>M137</f>
        <v>16</v>
      </c>
      <c r="K1" s="379" t="s">
        <v>50</v>
      </c>
      <c r="L1" s="381">
        <f>O137</f>
        <v>0</v>
      </c>
      <c r="M1" s="383" t="s">
        <v>51</v>
      </c>
      <c r="N1" s="385">
        <f>Q137</f>
        <v>13</v>
      </c>
      <c r="O1" s="358">
        <f>S137</f>
        <v>0</v>
      </c>
      <c r="P1" s="388" t="s">
        <v>97</v>
      </c>
      <c r="Q1" s="388"/>
      <c r="R1" s="388"/>
      <c r="S1" s="388"/>
      <c r="T1" s="388"/>
      <c r="U1" s="387">
        <v>43343</v>
      </c>
      <c r="V1" s="388"/>
      <c r="W1" s="388"/>
      <c r="X1" s="388"/>
      <c r="Y1" s="389"/>
      <c r="Z1" s="364">
        <f>Z137</f>
        <v>0</v>
      </c>
      <c r="AA1" s="364">
        <f>AA137</f>
        <v>0</v>
      </c>
      <c r="AB1" s="364">
        <f>AB137</f>
        <v>0</v>
      </c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6" customFormat="1" ht="14.45" customHeight="1" thickBot="1" x14ac:dyDescent="0.3">
      <c r="A2" s="320"/>
      <c r="B2" s="322"/>
      <c r="C2" s="182"/>
      <c r="D2" s="183"/>
      <c r="E2" s="326"/>
      <c r="F2" s="327"/>
      <c r="G2" s="327"/>
      <c r="H2" s="328"/>
      <c r="I2" s="335"/>
      <c r="J2" s="378"/>
      <c r="K2" s="380"/>
      <c r="L2" s="382"/>
      <c r="M2" s="384"/>
      <c r="N2" s="386"/>
      <c r="O2" s="359"/>
      <c r="P2" s="392" t="str">
        <f>A6</f>
        <v>D11-CAPE-POC - Off Shore Aids</v>
      </c>
      <c r="Q2" s="392"/>
      <c r="R2" s="392"/>
      <c r="S2" s="392"/>
      <c r="T2" s="392"/>
      <c r="U2" s="399" t="s">
        <v>0</v>
      </c>
      <c r="V2" s="400"/>
      <c r="W2" s="400"/>
      <c r="X2" s="400"/>
      <c r="Y2" s="401"/>
      <c r="Z2" s="365"/>
      <c r="AA2" s="365"/>
      <c r="AB2" s="36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6" customFormat="1" ht="10.15" customHeight="1" thickTop="1" x14ac:dyDescent="0.25">
      <c r="A3" s="313" t="s">
        <v>93</v>
      </c>
      <c r="B3" s="314"/>
      <c r="C3" s="314"/>
      <c r="D3" s="315"/>
      <c r="E3" s="329"/>
      <c r="F3" s="327"/>
      <c r="G3" s="327"/>
      <c r="H3" s="328"/>
      <c r="I3" s="332">
        <f>Z1</f>
        <v>0</v>
      </c>
      <c r="J3" s="366">
        <f>IF(I3=0,0,I3/J1)</f>
        <v>0</v>
      </c>
      <c r="K3" s="368">
        <f>AA1</f>
        <v>0</v>
      </c>
      <c r="L3" s="366">
        <f>IF(K3=0,0,K3/L1)</f>
        <v>0</v>
      </c>
      <c r="M3" s="371">
        <f>AB1</f>
        <v>0</v>
      </c>
      <c r="N3" s="373">
        <f>IF(M3=0,0,M3/N1)</f>
        <v>0</v>
      </c>
      <c r="O3" s="375" t="s">
        <v>52</v>
      </c>
      <c r="P3" s="392"/>
      <c r="Q3" s="392"/>
      <c r="R3" s="392"/>
      <c r="S3" s="392"/>
      <c r="T3" s="392"/>
      <c r="U3" s="393" t="s">
        <v>55</v>
      </c>
      <c r="V3" s="394"/>
      <c r="W3" s="394"/>
      <c r="X3" s="394"/>
      <c r="Y3" s="395"/>
      <c r="Z3" s="402" t="s">
        <v>314</v>
      </c>
      <c r="AA3" s="403"/>
      <c r="AB3" s="404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6" customFormat="1" ht="14.45" customHeight="1" thickBot="1" x14ac:dyDescent="0.3">
      <c r="A4" s="316"/>
      <c r="B4" s="317"/>
      <c r="C4" s="317"/>
      <c r="D4" s="318"/>
      <c r="E4" s="330"/>
      <c r="F4" s="330"/>
      <c r="G4" s="330"/>
      <c r="H4" s="331"/>
      <c r="I4" s="333"/>
      <c r="J4" s="367"/>
      <c r="K4" s="369"/>
      <c r="L4" s="370"/>
      <c r="M4" s="372"/>
      <c r="N4" s="374"/>
      <c r="O4" s="376"/>
      <c r="P4" s="390" t="s">
        <v>96</v>
      </c>
      <c r="Q4" s="391"/>
      <c r="R4" s="391"/>
      <c r="S4" s="391"/>
      <c r="T4" s="391"/>
      <c r="U4" s="396" t="s">
        <v>56</v>
      </c>
      <c r="V4" s="397"/>
      <c r="W4" s="397"/>
      <c r="X4" s="397"/>
      <c r="Y4" s="398"/>
      <c r="Z4" s="405"/>
      <c r="AA4" s="406"/>
      <c r="AB4" s="40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6" customFormat="1" ht="27.6" hidden="1" customHeight="1" thickBot="1" x14ac:dyDescent="0.3">
      <c r="A5" s="348" t="s">
        <v>0</v>
      </c>
      <c r="B5" s="349"/>
      <c r="C5" s="349"/>
      <c r="D5" s="349"/>
      <c r="E5" s="350"/>
      <c r="F5" s="350"/>
      <c r="G5" s="350"/>
      <c r="H5" s="96"/>
      <c r="I5" s="146"/>
      <c r="J5" s="354" t="s">
        <v>0</v>
      </c>
      <c r="K5" s="355"/>
      <c r="L5" s="14" t="s">
        <v>0</v>
      </c>
      <c r="M5" s="229" t="s">
        <v>0</v>
      </c>
      <c r="N5" s="351" t="s">
        <v>0</v>
      </c>
      <c r="O5" s="352"/>
      <c r="P5" s="353"/>
      <c r="Q5" s="88" t="s">
        <v>0</v>
      </c>
      <c r="R5" s="89"/>
      <c r="S5" s="89"/>
      <c r="T5" s="177"/>
      <c r="U5" s="344" t="s">
        <v>3</v>
      </c>
      <c r="V5" s="346" t="s">
        <v>50</v>
      </c>
      <c r="W5" s="302" t="s">
        <v>51</v>
      </c>
      <c r="X5" s="340" t="s">
        <v>49</v>
      </c>
      <c r="Y5" s="342" t="s">
        <v>95</v>
      </c>
      <c r="Z5" s="408" t="s">
        <v>49</v>
      </c>
      <c r="AA5" s="336" t="s">
        <v>50</v>
      </c>
      <c r="AB5" s="338" t="s">
        <v>51</v>
      </c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s="6" customFormat="1" ht="51.75" customHeight="1" thickTop="1" thickBot="1" x14ac:dyDescent="0.3">
      <c r="A6" s="411" t="s">
        <v>313</v>
      </c>
      <c r="B6" s="412"/>
      <c r="C6" s="412"/>
      <c r="D6" s="413"/>
      <c r="E6" s="410" t="s">
        <v>320</v>
      </c>
      <c r="F6" s="548"/>
      <c r="G6" s="548"/>
      <c r="H6" s="548"/>
      <c r="I6" s="548"/>
      <c r="J6" s="549"/>
      <c r="K6" s="356" t="s">
        <v>321</v>
      </c>
      <c r="L6" s="357"/>
      <c r="M6" s="357"/>
      <c r="N6" s="357"/>
      <c r="O6" s="550"/>
      <c r="P6" s="551" t="s">
        <v>322</v>
      </c>
      <c r="Q6" s="357"/>
      <c r="R6" s="357"/>
      <c r="S6" s="357"/>
      <c r="T6" s="552"/>
      <c r="U6" s="345"/>
      <c r="V6" s="347"/>
      <c r="W6" s="303"/>
      <c r="X6" s="341"/>
      <c r="Y6" s="343"/>
      <c r="Z6" s="409"/>
      <c r="AA6" s="337"/>
      <c r="AB6" s="339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94" customFormat="1" ht="83.25" customHeight="1" thickTop="1" thickBot="1" x14ac:dyDescent="0.3">
      <c r="A7" s="553" t="s">
        <v>323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5" t="s">
        <v>328</v>
      </c>
      <c r="M7" s="556"/>
      <c r="N7" s="556"/>
      <c r="O7" s="556"/>
      <c r="P7" s="556"/>
      <c r="Q7" s="556"/>
      <c r="R7" s="556"/>
      <c r="S7" s="556"/>
      <c r="T7" s="557"/>
      <c r="U7" s="180"/>
      <c r="V7" s="120"/>
      <c r="W7" s="120"/>
      <c r="X7" s="120"/>
      <c r="Y7" s="121"/>
      <c r="Z7" s="232"/>
      <c r="AA7" s="233" t="s">
        <v>0</v>
      </c>
      <c r="AB7" s="234"/>
      <c r="AC7" s="93"/>
    </row>
    <row r="8" spans="1:47" s="94" customFormat="1" ht="26.25" customHeight="1" thickTop="1" thickBot="1" x14ac:dyDescent="0.3">
      <c r="A8" s="558" t="s">
        <v>324</v>
      </c>
      <c r="B8" s="559">
        <v>0</v>
      </c>
      <c r="C8" s="560"/>
      <c r="D8" s="561" t="s">
        <v>325</v>
      </c>
      <c r="E8" s="561"/>
      <c r="F8" s="561"/>
      <c r="G8" s="562"/>
      <c r="H8" s="563" t="s">
        <v>0</v>
      </c>
      <c r="I8" s="564"/>
      <c r="J8" s="564"/>
      <c r="K8" s="565"/>
      <c r="L8" s="566" t="s">
        <v>326</v>
      </c>
      <c r="M8" s="567"/>
      <c r="N8" s="567"/>
      <c r="O8" s="567"/>
      <c r="P8" s="567"/>
      <c r="Q8" s="567"/>
      <c r="R8" s="567"/>
      <c r="S8" s="567"/>
      <c r="T8" s="568"/>
      <c r="U8" s="180"/>
      <c r="V8" s="120"/>
      <c r="W8" s="120"/>
      <c r="X8" s="120"/>
      <c r="Y8" s="121"/>
      <c r="Z8" s="232"/>
      <c r="AA8" s="233"/>
      <c r="AB8" s="234"/>
      <c r="AC8" s="93"/>
    </row>
    <row r="9" spans="1:47" s="94" customFormat="1" ht="18.75" customHeight="1" thickTop="1" thickBot="1" x14ac:dyDescent="0.3">
      <c r="A9" s="569" t="s">
        <v>327</v>
      </c>
      <c r="B9" s="570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1"/>
      <c r="U9" s="572"/>
      <c r="V9" s="573"/>
      <c r="W9" s="573"/>
      <c r="X9" s="573"/>
      <c r="Y9" s="574"/>
      <c r="Z9" s="575"/>
      <c r="AA9" s="576"/>
      <c r="AB9" s="577"/>
      <c r="AC9" s="93"/>
    </row>
    <row r="10" spans="1:47" s="94" customFormat="1" ht="18.75" customHeight="1" thickTop="1" thickBot="1" x14ac:dyDescent="0.3">
      <c r="A10" s="578" t="s">
        <v>0</v>
      </c>
      <c r="B10" s="570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1"/>
      <c r="U10" s="572"/>
      <c r="V10" s="573"/>
      <c r="W10" s="573"/>
      <c r="X10" s="573"/>
      <c r="Y10" s="574"/>
      <c r="Z10" s="575"/>
      <c r="AA10" s="576"/>
      <c r="AB10" s="577"/>
      <c r="AC10" s="93"/>
    </row>
    <row r="11" spans="1:47" s="94" customFormat="1" ht="18.75" customHeight="1" thickTop="1" thickBot="1" x14ac:dyDescent="0.3">
      <c r="A11" s="578" t="s">
        <v>0</v>
      </c>
      <c r="B11" s="570"/>
      <c r="C11" s="570"/>
      <c r="D11" s="57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1"/>
      <c r="U11" s="572"/>
      <c r="V11" s="573"/>
      <c r="W11" s="573"/>
      <c r="X11" s="573"/>
      <c r="Y11" s="574"/>
      <c r="Z11" s="575"/>
      <c r="AA11" s="576"/>
      <c r="AB11" s="577"/>
      <c r="AC11" s="93"/>
    </row>
    <row r="12" spans="1:47" s="94" customFormat="1" ht="18.75" customHeight="1" thickTop="1" thickBot="1" x14ac:dyDescent="0.3">
      <c r="A12" s="578" t="s">
        <v>0</v>
      </c>
      <c r="B12" s="570"/>
      <c r="C12" s="570"/>
      <c r="D12" s="570"/>
      <c r="E12" s="570"/>
      <c r="F12" s="570"/>
      <c r="G12" s="570"/>
      <c r="H12" s="570"/>
      <c r="I12" s="570"/>
      <c r="J12" s="570"/>
      <c r="K12" s="570"/>
      <c r="L12" s="570"/>
      <c r="M12" s="570"/>
      <c r="N12" s="570"/>
      <c r="O12" s="570"/>
      <c r="P12" s="570"/>
      <c r="Q12" s="570"/>
      <c r="R12" s="570"/>
      <c r="S12" s="570"/>
      <c r="T12" s="571"/>
      <c r="U12" s="572"/>
      <c r="V12" s="573"/>
      <c r="W12" s="573"/>
      <c r="X12" s="573"/>
      <c r="Y12" s="574"/>
      <c r="Z12" s="575"/>
      <c r="AA12" s="576"/>
      <c r="AB12" s="577"/>
      <c r="AC12" s="93"/>
    </row>
    <row r="13" spans="1:47" s="94" customFormat="1" ht="18.75" customHeight="1" thickTop="1" thickBot="1" x14ac:dyDescent="0.3">
      <c r="A13" s="578" t="s">
        <v>0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71"/>
      <c r="U13" s="572"/>
      <c r="V13" s="573"/>
      <c r="W13" s="573"/>
      <c r="X13" s="573"/>
      <c r="Y13" s="574"/>
      <c r="Z13" s="575"/>
      <c r="AA13" s="576"/>
      <c r="AB13" s="577"/>
      <c r="AC13" s="93"/>
    </row>
    <row r="14" spans="1:47" s="579" customFormat="1" ht="24.95" customHeight="1" thickTop="1" thickBot="1" x14ac:dyDescent="0.35">
      <c r="A14" s="497" t="s">
        <v>316</v>
      </c>
      <c r="B14" s="498"/>
      <c r="C14" s="499"/>
      <c r="D14" s="500" t="s">
        <v>317</v>
      </c>
      <c r="E14" s="501"/>
      <c r="F14" s="502" t="s">
        <v>0</v>
      </c>
      <c r="G14" s="503"/>
      <c r="H14" s="504"/>
      <c r="I14" s="505" t="s">
        <v>0</v>
      </c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7"/>
      <c r="U14" s="508"/>
      <c r="V14" s="509"/>
      <c r="W14" s="510"/>
      <c r="X14" s="510"/>
      <c r="Y14" s="511"/>
      <c r="Z14" s="510"/>
      <c r="AA14" s="509"/>
      <c r="AB14" s="512"/>
      <c r="AC14" s="93"/>
    </row>
    <row r="15" spans="1:47" s="92" customFormat="1" ht="9" customHeight="1" thickTop="1" thickBot="1" x14ac:dyDescent="0.3">
      <c r="A15" s="194" t="s">
        <v>0</v>
      </c>
      <c r="B15" s="103" t="s">
        <v>10</v>
      </c>
      <c r="C15" s="104"/>
      <c r="D15" s="105" t="s">
        <v>11</v>
      </c>
      <c r="E15" s="138" t="s">
        <v>57</v>
      </c>
      <c r="F15" s="138" t="s">
        <v>58</v>
      </c>
      <c r="G15" s="131" t="s">
        <v>59</v>
      </c>
      <c r="H15" s="105" t="s">
        <v>57</v>
      </c>
      <c r="I15" s="138" t="s">
        <v>58</v>
      </c>
      <c r="J15" s="131" t="s">
        <v>59</v>
      </c>
      <c r="K15" s="223" t="s">
        <v>12</v>
      </c>
      <c r="L15" s="224" t="s">
        <v>13</v>
      </c>
      <c r="M15" s="224" t="s">
        <v>16</v>
      </c>
      <c r="N15" s="189" t="s">
        <v>14</v>
      </c>
      <c r="O15" s="106" t="s">
        <v>18</v>
      </c>
      <c r="P15" s="185" t="s">
        <v>62</v>
      </c>
      <c r="Q15" s="109" t="s">
        <v>61</v>
      </c>
      <c r="R15" s="110"/>
      <c r="S15" s="111" t="s">
        <v>20</v>
      </c>
      <c r="T15" s="178"/>
      <c r="U15" s="237" t="s">
        <v>91</v>
      </c>
      <c r="V15" s="275"/>
      <c r="W15" s="275"/>
      <c r="X15" s="275"/>
      <c r="Y15" s="276"/>
      <c r="Z15" s="126" t="s">
        <v>49</v>
      </c>
      <c r="AA15" s="127" t="s">
        <v>50</v>
      </c>
      <c r="AB15" s="128" t="s">
        <v>51</v>
      </c>
      <c r="AC15" s="154"/>
      <c r="AD15" s="155"/>
      <c r="AE15" s="156" t="s">
        <v>71</v>
      </c>
      <c r="AF15" s="155"/>
      <c r="AG15" s="156" t="s">
        <v>72</v>
      </c>
      <c r="AH15" s="156"/>
      <c r="AI15" s="156" t="s">
        <v>73</v>
      </c>
      <c r="AJ15" s="155"/>
      <c r="AK15" s="157" t="s">
        <v>83</v>
      </c>
      <c r="AL15" s="155"/>
      <c r="AM15" s="156"/>
      <c r="AN15" s="155"/>
      <c r="AO15" s="157" t="s">
        <v>80</v>
      </c>
      <c r="AP15" s="155"/>
      <c r="AQ15" s="156"/>
      <c r="AR15" s="155"/>
      <c r="AS15" s="156"/>
      <c r="AT15" s="155"/>
      <c r="AU15" s="155"/>
    </row>
    <row r="16" spans="1:47" s="95" customFormat="1" ht="15.95" customHeight="1" thickBot="1" x14ac:dyDescent="0.3">
      <c r="A16" s="215">
        <v>828.2</v>
      </c>
      <c r="B16" s="240" t="s">
        <v>266</v>
      </c>
      <c r="C16" s="243" t="s">
        <v>0</v>
      </c>
      <c r="D16" s="192" t="s">
        <v>48</v>
      </c>
      <c r="E16" s="139">
        <v>39</v>
      </c>
      <c r="F16" s="143">
        <v>56</v>
      </c>
      <c r="G16" s="99">
        <v>29.82</v>
      </c>
      <c r="H16" s="122">
        <v>70</v>
      </c>
      <c r="I16" s="143">
        <v>46</v>
      </c>
      <c r="J16" s="99">
        <v>51.06</v>
      </c>
      <c r="K16" s="246" t="s">
        <v>0</v>
      </c>
      <c r="L16" s="248" t="s">
        <v>0</v>
      </c>
      <c r="M16" s="250">
        <v>1476</v>
      </c>
      <c r="N16" s="251">
        <f>IF(M16=" "," ",(M16+$B$8-M19))</f>
        <v>1476</v>
      </c>
      <c r="O16" s="253">
        <v>500</v>
      </c>
      <c r="P16" s="264">
        <v>41604</v>
      </c>
      <c r="Q16" s="107" t="s">
        <v>267</v>
      </c>
      <c r="R16" s="108" t="s">
        <v>0</v>
      </c>
      <c r="S16" s="257" t="s">
        <v>268</v>
      </c>
      <c r="T16" s="258"/>
      <c r="U16" s="179">
        <v>1</v>
      </c>
      <c r="V16" s="115" t="s">
        <v>0</v>
      </c>
      <c r="W16" s="116">
        <v>1</v>
      </c>
      <c r="X16" s="117">
        <v>1</v>
      </c>
      <c r="Y16" s="118" t="s">
        <v>0</v>
      </c>
      <c r="Z16" s="124" t="s">
        <v>0</v>
      </c>
      <c r="AA16" s="123" t="s">
        <v>0</v>
      </c>
      <c r="AB16" s="125" t="s">
        <v>0</v>
      </c>
      <c r="AC16" s="158" t="s">
        <v>48</v>
      </c>
      <c r="AD16" s="161" t="s">
        <v>67</v>
      </c>
      <c r="AE16" s="160">
        <f>E16+F16/60+G16/60/60</f>
        <v>39.941616666666661</v>
      </c>
      <c r="AF16" s="161" t="s">
        <v>68</v>
      </c>
      <c r="AG16" s="160" t="e">
        <f>E19+F19/60+G19/60/60</f>
        <v>#VALUE!</v>
      </c>
      <c r="AH16" s="167" t="s">
        <v>74</v>
      </c>
      <c r="AI16" s="160" t="e">
        <f>AG16-AE16</f>
        <v>#VALUE!</v>
      </c>
      <c r="AJ16" s="161" t="s">
        <v>76</v>
      </c>
      <c r="AK16" s="160" t="e">
        <f>AI17*60*COS((AE16+AG16)/2*PI()/180)</f>
        <v>#VALUE!</v>
      </c>
      <c r="AL16" s="161" t="s">
        <v>78</v>
      </c>
      <c r="AM16" s="160" t="e">
        <f>AK16*6076.12</f>
        <v>#VALUE!</v>
      </c>
      <c r="AN16" s="161" t="s">
        <v>81</v>
      </c>
      <c r="AO16" s="160">
        <f>AE16*PI()/180</f>
        <v>0.69711271940277564</v>
      </c>
      <c r="AP16" s="161" t="s">
        <v>84</v>
      </c>
      <c r="AQ16" s="160" t="e">
        <f>AG16 *PI()/180</f>
        <v>#VALUE!</v>
      </c>
      <c r="AR16" s="161" t="s">
        <v>86</v>
      </c>
      <c r="AS16" s="160" t="e">
        <f>1*ATAN2(COS(AO16)*SIN(AQ16)-SIN(AO16)*COS(AQ16)*COS(AQ17-AO17),SIN(AQ17-AO17)*COS(AQ16))</f>
        <v>#VALUE!</v>
      </c>
      <c r="AT16" s="162" t="s">
        <v>89</v>
      </c>
      <c r="AU16" s="168" t="e">
        <f>SQRT(AK17*AK17+AK16*AK16)</f>
        <v>#VALUE!</v>
      </c>
    </row>
    <row r="17" spans="1:47" s="95" customFormat="1" ht="15.95" customHeight="1" thickTop="1" thickBot="1" x14ac:dyDescent="0.3">
      <c r="A17" s="228">
        <v>100118136008</v>
      </c>
      <c r="B17" s="241"/>
      <c r="C17" s="244"/>
      <c r="D17" s="192" t="s">
        <v>53</v>
      </c>
      <c r="E17" s="140">
        <f t="shared" ref="E17:J17" si="0">E16</f>
        <v>39</v>
      </c>
      <c r="F17" s="144">
        <f t="shared" si="0"/>
        <v>56</v>
      </c>
      <c r="G17" s="134">
        <f t="shared" si="0"/>
        <v>29.82</v>
      </c>
      <c r="H17" s="119">
        <f t="shared" si="0"/>
        <v>70</v>
      </c>
      <c r="I17" s="144">
        <f t="shared" si="0"/>
        <v>46</v>
      </c>
      <c r="J17" s="135">
        <f t="shared" si="0"/>
        <v>51.06</v>
      </c>
      <c r="K17" s="247"/>
      <c r="L17" s="249"/>
      <c r="M17" s="250"/>
      <c r="N17" s="252"/>
      <c r="O17" s="254"/>
      <c r="P17" s="265"/>
      <c r="Q17" s="297" t="s">
        <v>270</v>
      </c>
      <c r="R17" s="360"/>
      <c r="S17" s="360"/>
      <c r="T17" s="360"/>
      <c r="U17" s="488" t="s">
        <v>315</v>
      </c>
      <c r="V17" s="489"/>
      <c r="W17" s="489"/>
      <c r="X17" s="489"/>
      <c r="Y17" s="490"/>
      <c r="Z17" s="304" t="s">
        <v>273</v>
      </c>
      <c r="AA17" s="305"/>
      <c r="AB17" s="306"/>
      <c r="AC17" s="158" t="s">
        <v>21</v>
      </c>
      <c r="AD17" s="161" t="s">
        <v>69</v>
      </c>
      <c r="AE17" s="160">
        <f>H16+I16/60+J16/60/60</f>
        <v>70.780850000000001</v>
      </c>
      <c r="AF17" s="161" t="s">
        <v>70</v>
      </c>
      <c r="AG17" s="160" t="e">
        <f>H19+I19/60+J19/60/60</f>
        <v>#VALUE!</v>
      </c>
      <c r="AH17" s="167" t="s">
        <v>75</v>
      </c>
      <c r="AI17" s="160" t="e">
        <f>AE17-AG17</f>
        <v>#VALUE!</v>
      </c>
      <c r="AJ17" s="161" t="s">
        <v>77</v>
      </c>
      <c r="AK17" s="160" t="e">
        <f>AI16*60</f>
        <v>#VALUE!</v>
      </c>
      <c r="AL17" s="161" t="s">
        <v>79</v>
      </c>
      <c r="AM17" s="160" t="e">
        <f>AK17*6076.12</f>
        <v>#VALUE!</v>
      </c>
      <c r="AN17" s="161" t="s">
        <v>82</v>
      </c>
      <c r="AO17" s="160">
        <f>AE17*PI()/180</f>
        <v>1.2353588798602284</v>
      </c>
      <c r="AP17" s="161" t="s">
        <v>85</v>
      </c>
      <c r="AQ17" s="160" t="e">
        <f>AG17*PI()/180</f>
        <v>#VALUE!</v>
      </c>
      <c r="AR17" s="161" t="s">
        <v>87</v>
      </c>
      <c r="AS17" s="159" t="e">
        <f>IF(360+AS16/(2*PI())*360&gt;360,AS16/(PI())*360,360+AS16/(2*PI())*360)</f>
        <v>#VALUE!</v>
      </c>
      <c r="AT17" s="163"/>
      <c r="AU17" s="163"/>
    </row>
    <row r="18" spans="1:47" s="95" customFormat="1" ht="15.95" customHeight="1" thickBot="1" x14ac:dyDescent="0.3">
      <c r="A18" s="206">
        <v>1</v>
      </c>
      <c r="B18" s="241"/>
      <c r="C18" s="244"/>
      <c r="D18" s="192" t="s">
        <v>54</v>
      </c>
      <c r="E18" s="140">
        <f t="shared" ref="E18:J18" si="1">E17</f>
        <v>39</v>
      </c>
      <c r="F18" s="144">
        <f t="shared" si="1"/>
        <v>56</v>
      </c>
      <c r="G18" s="134">
        <f t="shared" si="1"/>
        <v>29.82</v>
      </c>
      <c r="H18" s="119">
        <f t="shared" si="1"/>
        <v>70</v>
      </c>
      <c r="I18" s="144">
        <f t="shared" si="1"/>
        <v>46</v>
      </c>
      <c r="J18" s="135">
        <f t="shared" si="1"/>
        <v>51.06</v>
      </c>
      <c r="K18" s="218" t="s">
        <v>15</v>
      </c>
      <c r="L18" s="219" t="s">
        <v>90</v>
      </c>
      <c r="M18" s="220" t="s">
        <v>60</v>
      </c>
      <c r="N18" s="100" t="s">
        <v>4</v>
      </c>
      <c r="O18" s="101" t="s">
        <v>17</v>
      </c>
      <c r="P18" s="186" t="s">
        <v>19</v>
      </c>
      <c r="Q18" s="361"/>
      <c r="R18" s="360"/>
      <c r="S18" s="360"/>
      <c r="T18" s="360"/>
      <c r="U18" s="491"/>
      <c r="V18" s="492"/>
      <c r="W18" s="492"/>
      <c r="X18" s="492"/>
      <c r="Y18" s="493"/>
      <c r="Z18" s="307"/>
      <c r="AA18" s="308"/>
      <c r="AB18" s="309"/>
      <c r="AC18" s="164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1" t="s">
        <v>88</v>
      </c>
      <c r="AS18" s="159" t="e">
        <f>61.582*ACOS(SIN(AE16)*SIN(AG16)+COS(AE16)*COS(AG16)*(AE17-AG17))*6076.12</f>
        <v>#VALUE!</v>
      </c>
      <c r="AT18" s="163"/>
      <c r="AU18" s="163"/>
    </row>
    <row r="19" spans="1:47" s="94" customFormat="1" ht="35.1" customHeight="1" thickTop="1" thickBot="1" x14ac:dyDescent="0.3">
      <c r="A19" s="513" t="str">
        <f>IF(Z16=1,"VERIFIED",IF(AA16=1,"RECHECKED",IF(V16=1,"RECHECK",IF(X16=1,"VERIFY",IF(Y16=1,"NEED PMT APP","SANITY CHECK ONLY")))))</f>
        <v>VERIFY</v>
      </c>
      <c r="B19" s="242"/>
      <c r="C19" s="245"/>
      <c r="D19" s="193" t="s">
        <v>21</v>
      </c>
      <c r="E19" s="141" t="s">
        <v>0</v>
      </c>
      <c r="F19" s="145" t="s">
        <v>0</v>
      </c>
      <c r="G19" s="137" t="s">
        <v>0</v>
      </c>
      <c r="H19" s="136" t="s">
        <v>0</v>
      </c>
      <c r="I19" s="145" t="s">
        <v>0</v>
      </c>
      <c r="J19" s="137" t="s">
        <v>0</v>
      </c>
      <c r="K19" s="221" t="e">
        <f>#REF!</f>
        <v>#REF!</v>
      </c>
      <c r="L19" s="200" t="str">
        <f>IF(E19=" ","OBS POSN not in use",AU16*6076.12)</f>
        <v>OBS POSN not in use</v>
      </c>
      <c r="M19" s="222">
        <v>0</v>
      </c>
      <c r="N19" s="236" t="str">
        <f>IF(W16=1,"Needs a Photo","Has a Photo")</f>
        <v>Needs a Photo</v>
      </c>
      <c r="O19" s="214" t="s">
        <v>269</v>
      </c>
      <c r="P19" s="201" t="str">
        <f>IF(E19=" ","OBS POSN not in use",(IF(L19&gt;O16,"OFF STA","ON STA")))</f>
        <v>OBS POSN not in use</v>
      </c>
      <c r="Q19" s="362"/>
      <c r="R19" s="363"/>
      <c r="S19" s="363"/>
      <c r="T19" s="363"/>
      <c r="U19" s="494"/>
      <c r="V19" s="495"/>
      <c r="W19" s="495"/>
      <c r="X19" s="495"/>
      <c r="Y19" s="496"/>
      <c r="Z19" s="310"/>
      <c r="AA19" s="311"/>
      <c r="AB19" s="312"/>
      <c r="AC19" s="93"/>
    </row>
    <row r="20" spans="1:47" s="92" customFormat="1" ht="30" customHeight="1" thickTop="1" thickBot="1" x14ac:dyDescent="0.35">
      <c r="A20" s="497" t="s">
        <v>316</v>
      </c>
      <c r="B20" s="498"/>
      <c r="C20" s="499"/>
      <c r="D20" s="500" t="s">
        <v>317</v>
      </c>
      <c r="E20" s="501"/>
      <c r="F20" s="502" t="s">
        <v>0</v>
      </c>
      <c r="G20" s="503"/>
      <c r="H20" s="504"/>
      <c r="I20" s="514" t="s">
        <v>318</v>
      </c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6"/>
      <c r="U20" s="508"/>
      <c r="V20" s="509"/>
      <c r="W20" s="510"/>
      <c r="X20" s="510"/>
      <c r="Y20" s="511"/>
      <c r="Z20" s="510"/>
      <c r="AA20" s="509"/>
      <c r="AB20" s="512"/>
      <c r="AC20" s="154"/>
      <c r="AD20" s="155"/>
      <c r="AE20" s="156" t="s">
        <v>71</v>
      </c>
      <c r="AF20" s="155"/>
      <c r="AG20" s="156" t="s">
        <v>72</v>
      </c>
      <c r="AH20" s="156"/>
      <c r="AI20" s="156" t="s">
        <v>73</v>
      </c>
      <c r="AJ20" s="155"/>
      <c r="AK20" s="157" t="s">
        <v>83</v>
      </c>
      <c r="AL20" s="155"/>
      <c r="AM20" s="156"/>
      <c r="AN20" s="155"/>
      <c r="AO20" s="157" t="s">
        <v>80</v>
      </c>
      <c r="AP20" s="155"/>
      <c r="AQ20" s="156"/>
      <c r="AR20" s="155"/>
      <c r="AS20" s="156"/>
      <c r="AT20" s="155"/>
      <c r="AU20" s="155"/>
    </row>
    <row r="21" spans="1:47" s="95" customFormat="1" ht="15.95" customHeight="1" thickTop="1" thickBot="1" x14ac:dyDescent="0.3">
      <c r="A21" s="194" t="s">
        <v>0</v>
      </c>
      <c r="B21" s="103" t="s">
        <v>10</v>
      </c>
      <c r="C21" s="104"/>
      <c r="D21" s="105" t="s">
        <v>11</v>
      </c>
      <c r="E21" s="138" t="s">
        <v>57</v>
      </c>
      <c r="F21" s="138" t="s">
        <v>58</v>
      </c>
      <c r="G21" s="131" t="s">
        <v>59</v>
      </c>
      <c r="H21" s="105" t="s">
        <v>57</v>
      </c>
      <c r="I21" s="138" t="s">
        <v>58</v>
      </c>
      <c r="J21" s="131" t="s">
        <v>59</v>
      </c>
      <c r="K21" s="223" t="s">
        <v>12</v>
      </c>
      <c r="L21" s="224" t="s">
        <v>13</v>
      </c>
      <c r="M21" s="224" t="s">
        <v>16</v>
      </c>
      <c r="N21" s="189" t="s">
        <v>14</v>
      </c>
      <c r="O21" s="106" t="s">
        <v>18</v>
      </c>
      <c r="P21" s="185" t="s">
        <v>62</v>
      </c>
      <c r="Q21" s="109" t="s">
        <v>61</v>
      </c>
      <c r="R21" s="110"/>
      <c r="S21" s="111" t="s">
        <v>20</v>
      </c>
      <c r="T21" s="178"/>
      <c r="U21" s="237" t="s">
        <v>91</v>
      </c>
      <c r="V21" s="275"/>
      <c r="W21" s="275"/>
      <c r="X21" s="275"/>
      <c r="Y21" s="276"/>
      <c r="Z21" s="126" t="s">
        <v>49</v>
      </c>
      <c r="AA21" s="127" t="s">
        <v>50</v>
      </c>
      <c r="AB21" s="128" t="s">
        <v>51</v>
      </c>
      <c r="AC21" s="158" t="s">
        <v>48</v>
      </c>
      <c r="AD21" s="161" t="s">
        <v>67</v>
      </c>
      <c r="AE21" s="160">
        <f>E22+F22/60+G22/60/60</f>
        <v>39.940633333333331</v>
      </c>
      <c r="AF21" s="161" t="s">
        <v>68</v>
      </c>
      <c r="AG21" s="160" t="e">
        <f>E25+F25/60+G25/60/60</f>
        <v>#VALUE!</v>
      </c>
      <c r="AH21" s="167" t="s">
        <v>74</v>
      </c>
      <c r="AI21" s="160" t="e">
        <f>AG21-AE21</f>
        <v>#VALUE!</v>
      </c>
      <c r="AJ21" s="161" t="s">
        <v>76</v>
      </c>
      <c r="AK21" s="160" t="e">
        <f>AI22*60*COS((AE21+AG21)/2*PI()/180)</f>
        <v>#VALUE!</v>
      </c>
      <c r="AL21" s="161" t="s">
        <v>78</v>
      </c>
      <c r="AM21" s="160" t="e">
        <f>AK21*6076.12</f>
        <v>#VALUE!</v>
      </c>
      <c r="AN21" s="161" t="s">
        <v>81</v>
      </c>
      <c r="AO21" s="160">
        <f>AE21*PI()/180</f>
        <v>0.69709555699846448</v>
      </c>
      <c r="AP21" s="161" t="s">
        <v>84</v>
      </c>
      <c r="AQ21" s="160" t="e">
        <f>AG21 *PI()/180</f>
        <v>#VALUE!</v>
      </c>
      <c r="AR21" s="161" t="s">
        <v>86</v>
      </c>
      <c r="AS21" s="160" t="e">
        <f>1*ATAN2(COS(AO21)*SIN(AQ21)-SIN(AO21)*COS(AQ21)*COS(AQ22-AO22),SIN(AQ22-AO22)*COS(AQ21))</f>
        <v>#VALUE!</v>
      </c>
      <c r="AT21" s="162" t="s">
        <v>89</v>
      </c>
      <c r="AU21" s="168" t="e">
        <f>SQRT(AK22*AK22+AK21*AK21)</f>
        <v>#VALUE!</v>
      </c>
    </row>
    <row r="22" spans="1:47" s="95" customFormat="1" ht="15.95" customHeight="1" thickBot="1" x14ac:dyDescent="0.3">
      <c r="A22" s="217">
        <v>828.7</v>
      </c>
      <c r="B22" s="240" t="s">
        <v>271</v>
      </c>
      <c r="C22" s="243" t="s">
        <v>0</v>
      </c>
      <c r="D22" s="192" t="s">
        <v>48</v>
      </c>
      <c r="E22" s="139">
        <v>39</v>
      </c>
      <c r="F22" s="143">
        <v>56</v>
      </c>
      <c r="G22" s="99">
        <v>26.28</v>
      </c>
      <c r="H22" s="122">
        <v>70</v>
      </c>
      <c r="I22" s="143">
        <v>52</v>
      </c>
      <c r="J22" s="99">
        <v>42.78</v>
      </c>
      <c r="K22" s="246" t="s">
        <v>0</v>
      </c>
      <c r="L22" s="248" t="s">
        <v>0</v>
      </c>
      <c r="M22" s="250">
        <v>1476</v>
      </c>
      <c r="N22" s="251">
        <f>IF(M22=" "," ",(M22+$B$8-M25))</f>
        <v>1476</v>
      </c>
      <c r="O22" s="253">
        <v>500</v>
      </c>
      <c r="P22" s="264">
        <v>41933</v>
      </c>
      <c r="Q22" s="107" t="s">
        <v>267</v>
      </c>
      <c r="R22" s="108" t="s">
        <v>0</v>
      </c>
      <c r="S22" s="257" t="s">
        <v>268</v>
      </c>
      <c r="T22" s="258"/>
      <c r="U22" s="179">
        <v>1</v>
      </c>
      <c r="V22" s="115" t="s">
        <v>0</v>
      </c>
      <c r="W22" s="116">
        <v>1</v>
      </c>
      <c r="X22" s="117">
        <v>1</v>
      </c>
      <c r="Y22" s="118" t="s">
        <v>0</v>
      </c>
      <c r="Z22" s="124" t="s">
        <v>0</v>
      </c>
      <c r="AA22" s="123" t="s">
        <v>0</v>
      </c>
      <c r="AB22" s="125" t="s">
        <v>0</v>
      </c>
      <c r="AC22" s="158" t="s">
        <v>21</v>
      </c>
      <c r="AD22" s="161" t="s">
        <v>69</v>
      </c>
      <c r="AE22" s="160">
        <f>H22+I22/60+J22/60/60</f>
        <v>70.87854999999999</v>
      </c>
      <c r="AF22" s="161" t="s">
        <v>70</v>
      </c>
      <c r="AG22" s="160" t="e">
        <f>H25+I25/60+J25/60/60</f>
        <v>#VALUE!</v>
      </c>
      <c r="AH22" s="167" t="s">
        <v>75</v>
      </c>
      <c r="AI22" s="160" t="e">
        <f>AE22-AG22</f>
        <v>#VALUE!</v>
      </c>
      <c r="AJ22" s="161" t="s">
        <v>77</v>
      </c>
      <c r="AK22" s="160" t="e">
        <f>AI21*60</f>
        <v>#VALUE!</v>
      </c>
      <c r="AL22" s="161" t="s">
        <v>79</v>
      </c>
      <c r="AM22" s="160" t="e">
        <f>AK22*6076.12</f>
        <v>#VALUE!</v>
      </c>
      <c r="AN22" s="161" t="s">
        <v>82</v>
      </c>
      <c r="AO22" s="160">
        <f>AE22*PI()/180</f>
        <v>1.2370640665394268</v>
      </c>
      <c r="AP22" s="161" t="s">
        <v>85</v>
      </c>
      <c r="AQ22" s="160" t="e">
        <f>AG22*PI()/180</f>
        <v>#VALUE!</v>
      </c>
      <c r="AR22" s="161" t="s">
        <v>87</v>
      </c>
      <c r="AS22" s="159" t="e">
        <f>IF(360+AS21/(2*PI())*360&gt;360,AS21/(PI())*360,360+AS21/(2*PI())*360)</f>
        <v>#VALUE!</v>
      </c>
      <c r="AT22" s="163"/>
      <c r="AU22" s="163"/>
    </row>
    <row r="23" spans="1:47" s="95" customFormat="1" ht="15.95" customHeight="1" thickTop="1" thickBot="1" x14ac:dyDescent="0.3">
      <c r="A23" s="228">
        <v>100118193305</v>
      </c>
      <c r="B23" s="241"/>
      <c r="C23" s="244"/>
      <c r="D23" s="192" t="s">
        <v>53</v>
      </c>
      <c r="E23" s="140">
        <f t="shared" ref="E23:I23" si="2">E22</f>
        <v>39</v>
      </c>
      <c r="F23" s="144">
        <f t="shared" si="2"/>
        <v>56</v>
      </c>
      <c r="G23" s="134">
        <f t="shared" si="2"/>
        <v>26.28</v>
      </c>
      <c r="H23" s="119">
        <f t="shared" si="2"/>
        <v>70</v>
      </c>
      <c r="I23" s="144">
        <f t="shared" si="2"/>
        <v>52</v>
      </c>
      <c r="J23" s="135">
        <f>J22</f>
        <v>42.78</v>
      </c>
      <c r="K23" s="247"/>
      <c r="L23" s="249"/>
      <c r="M23" s="250"/>
      <c r="N23" s="252"/>
      <c r="O23" s="254"/>
      <c r="P23" s="265"/>
      <c r="Q23" s="297" t="s">
        <v>272</v>
      </c>
      <c r="R23" s="360"/>
      <c r="S23" s="360"/>
      <c r="T23" s="360"/>
      <c r="U23" s="488" t="s">
        <v>315</v>
      </c>
      <c r="V23" s="489"/>
      <c r="W23" s="489"/>
      <c r="X23" s="489"/>
      <c r="Y23" s="490"/>
      <c r="Z23" s="304" t="s">
        <v>273</v>
      </c>
      <c r="AA23" s="305"/>
      <c r="AB23" s="306"/>
      <c r="AC23" s="164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1" t="s">
        <v>88</v>
      </c>
      <c r="AS23" s="159" t="e">
        <f>61.582*ACOS(SIN(AE21)*SIN(AG21)+COS(AE21)*COS(AG21)*(AE22-AG22))*6076.12</f>
        <v>#VALUE!</v>
      </c>
      <c r="AT23" s="163"/>
      <c r="AU23" s="163"/>
    </row>
    <row r="24" spans="1:47" s="94" customFormat="1" ht="15.95" customHeight="1" thickBot="1" x14ac:dyDescent="0.3">
      <c r="A24" s="198">
        <v>2</v>
      </c>
      <c r="B24" s="241"/>
      <c r="C24" s="244"/>
      <c r="D24" s="192" t="s">
        <v>54</v>
      </c>
      <c r="E24" s="140">
        <f t="shared" ref="E24:I24" si="3">E23</f>
        <v>39</v>
      </c>
      <c r="F24" s="144">
        <f t="shared" si="3"/>
        <v>56</v>
      </c>
      <c r="G24" s="134">
        <f t="shared" si="3"/>
        <v>26.28</v>
      </c>
      <c r="H24" s="119">
        <f t="shared" si="3"/>
        <v>70</v>
      </c>
      <c r="I24" s="144">
        <f t="shared" si="3"/>
        <v>52</v>
      </c>
      <c r="J24" s="135">
        <f>J23</f>
        <v>42.78</v>
      </c>
      <c r="K24" s="218" t="s">
        <v>15</v>
      </c>
      <c r="L24" s="219" t="s">
        <v>90</v>
      </c>
      <c r="M24" s="220" t="s">
        <v>60</v>
      </c>
      <c r="N24" s="100" t="s">
        <v>4</v>
      </c>
      <c r="O24" s="101" t="s">
        <v>17</v>
      </c>
      <c r="P24" s="186" t="s">
        <v>19</v>
      </c>
      <c r="Q24" s="361"/>
      <c r="R24" s="360"/>
      <c r="S24" s="360"/>
      <c r="T24" s="360"/>
      <c r="U24" s="491"/>
      <c r="V24" s="492"/>
      <c r="W24" s="492"/>
      <c r="X24" s="492"/>
      <c r="Y24" s="493"/>
      <c r="Z24" s="307"/>
      <c r="AA24" s="308"/>
      <c r="AB24" s="309"/>
      <c r="AC24" s="93"/>
    </row>
    <row r="25" spans="1:47" s="92" customFormat="1" ht="35.1" customHeight="1" thickTop="1" thickBot="1" x14ac:dyDescent="0.3">
      <c r="A25" s="513" t="str">
        <f>IF(Z22=1,"VERIFIED",IF(AA22=1,"RECHECKED",IF(V22=1,"RECHECK",IF(X22=1,"VERIFY",IF(Y22=1,"NEED PMT APP","SANITY CHECK ONLY")))))</f>
        <v>VERIFY</v>
      </c>
      <c r="B25" s="242"/>
      <c r="C25" s="245"/>
      <c r="D25" s="193" t="s">
        <v>21</v>
      </c>
      <c r="E25" s="141" t="s">
        <v>0</v>
      </c>
      <c r="F25" s="145" t="s">
        <v>0</v>
      </c>
      <c r="G25" s="137" t="s">
        <v>0</v>
      </c>
      <c r="H25" s="136" t="s">
        <v>0</v>
      </c>
      <c r="I25" s="145" t="s">
        <v>0</v>
      </c>
      <c r="J25" s="137" t="s">
        <v>0</v>
      </c>
      <c r="K25" s="221" t="e">
        <f>#REF!</f>
        <v>#REF!</v>
      </c>
      <c r="L25" s="200" t="str">
        <f>IF(E25=" ","OBS POSN not in use",AU21*6076.12)</f>
        <v>OBS POSN not in use</v>
      </c>
      <c r="M25" s="222">
        <v>0</v>
      </c>
      <c r="N25" s="236" t="str">
        <f>IF(W22=1,"Needs a Photo","Has a Photo")</f>
        <v>Needs a Photo</v>
      </c>
      <c r="O25" s="214" t="s">
        <v>269</v>
      </c>
      <c r="P25" s="201" t="str">
        <f>IF(E25=" ","OBS POSN not in use",(IF(L25&gt;O22,"OFF STA","ON STA")))</f>
        <v>OBS POSN not in use</v>
      </c>
      <c r="Q25" s="362"/>
      <c r="R25" s="363"/>
      <c r="S25" s="363"/>
      <c r="T25" s="363"/>
      <c r="U25" s="494"/>
      <c r="V25" s="495"/>
      <c r="W25" s="495"/>
      <c r="X25" s="495"/>
      <c r="Y25" s="496"/>
      <c r="Z25" s="310"/>
      <c r="AA25" s="311"/>
      <c r="AB25" s="312"/>
      <c r="AC25" s="154"/>
      <c r="AD25" s="155"/>
      <c r="AE25" s="156" t="s">
        <v>71</v>
      </c>
      <c r="AF25" s="155"/>
      <c r="AG25" s="156" t="s">
        <v>72</v>
      </c>
      <c r="AH25" s="156"/>
      <c r="AI25" s="156" t="s">
        <v>73</v>
      </c>
      <c r="AJ25" s="155"/>
      <c r="AK25" s="157" t="s">
        <v>83</v>
      </c>
      <c r="AL25" s="155"/>
      <c r="AM25" s="156"/>
      <c r="AN25" s="155"/>
      <c r="AO25" s="157" t="s">
        <v>80</v>
      </c>
      <c r="AP25" s="155"/>
      <c r="AQ25" s="156"/>
      <c r="AR25" s="155"/>
      <c r="AS25" s="156"/>
      <c r="AT25" s="155"/>
      <c r="AU25" s="155"/>
    </row>
    <row r="26" spans="1:47" s="92" customFormat="1" ht="30" customHeight="1" thickTop="1" thickBot="1" x14ac:dyDescent="0.35">
      <c r="A26" s="497" t="s">
        <v>316</v>
      </c>
      <c r="B26" s="498"/>
      <c r="C26" s="499"/>
      <c r="D26" s="500" t="s">
        <v>317</v>
      </c>
      <c r="E26" s="501"/>
      <c r="F26" s="502" t="s">
        <v>0</v>
      </c>
      <c r="G26" s="503"/>
      <c r="H26" s="504"/>
      <c r="I26" s="514" t="s">
        <v>318</v>
      </c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6"/>
      <c r="U26" s="508"/>
      <c r="V26" s="509"/>
      <c r="W26" s="510"/>
      <c r="X26" s="510"/>
      <c r="Y26" s="511"/>
      <c r="Z26" s="510"/>
      <c r="AA26" s="509"/>
      <c r="AB26" s="512"/>
      <c r="AC26" s="154"/>
      <c r="AD26" s="155"/>
      <c r="AE26" s="156" t="s">
        <v>71</v>
      </c>
      <c r="AF26" s="155"/>
      <c r="AG26" s="156" t="s">
        <v>72</v>
      </c>
      <c r="AH26" s="156"/>
      <c r="AI26" s="156" t="s">
        <v>73</v>
      </c>
      <c r="AJ26" s="155"/>
      <c r="AK26" s="157" t="s">
        <v>83</v>
      </c>
      <c r="AL26" s="155"/>
      <c r="AM26" s="156"/>
      <c r="AN26" s="155"/>
      <c r="AO26" s="157" t="s">
        <v>80</v>
      </c>
      <c r="AP26" s="155"/>
      <c r="AQ26" s="156"/>
      <c r="AR26" s="155"/>
      <c r="AS26" s="156"/>
      <c r="AT26" s="155"/>
      <c r="AU26" s="155"/>
    </row>
    <row r="27" spans="1:47" s="95" customFormat="1" ht="15.95" customHeight="1" thickTop="1" thickBot="1" x14ac:dyDescent="0.3">
      <c r="A27" s="194" t="s">
        <v>0</v>
      </c>
      <c r="B27" s="103" t="s">
        <v>10</v>
      </c>
      <c r="C27" s="104"/>
      <c r="D27" s="105" t="s">
        <v>11</v>
      </c>
      <c r="E27" s="138" t="s">
        <v>57</v>
      </c>
      <c r="F27" s="138" t="s">
        <v>58</v>
      </c>
      <c r="G27" s="131" t="s">
        <v>59</v>
      </c>
      <c r="H27" s="105" t="s">
        <v>57</v>
      </c>
      <c r="I27" s="138" t="s">
        <v>58</v>
      </c>
      <c r="J27" s="131" t="s">
        <v>59</v>
      </c>
      <c r="K27" s="223" t="s">
        <v>12</v>
      </c>
      <c r="L27" s="224" t="s">
        <v>13</v>
      </c>
      <c r="M27" s="224" t="s">
        <v>16</v>
      </c>
      <c r="N27" s="189" t="s">
        <v>14</v>
      </c>
      <c r="O27" s="106" t="s">
        <v>18</v>
      </c>
      <c r="P27" s="185" t="s">
        <v>62</v>
      </c>
      <c r="Q27" s="109" t="s">
        <v>61</v>
      </c>
      <c r="R27" s="110"/>
      <c r="S27" s="111" t="s">
        <v>63</v>
      </c>
      <c r="T27" s="178"/>
      <c r="U27" s="237" t="s">
        <v>91</v>
      </c>
      <c r="V27" s="275"/>
      <c r="W27" s="275"/>
      <c r="X27" s="275"/>
      <c r="Y27" s="276"/>
      <c r="Z27" s="126" t="s">
        <v>49</v>
      </c>
      <c r="AA27" s="127" t="s">
        <v>50</v>
      </c>
      <c r="AB27" s="128" t="s">
        <v>51</v>
      </c>
      <c r="AC27" s="158" t="s">
        <v>48</v>
      </c>
      <c r="AD27" s="161" t="s">
        <v>67</v>
      </c>
      <c r="AE27" s="160">
        <f>E28+F28/60+G28/60/60</f>
        <v>39.943033333333332</v>
      </c>
      <c r="AF27" s="161" t="s">
        <v>68</v>
      </c>
      <c r="AG27" s="160" t="e">
        <f>E31+F31/60+G31/60/60</f>
        <v>#VALUE!</v>
      </c>
      <c r="AH27" s="167" t="s">
        <v>74</v>
      </c>
      <c r="AI27" s="160" t="e">
        <f>AG27-AE27</f>
        <v>#VALUE!</v>
      </c>
      <c r="AJ27" s="161" t="s">
        <v>76</v>
      </c>
      <c r="AK27" s="160" t="e">
        <f>AI28*60*COS((AE27+AG27)/2*PI()/180)</f>
        <v>#VALUE!</v>
      </c>
      <c r="AL27" s="161" t="s">
        <v>78</v>
      </c>
      <c r="AM27" s="160" t="e">
        <f>AK27*6076.12</f>
        <v>#VALUE!</v>
      </c>
      <c r="AN27" s="161" t="s">
        <v>81</v>
      </c>
      <c r="AO27" s="160">
        <f>AE27*PI()/180</f>
        <v>0.69713744490051233</v>
      </c>
      <c r="AP27" s="161" t="s">
        <v>84</v>
      </c>
      <c r="AQ27" s="160" t="e">
        <f>AG27 *PI()/180</f>
        <v>#VALUE!</v>
      </c>
      <c r="AR27" s="161" t="s">
        <v>86</v>
      </c>
      <c r="AS27" s="160" t="e">
        <f>1*ATAN2(COS(AO27)*SIN(AQ27)-SIN(AO27)*COS(AQ27)*COS(AQ28-AO28),SIN(AQ28-AO28)*COS(AQ27))</f>
        <v>#VALUE!</v>
      </c>
      <c r="AT27" s="162" t="s">
        <v>89</v>
      </c>
      <c r="AU27" s="168" t="e">
        <f>SQRT(AK28*AK28+AK27*AK27)</f>
        <v>#VALUE!</v>
      </c>
    </row>
    <row r="28" spans="1:47" s="95" customFormat="1" ht="15.95" customHeight="1" thickBot="1" x14ac:dyDescent="0.3">
      <c r="A28" s="217">
        <v>828.6</v>
      </c>
      <c r="B28" s="240" t="s">
        <v>274</v>
      </c>
      <c r="C28" s="243" t="s">
        <v>0</v>
      </c>
      <c r="D28" s="192" t="s">
        <v>48</v>
      </c>
      <c r="E28" s="139">
        <v>39</v>
      </c>
      <c r="F28" s="143">
        <v>56</v>
      </c>
      <c r="G28" s="99">
        <v>34.92</v>
      </c>
      <c r="H28" s="122">
        <v>70</v>
      </c>
      <c r="I28" s="143">
        <v>53</v>
      </c>
      <c r="J28" s="99">
        <v>7.32</v>
      </c>
      <c r="K28" s="246" t="s">
        <v>0</v>
      </c>
      <c r="L28" s="248" t="s">
        <v>0</v>
      </c>
      <c r="M28" s="250">
        <v>1476</v>
      </c>
      <c r="N28" s="251">
        <f>IF(M28=" "," ",(M28+$B$8-M31))</f>
        <v>1476</v>
      </c>
      <c r="O28" s="253">
        <v>500</v>
      </c>
      <c r="P28" s="264">
        <v>41723</v>
      </c>
      <c r="Q28" s="107" t="s">
        <v>267</v>
      </c>
      <c r="R28" s="108" t="s">
        <v>0</v>
      </c>
      <c r="S28" s="257" t="s">
        <v>268</v>
      </c>
      <c r="T28" s="258"/>
      <c r="U28" s="179">
        <v>1</v>
      </c>
      <c r="V28" s="115" t="s">
        <v>0</v>
      </c>
      <c r="W28" s="116">
        <v>1</v>
      </c>
      <c r="X28" s="117">
        <v>1</v>
      </c>
      <c r="Y28" s="118" t="s">
        <v>0</v>
      </c>
      <c r="Z28" s="124" t="s">
        <v>0</v>
      </c>
      <c r="AA28" s="123" t="s">
        <v>0</v>
      </c>
      <c r="AB28" s="125" t="s">
        <v>0</v>
      </c>
      <c r="AC28" s="158" t="s">
        <v>21</v>
      </c>
      <c r="AD28" s="161" t="s">
        <v>69</v>
      </c>
      <c r="AE28" s="160">
        <f>H28+I28/60+J28/60/60</f>
        <v>70.88536666666667</v>
      </c>
      <c r="AF28" s="161" t="s">
        <v>70</v>
      </c>
      <c r="AG28" s="160" t="e">
        <f>H31+I31/60+J31/60/60</f>
        <v>#VALUE!</v>
      </c>
      <c r="AH28" s="167" t="s">
        <v>75</v>
      </c>
      <c r="AI28" s="160" t="e">
        <f>AE28-AG28</f>
        <v>#VALUE!</v>
      </c>
      <c r="AJ28" s="161" t="s">
        <v>77</v>
      </c>
      <c r="AK28" s="160" t="e">
        <f>AI27*60</f>
        <v>#VALUE!</v>
      </c>
      <c r="AL28" s="161" t="s">
        <v>79</v>
      </c>
      <c r="AM28" s="160" t="e">
        <f>AK28*6076.12</f>
        <v>#VALUE!</v>
      </c>
      <c r="AN28" s="161" t="s">
        <v>82</v>
      </c>
      <c r="AO28" s="160">
        <f>AE28*PI()/180</f>
        <v>1.2371830398167711</v>
      </c>
      <c r="AP28" s="161" t="s">
        <v>85</v>
      </c>
      <c r="AQ28" s="160" t="e">
        <f>AG28*PI()/180</f>
        <v>#VALUE!</v>
      </c>
      <c r="AR28" s="161" t="s">
        <v>87</v>
      </c>
      <c r="AS28" s="159" t="e">
        <f>IF(360+AS27/(2*PI())*360&gt;360,AS27/(PI())*360,360+AS27/(2*PI())*360)</f>
        <v>#VALUE!</v>
      </c>
      <c r="AT28" s="163"/>
      <c r="AU28" s="163"/>
    </row>
    <row r="29" spans="1:47" s="95" customFormat="1" ht="15.95" customHeight="1" thickTop="1" thickBot="1" x14ac:dyDescent="0.3">
      <c r="A29" s="228">
        <v>100118360017</v>
      </c>
      <c r="B29" s="241"/>
      <c r="C29" s="244"/>
      <c r="D29" s="192" t="s">
        <v>53</v>
      </c>
      <c r="E29" s="140">
        <f t="shared" ref="E29:J29" si="4">E28</f>
        <v>39</v>
      </c>
      <c r="F29" s="144">
        <f t="shared" si="4"/>
        <v>56</v>
      </c>
      <c r="G29" s="134">
        <f t="shared" si="4"/>
        <v>34.92</v>
      </c>
      <c r="H29" s="119">
        <f t="shared" si="4"/>
        <v>70</v>
      </c>
      <c r="I29" s="144">
        <f t="shared" si="4"/>
        <v>53</v>
      </c>
      <c r="J29" s="135">
        <f t="shared" si="4"/>
        <v>7.32</v>
      </c>
      <c r="K29" s="247"/>
      <c r="L29" s="249"/>
      <c r="M29" s="250"/>
      <c r="N29" s="252"/>
      <c r="O29" s="254"/>
      <c r="P29" s="265"/>
      <c r="Q29" s="286" t="s">
        <v>275</v>
      </c>
      <c r="R29" s="360"/>
      <c r="S29" s="360"/>
      <c r="T29" s="360"/>
      <c r="U29" s="488" t="s">
        <v>315</v>
      </c>
      <c r="V29" s="489"/>
      <c r="W29" s="489"/>
      <c r="X29" s="489"/>
      <c r="Y29" s="490"/>
      <c r="Z29" s="304" t="s">
        <v>273</v>
      </c>
      <c r="AA29" s="305"/>
      <c r="AB29" s="306"/>
      <c r="AC29" s="164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1" t="s">
        <v>88</v>
      </c>
      <c r="AS29" s="159" t="e">
        <f>61.582*ACOS(SIN(AE27)*SIN(AG27)+COS(AE27)*COS(AG27)*(AE28-AG28))*6076.12</f>
        <v>#VALUE!</v>
      </c>
      <c r="AT29" s="163"/>
      <c r="AU29" s="163"/>
    </row>
    <row r="30" spans="1:47" s="94" customFormat="1" ht="15.95" customHeight="1" thickBot="1" x14ac:dyDescent="0.3">
      <c r="A30" s="198">
        <v>3</v>
      </c>
      <c r="B30" s="241"/>
      <c r="C30" s="244"/>
      <c r="D30" s="192" t="s">
        <v>54</v>
      </c>
      <c r="E30" s="140">
        <f t="shared" ref="E30:J30" si="5">E29</f>
        <v>39</v>
      </c>
      <c r="F30" s="144">
        <f t="shared" si="5"/>
        <v>56</v>
      </c>
      <c r="G30" s="134">
        <f t="shared" si="5"/>
        <v>34.92</v>
      </c>
      <c r="H30" s="119">
        <f t="shared" si="5"/>
        <v>70</v>
      </c>
      <c r="I30" s="144">
        <f t="shared" si="5"/>
        <v>53</v>
      </c>
      <c r="J30" s="135">
        <f t="shared" si="5"/>
        <v>7.32</v>
      </c>
      <c r="K30" s="218" t="s">
        <v>15</v>
      </c>
      <c r="L30" s="219" t="s">
        <v>90</v>
      </c>
      <c r="M30" s="220" t="s">
        <v>60</v>
      </c>
      <c r="N30" s="100" t="s">
        <v>4</v>
      </c>
      <c r="O30" s="101" t="s">
        <v>17</v>
      </c>
      <c r="P30" s="186" t="s">
        <v>19</v>
      </c>
      <c r="Q30" s="361"/>
      <c r="R30" s="360"/>
      <c r="S30" s="360"/>
      <c r="T30" s="360"/>
      <c r="U30" s="491"/>
      <c r="V30" s="492"/>
      <c r="W30" s="492"/>
      <c r="X30" s="492"/>
      <c r="Y30" s="493"/>
      <c r="Z30" s="307"/>
      <c r="AA30" s="308"/>
      <c r="AB30" s="309"/>
      <c r="AC30" s="93"/>
    </row>
    <row r="31" spans="1:47" s="92" customFormat="1" ht="35.1" customHeight="1" thickTop="1" thickBot="1" x14ac:dyDescent="0.3">
      <c r="A31" s="513" t="str">
        <f>IF(Z28=1,"VERIFIED",IF(AA28=1,"RECHECKED",IF(V28=1,"RECHECK",IF(X28=1,"VERIFY",IF(Y28=1,"NEED PMT APP","SANITY CHECK ONLY")))))</f>
        <v>VERIFY</v>
      </c>
      <c r="B31" s="242"/>
      <c r="C31" s="245"/>
      <c r="D31" s="193" t="s">
        <v>21</v>
      </c>
      <c r="E31" s="141" t="s">
        <v>0</v>
      </c>
      <c r="F31" s="145" t="s">
        <v>0</v>
      </c>
      <c r="G31" s="137" t="s">
        <v>0</v>
      </c>
      <c r="H31" s="136" t="s">
        <v>0</v>
      </c>
      <c r="I31" s="145" t="s">
        <v>0</v>
      </c>
      <c r="J31" s="137" t="s">
        <v>0</v>
      </c>
      <c r="K31" s="221" t="e">
        <f>#REF!</f>
        <v>#REF!</v>
      </c>
      <c r="L31" s="200" t="str">
        <f>IF(E31=" ","OBS POSN not in use",AU27*6076.12)</f>
        <v>OBS POSN not in use</v>
      </c>
      <c r="M31" s="222">
        <v>0</v>
      </c>
      <c r="N31" s="236" t="str">
        <f>IF(W28=1,"Needs a Photo","Has a Photo")</f>
        <v>Needs a Photo</v>
      </c>
      <c r="O31" s="214" t="s">
        <v>269</v>
      </c>
      <c r="P31" s="201" t="str">
        <f>IF(E31=" ","OBS POSN not in use",(IF(L31&gt;O28,"OFF STA","ON STA")))</f>
        <v>OBS POSN not in use</v>
      </c>
      <c r="Q31" s="362"/>
      <c r="R31" s="363"/>
      <c r="S31" s="363"/>
      <c r="T31" s="363"/>
      <c r="U31" s="494"/>
      <c r="V31" s="495"/>
      <c r="W31" s="495"/>
      <c r="X31" s="495"/>
      <c r="Y31" s="496"/>
      <c r="Z31" s="310"/>
      <c r="AA31" s="311"/>
      <c r="AB31" s="312"/>
      <c r="AC31" s="154"/>
      <c r="AD31" s="155"/>
      <c r="AE31" s="156" t="s">
        <v>71</v>
      </c>
      <c r="AF31" s="155"/>
      <c r="AG31" s="156" t="s">
        <v>72</v>
      </c>
      <c r="AH31" s="156"/>
      <c r="AI31" s="156" t="s">
        <v>73</v>
      </c>
      <c r="AJ31" s="155"/>
      <c r="AK31" s="157" t="s">
        <v>83</v>
      </c>
      <c r="AL31" s="155"/>
      <c r="AM31" s="156"/>
      <c r="AN31" s="155"/>
      <c r="AO31" s="157" t="s">
        <v>80</v>
      </c>
      <c r="AP31" s="155"/>
      <c r="AQ31" s="156"/>
      <c r="AR31" s="155"/>
      <c r="AS31" s="156"/>
      <c r="AT31" s="155"/>
      <c r="AU31" s="155"/>
    </row>
    <row r="32" spans="1:47" s="92" customFormat="1" ht="30" customHeight="1" thickTop="1" thickBot="1" x14ac:dyDescent="0.35">
      <c r="A32" s="497" t="s">
        <v>316</v>
      </c>
      <c r="B32" s="498"/>
      <c r="C32" s="499"/>
      <c r="D32" s="500" t="s">
        <v>317</v>
      </c>
      <c r="E32" s="501"/>
      <c r="F32" s="502" t="s">
        <v>0</v>
      </c>
      <c r="G32" s="503"/>
      <c r="H32" s="504"/>
      <c r="I32" s="514" t="s">
        <v>318</v>
      </c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6"/>
      <c r="U32" s="508"/>
      <c r="V32" s="509"/>
      <c r="W32" s="510"/>
      <c r="X32" s="510"/>
      <c r="Y32" s="511"/>
      <c r="Z32" s="510"/>
      <c r="AA32" s="509"/>
      <c r="AB32" s="512"/>
      <c r="AC32" s="154"/>
      <c r="AD32" s="155"/>
      <c r="AE32" s="156" t="s">
        <v>71</v>
      </c>
      <c r="AF32" s="155"/>
      <c r="AG32" s="156" t="s">
        <v>72</v>
      </c>
      <c r="AH32" s="156"/>
      <c r="AI32" s="156" t="s">
        <v>73</v>
      </c>
      <c r="AJ32" s="155"/>
      <c r="AK32" s="157" t="s">
        <v>83</v>
      </c>
      <c r="AL32" s="155"/>
      <c r="AM32" s="156"/>
      <c r="AN32" s="155"/>
      <c r="AO32" s="157" t="s">
        <v>80</v>
      </c>
      <c r="AP32" s="155"/>
      <c r="AQ32" s="156"/>
      <c r="AR32" s="155"/>
      <c r="AS32" s="156"/>
      <c r="AT32" s="155"/>
      <c r="AU32" s="155"/>
    </row>
    <row r="33" spans="1:47" s="95" customFormat="1" ht="15.95" customHeight="1" thickTop="1" thickBot="1" x14ac:dyDescent="0.3">
      <c r="A33" s="153"/>
      <c r="B33" s="103" t="s">
        <v>10</v>
      </c>
      <c r="C33" s="104"/>
      <c r="D33" s="105" t="s">
        <v>11</v>
      </c>
      <c r="E33" s="138" t="s">
        <v>57</v>
      </c>
      <c r="F33" s="138" t="s">
        <v>58</v>
      </c>
      <c r="G33" s="131" t="s">
        <v>59</v>
      </c>
      <c r="H33" s="105" t="s">
        <v>57</v>
      </c>
      <c r="I33" s="138" t="s">
        <v>58</v>
      </c>
      <c r="J33" s="131" t="s">
        <v>59</v>
      </c>
      <c r="K33" s="223" t="s">
        <v>12</v>
      </c>
      <c r="L33" s="224" t="s">
        <v>13</v>
      </c>
      <c r="M33" s="224" t="s">
        <v>16</v>
      </c>
      <c r="N33" s="189" t="s">
        <v>14</v>
      </c>
      <c r="O33" s="106" t="s">
        <v>18</v>
      </c>
      <c r="P33" s="185" t="s">
        <v>62</v>
      </c>
      <c r="Q33" s="109" t="s">
        <v>61</v>
      </c>
      <c r="R33" s="110"/>
      <c r="S33" s="111" t="s">
        <v>20</v>
      </c>
      <c r="T33" s="178"/>
      <c r="U33" s="237" t="s">
        <v>91</v>
      </c>
      <c r="V33" s="275"/>
      <c r="W33" s="275"/>
      <c r="X33" s="275"/>
      <c r="Y33" s="276"/>
      <c r="Z33" s="126" t="s">
        <v>49</v>
      </c>
      <c r="AA33" s="127" t="s">
        <v>50</v>
      </c>
      <c r="AB33" s="128" t="s">
        <v>51</v>
      </c>
      <c r="AC33" s="158" t="s">
        <v>48</v>
      </c>
      <c r="AD33" s="161" t="s">
        <v>67</v>
      </c>
      <c r="AE33" s="160">
        <f>E34+F34/60+G34/60/60</f>
        <v>40.096683333333338</v>
      </c>
      <c r="AF33" s="161" t="s">
        <v>68</v>
      </c>
      <c r="AG33" s="160" t="e">
        <f>E37+F37/60+G37/60/60</f>
        <v>#VALUE!</v>
      </c>
      <c r="AH33" s="167" t="s">
        <v>74</v>
      </c>
      <c r="AI33" s="160" t="e">
        <f>AG33-AE33</f>
        <v>#VALUE!</v>
      </c>
      <c r="AJ33" s="161" t="s">
        <v>76</v>
      </c>
      <c r="AK33" s="160" t="e">
        <f>AI34*60*COS((AE33+AG33)/2*PI()/180)</f>
        <v>#VALUE!</v>
      </c>
      <c r="AL33" s="161" t="s">
        <v>78</v>
      </c>
      <c r="AM33" s="160" t="e">
        <f>AK33*6076.12</f>
        <v>#VALUE!</v>
      </c>
      <c r="AN33" s="161" t="s">
        <v>81</v>
      </c>
      <c r="AO33" s="160">
        <f>AE33*PI()/180</f>
        <v>0.69981914329620176</v>
      </c>
      <c r="AP33" s="161" t="s">
        <v>84</v>
      </c>
      <c r="AQ33" s="160" t="e">
        <f>AG33 *PI()/180</f>
        <v>#VALUE!</v>
      </c>
      <c r="AR33" s="161" t="s">
        <v>86</v>
      </c>
      <c r="AS33" s="160" t="e">
        <f>1*ATAN2(COS(AO33)*SIN(AQ33)-SIN(AO33)*COS(AQ33)*COS(AQ34-AO34),SIN(AQ34-AO34)*COS(AQ33))</f>
        <v>#VALUE!</v>
      </c>
      <c r="AT33" s="162" t="s">
        <v>89</v>
      </c>
      <c r="AU33" s="168" t="e">
        <f>SQRT(AK34*AK34+AK33*AK33)</f>
        <v>#VALUE!</v>
      </c>
    </row>
    <row r="34" spans="1:47" s="95" customFormat="1" ht="15.95" customHeight="1" thickBot="1" x14ac:dyDescent="0.3">
      <c r="A34" s="217">
        <v>828.5</v>
      </c>
      <c r="B34" s="240" t="s">
        <v>276</v>
      </c>
      <c r="C34" s="243" t="s">
        <v>0</v>
      </c>
      <c r="D34" s="192" t="s">
        <v>48</v>
      </c>
      <c r="E34" s="139">
        <v>40</v>
      </c>
      <c r="F34" s="143">
        <v>5</v>
      </c>
      <c r="G34" s="99">
        <v>48.06</v>
      </c>
      <c r="H34" s="122">
        <v>70</v>
      </c>
      <c r="I34" s="143">
        <v>52</v>
      </c>
      <c r="J34" s="99">
        <v>45.84</v>
      </c>
      <c r="K34" s="246" t="s">
        <v>0</v>
      </c>
      <c r="L34" s="248" t="s">
        <v>0</v>
      </c>
      <c r="M34" s="250">
        <v>492</v>
      </c>
      <c r="N34" s="251">
        <f>IF(M34=" "," ",(M34+$B$8-M37))</f>
        <v>492</v>
      </c>
      <c r="O34" s="253">
        <v>500</v>
      </c>
      <c r="P34" s="264">
        <v>41872</v>
      </c>
      <c r="Q34" s="107" t="s">
        <v>277</v>
      </c>
      <c r="R34" s="108" t="s">
        <v>0</v>
      </c>
      <c r="S34" s="257" t="s">
        <v>268</v>
      </c>
      <c r="T34" s="258"/>
      <c r="U34" s="179">
        <v>1</v>
      </c>
      <c r="V34" s="115" t="s">
        <v>0</v>
      </c>
      <c r="W34" s="116">
        <v>1</v>
      </c>
      <c r="X34" s="117">
        <v>1</v>
      </c>
      <c r="Y34" s="118" t="s">
        <v>0</v>
      </c>
      <c r="Z34" s="124" t="s">
        <v>0</v>
      </c>
      <c r="AA34" s="123" t="s">
        <v>0</v>
      </c>
      <c r="AB34" s="125" t="s">
        <v>0</v>
      </c>
      <c r="AC34" s="158" t="s">
        <v>21</v>
      </c>
      <c r="AD34" s="161" t="s">
        <v>69</v>
      </c>
      <c r="AE34" s="160">
        <f>H34+I34/60+J34/60/60</f>
        <v>70.87939999999999</v>
      </c>
      <c r="AF34" s="161" t="s">
        <v>70</v>
      </c>
      <c r="AG34" s="160" t="e">
        <f>H37+I37/60+J37/60/60</f>
        <v>#VALUE!</v>
      </c>
      <c r="AH34" s="167" t="s">
        <v>75</v>
      </c>
      <c r="AI34" s="160" t="e">
        <f>AE34-AG34</f>
        <v>#VALUE!</v>
      </c>
      <c r="AJ34" s="161" t="s">
        <v>77</v>
      </c>
      <c r="AK34" s="160" t="e">
        <f>AI33*60</f>
        <v>#VALUE!</v>
      </c>
      <c r="AL34" s="161" t="s">
        <v>79</v>
      </c>
      <c r="AM34" s="160" t="e">
        <f>AK34*6076.12</f>
        <v>#VALUE!</v>
      </c>
      <c r="AN34" s="161" t="s">
        <v>82</v>
      </c>
      <c r="AO34" s="160">
        <f>AE34*PI()/180</f>
        <v>1.2370789018380686</v>
      </c>
      <c r="AP34" s="161" t="s">
        <v>85</v>
      </c>
      <c r="AQ34" s="160" t="e">
        <f>AG34*PI()/180</f>
        <v>#VALUE!</v>
      </c>
      <c r="AR34" s="161" t="s">
        <v>87</v>
      </c>
      <c r="AS34" s="159" t="e">
        <f>IF(360+AS33/(2*PI())*360&gt;360,AS33/(PI())*360,360+AS33/(2*PI())*360)</f>
        <v>#VALUE!</v>
      </c>
      <c r="AT34" s="163"/>
      <c r="AU34" s="163"/>
    </row>
    <row r="35" spans="1:47" s="95" customFormat="1" ht="15.95" customHeight="1" thickTop="1" thickBot="1" x14ac:dyDescent="0.3">
      <c r="A35" s="228">
        <v>100118136014</v>
      </c>
      <c r="B35" s="241"/>
      <c r="C35" s="244"/>
      <c r="D35" s="192" t="s">
        <v>53</v>
      </c>
      <c r="E35" s="140">
        <f t="shared" ref="E35:J35" si="6">E34</f>
        <v>40</v>
      </c>
      <c r="F35" s="144">
        <f t="shared" si="6"/>
        <v>5</v>
      </c>
      <c r="G35" s="134">
        <f t="shared" si="6"/>
        <v>48.06</v>
      </c>
      <c r="H35" s="119">
        <f t="shared" si="6"/>
        <v>70</v>
      </c>
      <c r="I35" s="144">
        <f t="shared" si="6"/>
        <v>52</v>
      </c>
      <c r="J35" s="135">
        <f t="shared" si="6"/>
        <v>45.84</v>
      </c>
      <c r="K35" s="247"/>
      <c r="L35" s="249"/>
      <c r="M35" s="250"/>
      <c r="N35" s="252"/>
      <c r="O35" s="254"/>
      <c r="P35" s="265"/>
      <c r="Q35" s="297" t="s">
        <v>272</v>
      </c>
      <c r="R35" s="360"/>
      <c r="S35" s="360"/>
      <c r="T35" s="360"/>
      <c r="U35" s="488" t="s">
        <v>315</v>
      </c>
      <c r="V35" s="489"/>
      <c r="W35" s="489"/>
      <c r="X35" s="489"/>
      <c r="Y35" s="490"/>
      <c r="Z35" s="304" t="s">
        <v>273</v>
      </c>
      <c r="AA35" s="305"/>
      <c r="AB35" s="306"/>
      <c r="AC35" s="164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1" t="s">
        <v>88</v>
      </c>
      <c r="AS35" s="159" t="e">
        <f>61.582*ACOS(SIN(AE33)*SIN(AG33)+COS(AE33)*COS(AG33)*(AE34-AG34))*6076.12</f>
        <v>#VALUE!</v>
      </c>
      <c r="AT35" s="163"/>
      <c r="AU35" s="163"/>
    </row>
    <row r="36" spans="1:47" s="94" customFormat="1" ht="15.95" customHeight="1" thickBot="1" x14ac:dyDescent="0.3">
      <c r="A36" s="198">
        <v>4</v>
      </c>
      <c r="B36" s="241"/>
      <c r="C36" s="244"/>
      <c r="D36" s="192" t="s">
        <v>54</v>
      </c>
      <c r="E36" s="140">
        <f t="shared" ref="E36:J36" si="7">E35</f>
        <v>40</v>
      </c>
      <c r="F36" s="144">
        <f t="shared" si="7"/>
        <v>5</v>
      </c>
      <c r="G36" s="134">
        <f t="shared" si="7"/>
        <v>48.06</v>
      </c>
      <c r="H36" s="119">
        <f t="shared" si="7"/>
        <v>70</v>
      </c>
      <c r="I36" s="144">
        <f t="shared" si="7"/>
        <v>52</v>
      </c>
      <c r="J36" s="135">
        <f t="shared" si="7"/>
        <v>45.84</v>
      </c>
      <c r="K36" s="218" t="s">
        <v>15</v>
      </c>
      <c r="L36" s="219" t="s">
        <v>90</v>
      </c>
      <c r="M36" s="220" t="s">
        <v>60</v>
      </c>
      <c r="N36" s="100" t="s">
        <v>4</v>
      </c>
      <c r="O36" s="101" t="s">
        <v>17</v>
      </c>
      <c r="P36" s="186" t="s">
        <v>19</v>
      </c>
      <c r="Q36" s="361"/>
      <c r="R36" s="360"/>
      <c r="S36" s="360"/>
      <c r="T36" s="360"/>
      <c r="U36" s="491"/>
      <c r="V36" s="492"/>
      <c r="W36" s="492"/>
      <c r="X36" s="492"/>
      <c r="Y36" s="493"/>
      <c r="Z36" s="307"/>
      <c r="AA36" s="308"/>
      <c r="AB36" s="309"/>
      <c r="AC36" s="93"/>
    </row>
    <row r="37" spans="1:47" s="92" customFormat="1" ht="35.1" customHeight="1" thickTop="1" thickBot="1" x14ac:dyDescent="0.3">
      <c r="A37" s="513" t="str">
        <f>IF(Z34=1,"VERIFIED",IF(AA34=1,"RECHECKED",IF(V34=1,"RECHECK",IF(X34=1,"VERIFY",IF(Y34=1,"NEED PMT APP","SANITY CHECK ONLY")))))</f>
        <v>VERIFY</v>
      </c>
      <c r="B37" s="242"/>
      <c r="C37" s="245"/>
      <c r="D37" s="193" t="s">
        <v>21</v>
      </c>
      <c r="E37" s="141" t="s">
        <v>0</v>
      </c>
      <c r="F37" s="145" t="s">
        <v>0</v>
      </c>
      <c r="G37" s="137" t="s">
        <v>0</v>
      </c>
      <c r="H37" s="136" t="s">
        <v>0</v>
      </c>
      <c r="I37" s="145" t="s">
        <v>0</v>
      </c>
      <c r="J37" s="137" t="s">
        <v>0</v>
      </c>
      <c r="K37" s="221" t="e">
        <f>#REF!</f>
        <v>#REF!</v>
      </c>
      <c r="L37" s="200" t="str">
        <f>IF(E37=" ","OBS POSN not in use",AU33*6076.12)</f>
        <v>OBS POSN not in use</v>
      </c>
      <c r="M37" s="222">
        <v>0</v>
      </c>
      <c r="N37" s="236" t="str">
        <f>IF(W34=1,"Needs a Photo","Has a Photo")</f>
        <v>Needs a Photo</v>
      </c>
      <c r="O37" s="214" t="s">
        <v>269</v>
      </c>
      <c r="P37" s="201" t="str">
        <f>IF(E37=" ","OBS POSN not in use",(IF(L37&gt;O34,"OFF STA","ON STA")))</f>
        <v>OBS POSN not in use</v>
      </c>
      <c r="Q37" s="362"/>
      <c r="R37" s="363"/>
      <c r="S37" s="363"/>
      <c r="T37" s="363"/>
      <c r="U37" s="494"/>
      <c r="V37" s="495"/>
      <c r="W37" s="495"/>
      <c r="X37" s="495"/>
      <c r="Y37" s="496"/>
      <c r="Z37" s="310"/>
      <c r="AA37" s="311"/>
      <c r="AB37" s="312"/>
      <c r="AC37" s="154"/>
      <c r="AD37" s="155"/>
      <c r="AE37" s="156" t="s">
        <v>71</v>
      </c>
      <c r="AF37" s="155"/>
      <c r="AG37" s="156" t="s">
        <v>72</v>
      </c>
      <c r="AH37" s="156"/>
      <c r="AI37" s="156" t="s">
        <v>73</v>
      </c>
      <c r="AJ37" s="155"/>
      <c r="AK37" s="157" t="s">
        <v>83</v>
      </c>
      <c r="AL37" s="155"/>
      <c r="AM37" s="156"/>
      <c r="AN37" s="155"/>
      <c r="AO37" s="157" t="s">
        <v>80</v>
      </c>
      <c r="AP37" s="155"/>
      <c r="AQ37" s="156"/>
      <c r="AR37" s="155"/>
      <c r="AS37" s="156"/>
      <c r="AT37" s="155"/>
      <c r="AU37" s="155"/>
    </row>
    <row r="38" spans="1:47" s="92" customFormat="1" ht="30" customHeight="1" thickTop="1" thickBot="1" x14ac:dyDescent="0.35">
      <c r="A38" s="497" t="s">
        <v>316</v>
      </c>
      <c r="B38" s="498"/>
      <c r="C38" s="499"/>
      <c r="D38" s="500" t="s">
        <v>317</v>
      </c>
      <c r="E38" s="501"/>
      <c r="F38" s="502" t="s">
        <v>0</v>
      </c>
      <c r="G38" s="503"/>
      <c r="H38" s="504"/>
      <c r="I38" s="514" t="s">
        <v>318</v>
      </c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6"/>
      <c r="U38" s="508"/>
      <c r="V38" s="509"/>
      <c r="W38" s="510"/>
      <c r="X38" s="510"/>
      <c r="Y38" s="511"/>
      <c r="Z38" s="510"/>
      <c r="AA38" s="509"/>
      <c r="AB38" s="512"/>
      <c r="AC38" s="154"/>
      <c r="AD38" s="155"/>
      <c r="AE38" s="156" t="s">
        <v>71</v>
      </c>
      <c r="AF38" s="155"/>
      <c r="AG38" s="156" t="s">
        <v>72</v>
      </c>
      <c r="AH38" s="156"/>
      <c r="AI38" s="156" t="s">
        <v>73</v>
      </c>
      <c r="AJ38" s="155"/>
      <c r="AK38" s="157" t="s">
        <v>83</v>
      </c>
      <c r="AL38" s="155"/>
      <c r="AM38" s="156"/>
      <c r="AN38" s="155"/>
      <c r="AO38" s="157" t="s">
        <v>80</v>
      </c>
      <c r="AP38" s="155"/>
      <c r="AQ38" s="156"/>
      <c r="AR38" s="155"/>
      <c r="AS38" s="156"/>
      <c r="AT38" s="155"/>
      <c r="AU38" s="155"/>
    </row>
    <row r="39" spans="1:47" s="95" customFormat="1" ht="15.95" customHeight="1" thickTop="1" thickBot="1" x14ac:dyDescent="0.3">
      <c r="A39" s="194" t="s">
        <v>0</v>
      </c>
      <c r="B39" s="103" t="s">
        <v>10</v>
      </c>
      <c r="C39" s="104"/>
      <c r="D39" s="105" t="s">
        <v>11</v>
      </c>
      <c r="E39" s="138" t="s">
        <v>57</v>
      </c>
      <c r="F39" s="138" t="s">
        <v>58</v>
      </c>
      <c r="G39" s="131" t="s">
        <v>59</v>
      </c>
      <c r="H39" s="105" t="s">
        <v>57</v>
      </c>
      <c r="I39" s="138" t="s">
        <v>58</v>
      </c>
      <c r="J39" s="131" t="s">
        <v>59</v>
      </c>
      <c r="K39" s="223" t="s">
        <v>12</v>
      </c>
      <c r="L39" s="224" t="s">
        <v>13</v>
      </c>
      <c r="M39" s="224" t="s">
        <v>16</v>
      </c>
      <c r="N39" s="189" t="s">
        <v>14</v>
      </c>
      <c r="O39" s="106" t="s">
        <v>18</v>
      </c>
      <c r="P39" s="185" t="s">
        <v>62</v>
      </c>
      <c r="Q39" s="109" t="s">
        <v>61</v>
      </c>
      <c r="R39" s="110"/>
      <c r="S39" s="111" t="s">
        <v>20</v>
      </c>
      <c r="T39" s="178"/>
      <c r="U39" s="237" t="s">
        <v>91</v>
      </c>
      <c r="V39" s="275"/>
      <c r="W39" s="275"/>
      <c r="X39" s="275"/>
      <c r="Y39" s="276"/>
      <c r="Z39" s="126" t="s">
        <v>49</v>
      </c>
      <c r="AA39" s="127" t="s">
        <v>50</v>
      </c>
      <c r="AB39" s="128" t="s">
        <v>51</v>
      </c>
      <c r="AC39" s="158" t="s">
        <v>48</v>
      </c>
      <c r="AD39" s="161" t="s">
        <v>67</v>
      </c>
      <c r="AE39" s="160">
        <f>E40+F40/60+G40/60/60</f>
        <v>40.134083333333329</v>
      </c>
      <c r="AF39" s="161" t="s">
        <v>68</v>
      </c>
      <c r="AG39" s="160" t="e">
        <f>E43+F43/60+G43/60/60</f>
        <v>#VALUE!</v>
      </c>
      <c r="AH39" s="167" t="s">
        <v>74</v>
      </c>
      <c r="AI39" s="160" t="e">
        <f>AG39-AE39</f>
        <v>#VALUE!</v>
      </c>
      <c r="AJ39" s="161" t="s">
        <v>76</v>
      </c>
      <c r="AK39" s="160" t="e">
        <f>AI40*60*COS((AE39+AG39)/2*PI()/180)</f>
        <v>#VALUE!</v>
      </c>
      <c r="AL39" s="161" t="s">
        <v>78</v>
      </c>
      <c r="AM39" s="160" t="e">
        <f>AK39*6076.12</f>
        <v>#VALUE!</v>
      </c>
      <c r="AN39" s="161" t="s">
        <v>81</v>
      </c>
      <c r="AO39" s="160">
        <f>AE39*PI()/180</f>
        <v>0.70047189643644747</v>
      </c>
      <c r="AP39" s="161" t="s">
        <v>84</v>
      </c>
      <c r="AQ39" s="160" t="e">
        <f>AG39 *PI()/180</f>
        <v>#VALUE!</v>
      </c>
      <c r="AR39" s="161" t="s">
        <v>86</v>
      </c>
      <c r="AS39" s="160" t="e">
        <f>1*ATAN2(COS(AO39)*SIN(AQ39)-SIN(AO39)*COS(AQ39)*COS(AQ40-AO40),SIN(AQ40-AO40)*COS(AQ39))</f>
        <v>#VALUE!</v>
      </c>
      <c r="AT39" s="162" t="s">
        <v>89</v>
      </c>
      <c r="AU39" s="168" t="e">
        <f>SQRT(AK40*AK40+AK39*AK39)</f>
        <v>#VALUE!</v>
      </c>
    </row>
    <row r="40" spans="1:47" s="95" customFormat="1" ht="15.95" customHeight="1" thickBot="1" x14ac:dyDescent="0.3">
      <c r="A40" s="217">
        <v>828.85</v>
      </c>
      <c r="B40" s="240" t="s">
        <v>278</v>
      </c>
      <c r="C40" s="243" t="s">
        <v>0</v>
      </c>
      <c r="D40" s="192" t="s">
        <v>48</v>
      </c>
      <c r="E40" s="139">
        <v>40</v>
      </c>
      <c r="F40" s="143">
        <v>8</v>
      </c>
      <c r="G40" s="99">
        <v>2.7</v>
      </c>
      <c r="H40" s="122">
        <v>70</v>
      </c>
      <c r="I40" s="143">
        <v>46</v>
      </c>
      <c r="J40" s="99">
        <v>12.48</v>
      </c>
      <c r="K40" s="246" t="s">
        <v>0</v>
      </c>
      <c r="L40" s="248" t="s">
        <v>0</v>
      </c>
      <c r="M40" s="250">
        <v>436</v>
      </c>
      <c r="N40" s="251">
        <f>IF(M40=" "," ",(M40+$B$8-M43))</f>
        <v>436</v>
      </c>
      <c r="O40" s="253">
        <v>500</v>
      </c>
      <c r="P40" s="264">
        <v>41927</v>
      </c>
      <c r="Q40" s="107" t="s">
        <v>277</v>
      </c>
      <c r="R40" s="108" t="s">
        <v>0</v>
      </c>
      <c r="S40" s="257" t="s">
        <v>268</v>
      </c>
      <c r="T40" s="258"/>
      <c r="U40" s="179">
        <v>1</v>
      </c>
      <c r="V40" s="115" t="s">
        <v>0</v>
      </c>
      <c r="W40" s="116">
        <v>1</v>
      </c>
      <c r="X40" s="117">
        <v>1</v>
      </c>
      <c r="Y40" s="118" t="s">
        <v>0</v>
      </c>
      <c r="Z40" s="124" t="s">
        <v>0</v>
      </c>
      <c r="AA40" s="123" t="s">
        <v>0</v>
      </c>
      <c r="AB40" s="125" t="s">
        <v>0</v>
      </c>
      <c r="AC40" s="158" t="s">
        <v>21</v>
      </c>
      <c r="AD40" s="161" t="s">
        <v>69</v>
      </c>
      <c r="AE40" s="160">
        <f>H40+I40/60+J40/60/60</f>
        <v>70.770133333333334</v>
      </c>
      <c r="AF40" s="161" t="s">
        <v>70</v>
      </c>
      <c r="AG40" s="160" t="e">
        <f>H43+I43/60+J43/60/60</f>
        <v>#VALUE!</v>
      </c>
      <c r="AH40" s="167" t="s">
        <v>75</v>
      </c>
      <c r="AI40" s="160" t="e">
        <f>AE40-AG40</f>
        <v>#VALUE!</v>
      </c>
      <c r="AJ40" s="161" t="s">
        <v>77</v>
      </c>
      <c r="AK40" s="160" t="e">
        <f>AI39*60</f>
        <v>#VALUE!</v>
      </c>
      <c r="AL40" s="161" t="s">
        <v>79</v>
      </c>
      <c r="AM40" s="160" t="e">
        <f>AK40*6076.12</f>
        <v>#VALUE!</v>
      </c>
      <c r="AN40" s="161" t="s">
        <v>82</v>
      </c>
      <c r="AO40" s="160">
        <f>AE40*PI()/180</f>
        <v>1.2351718387420563</v>
      </c>
      <c r="AP40" s="161" t="s">
        <v>85</v>
      </c>
      <c r="AQ40" s="160" t="e">
        <f>AG40*PI()/180</f>
        <v>#VALUE!</v>
      </c>
      <c r="AR40" s="161" t="s">
        <v>87</v>
      </c>
      <c r="AS40" s="159" t="e">
        <f>IF(360+AS39/(2*PI())*360&gt;360,AS39/(PI())*360,360+AS39/(2*PI())*360)</f>
        <v>#VALUE!</v>
      </c>
      <c r="AT40" s="163"/>
      <c r="AU40" s="163"/>
    </row>
    <row r="41" spans="1:47" s="95" customFormat="1" ht="15.95" customHeight="1" thickTop="1" thickBot="1" x14ac:dyDescent="0.3">
      <c r="A41" s="228">
        <v>100118183575</v>
      </c>
      <c r="B41" s="241"/>
      <c r="C41" s="244"/>
      <c r="D41" s="192" t="s">
        <v>53</v>
      </c>
      <c r="E41" s="140">
        <f t="shared" ref="E41:J41" si="8">E40</f>
        <v>40</v>
      </c>
      <c r="F41" s="144">
        <f t="shared" si="8"/>
        <v>8</v>
      </c>
      <c r="G41" s="134">
        <f t="shared" si="8"/>
        <v>2.7</v>
      </c>
      <c r="H41" s="119">
        <f t="shared" si="8"/>
        <v>70</v>
      </c>
      <c r="I41" s="144">
        <f t="shared" si="8"/>
        <v>46</v>
      </c>
      <c r="J41" s="135">
        <f t="shared" si="8"/>
        <v>12.48</v>
      </c>
      <c r="K41" s="247"/>
      <c r="L41" s="249"/>
      <c r="M41" s="250"/>
      <c r="N41" s="252"/>
      <c r="O41" s="254"/>
      <c r="P41" s="265"/>
      <c r="Q41" s="297" t="s">
        <v>272</v>
      </c>
      <c r="R41" s="360"/>
      <c r="S41" s="360"/>
      <c r="T41" s="360"/>
      <c r="U41" s="488" t="s">
        <v>315</v>
      </c>
      <c r="V41" s="489"/>
      <c r="W41" s="489"/>
      <c r="X41" s="489"/>
      <c r="Y41" s="490"/>
      <c r="Z41" s="304" t="s">
        <v>273</v>
      </c>
      <c r="AA41" s="305"/>
      <c r="AB41" s="306"/>
      <c r="AC41" s="164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1" t="s">
        <v>88</v>
      </c>
      <c r="AS41" s="159" t="e">
        <f>61.582*ACOS(SIN(AE39)*SIN(AG39)+COS(AE39)*COS(AG39)*(AE40-AG40))*6076.12</f>
        <v>#VALUE!</v>
      </c>
      <c r="AT41" s="163"/>
      <c r="AU41" s="163"/>
    </row>
    <row r="42" spans="1:47" s="94" customFormat="1" ht="15.95" customHeight="1" thickBot="1" x14ac:dyDescent="0.3">
      <c r="A42" s="198">
        <v>5</v>
      </c>
      <c r="B42" s="241"/>
      <c r="C42" s="244"/>
      <c r="D42" s="192" t="s">
        <v>54</v>
      </c>
      <c r="E42" s="140">
        <f t="shared" ref="E42:J42" si="9">E41</f>
        <v>40</v>
      </c>
      <c r="F42" s="144">
        <f t="shared" si="9"/>
        <v>8</v>
      </c>
      <c r="G42" s="134">
        <f t="shared" si="9"/>
        <v>2.7</v>
      </c>
      <c r="H42" s="119">
        <f t="shared" si="9"/>
        <v>70</v>
      </c>
      <c r="I42" s="144">
        <f t="shared" si="9"/>
        <v>46</v>
      </c>
      <c r="J42" s="135">
        <f t="shared" si="9"/>
        <v>12.48</v>
      </c>
      <c r="K42" s="218" t="s">
        <v>15</v>
      </c>
      <c r="L42" s="219" t="s">
        <v>90</v>
      </c>
      <c r="M42" s="220" t="s">
        <v>60</v>
      </c>
      <c r="N42" s="100" t="s">
        <v>4</v>
      </c>
      <c r="O42" s="101" t="s">
        <v>17</v>
      </c>
      <c r="P42" s="186" t="s">
        <v>19</v>
      </c>
      <c r="Q42" s="361"/>
      <c r="R42" s="360"/>
      <c r="S42" s="360"/>
      <c r="T42" s="360"/>
      <c r="U42" s="491"/>
      <c r="V42" s="492"/>
      <c r="W42" s="492"/>
      <c r="X42" s="492"/>
      <c r="Y42" s="493"/>
      <c r="Z42" s="307"/>
      <c r="AA42" s="308"/>
      <c r="AB42" s="309"/>
      <c r="AC42" s="93"/>
    </row>
    <row r="43" spans="1:47" s="94" customFormat="1" ht="35.1" customHeight="1" thickTop="1" thickBot="1" x14ac:dyDescent="0.3">
      <c r="A43" s="513" t="str">
        <f>IF(Z40=1,"VERIFIED",IF(AA40=1,"RECHECKED",IF(V40=1,"RECHECK",IF(X40=1,"VERIFY",IF(Y40=1,"NEED PMT APP","SANITY CHECK ONLY")))))</f>
        <v>VERIFY</v>
      </c>
      <c r="B43" s="242"/>
      <c r="C43" s="245"/>
      <c r="D43" s="193" t="s">
        <v>21</v>
      </c>
      <c r="E43" s="141" t="s">
        <v>0</v>
      </c>
      <c r="F43" s="145" t="s">
        <v>0</v>
      </c>
      <c r="G43" s="137" t="s">
        <v>0</v>
      </c>
      <c r="H43" s="136" t="s">
        <v>0</v>
      </c>
      <c r="I43" s="145" t="s">
        <v>0</v>
      </c>
      <c r="J43" s="137" t="s">
        <v>0</v>
      </c>
      <c r="K43" s="221" t="e">
        <f>#REF!</f>
        <v>#REF!</v>
      </c>
      <c r="L43" s="200" t="str">
        <f>IF(E43=" ","OBS POSN not in use",AU39*6076.12)</f>
        <v>OBS POSN not in use</v>
      </c>
      <c r="M43" s="222">
        <v>0</v>
      </c>
      <c r="N43" s="236" t="str">
        <f>IF(W40=1,"Needs a Photo","Has a Photo")</f>
        <v>Needs a Photo</v>
      </c>
      <c r="O43" s="214" t="s">
        <v>269</v>
      </c>
      <c r="P43" s="201" t="str">
        <f>IF(E43=" ","OBS POSN not in use",(IF(L43&gt;O40,"OFF STA","ON STA")))</f>
        <v>OBS POSN not in use</v>
      </c>
      <c r="Q43" s="362"/>
      <c r="R43" s="363"/>
      <c r="S43" s="363"/>
      <c r="T43" s="363"/>
      <c r="U43" s="494"/>
      <c r="V43" s="495"/>
      <c r="W43" s="495"/>
      <c r="X43" s="495"/>
      <c r="Y43" s="496"/>
      <c r="Z43" s="310"/>
      <c r="AA43" s="311"/>
      <c r="AB43" s="312"/>
      <c r="AC43" s="93"/>
    </row>
    <row r="44" spans="1:47" s="92" customFormat="1" ht="30" customHeight="1" thickTop="1" thickBot="1" x14ac:dyDescent="0.35">
      <c r="A44" s="497" t="s">
        <v>316</v>
      </c>
      <c r="B44" s="498"/>
      <c r="C44" s="499"/>
      <c r="D44" s="500" t="s">
        <v>317</v>
      </c>
      <c r="E44" s="501"/>
      <c r="F44" s="502" t="s">
        <v>0</v>
      </c>
      <c r="G44" s="503"/>
      <c r="H44" s="504"/>
      <c r="I44" s="514" t="s">
        <v>318</v>
      </c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6"/>
      <c r="U44" s="508"/>
      <c r="V44" s="509"/>
      <c r="W44" s="510"/>
      <c r="X44" s="510"/>
      <c r="Y44" s="511"/>
      <c r="Z44" s="510"/>
      <c r="AA44" s="509"/>
      <c r="AB44" s="512"/>
      <c r="AC44" s="154"/>
      <c r="AD44" s="155"/>
      <c r="AE44" s="156" t="s">
        <v>71</v>
      </c>
      <c r="AF44" s="155"/>
      <c r="AG44" s="156" t="s">
        <v>72</v>
      </c>
      <c r="AH44" s="156"/>
      <c r="AI44" s="156" t="s">
        <v>73</v>
      </c>
      <c r="AJ44" s="155"/>
      <c r="AK44" s="157" t="s">
        <v>83</v>
      </c>
      <c r="AL44" s="155"/>
      <c r="AM44" s="156"/>
      <c r="AN44" s="155"/>
      <c r="AO44" s="157" t="s">
        <v>80</v>
      </c>
      <c r="AP44" s="155"/>
      <c r="AQ44" s="156"/>
      <c r="AR44" s="155"/>
      <c r="AS44" s="156"/>
      <c r="AT44" s="155"/>
      <c r="AU44" s="155"/>
    </row>
    <row r="45" spans="1:47" s="95" customFormat="1" ht="15.95" customHeight="1" thickTop="1" thickBot="1" x14ac:dyDescent="0.3">
      <c r="A45" s="194" t="s">
        <v>0</v>
      </c>
      <c r="B45" s="103" t="s">
        <v>10</v>
      </c>
      <c r="C45" s="104"/>
      <c r="D45" s="105" t="s">
        <v>11</v>
      </c>
      <c r="E45" s="138" t="s">
        <v>57</v>
      </c>
      <c r="F45" s="138" t="s">
        <v>58</v>
      </c>
      <c r="G45" s="131" t="s">
        <v>59</v>
      </c>
      <c r="H45" s="105" t="s">
        <v>57</v>
      </c>
      <c r="I45" s="138" t="s">
        <v>58</v>
      </c>
      <c r="J45" s="131" t="s">
        <v>59</v>
      </c>
      <c r="K45" s="223" t="s">
        <v>12</v>
      </c>
      <c r="L45" s="224" t="s">
        <v>13</v>
      </c>
      <c r="M45" s="224" t="s">
        <v>16</v>
      </c>
      <c r="N45" s="189" t="s">
        <v>14</v>
      </c>
      <c r="O45" s="106" t="s">
        <v>18</v>
      </c>
      <c r="P45" s="185" t="s">
        <v>62</v>
      </c>
      <c r="Q45" s="109" t="s">
        <v>61</v>
      </c>
      <c r="R45" s="110"/>
      <c r="S45" s="111" t="s">
        <v>20</v>
      </c>
      <c r="T45" s="178"/>
      <c r="U45" s="237" t="s">
        <v>91</v>
      </c>
      <c r="V45" s="275"/>
      <c r="W45" s="275"/>
      <c r="X45" s="275"/>
      <c r="Y45" s="276"/>
      <c r="Z45" s="126" t="s">
        <v>49</v>
      </c>
      <c r="AA45" s="127" t="s">
        <v>50</v>
      </c>
      <c r="AB45" s="128" t="s">
        <v>51</v>
      </c>
      <c r="AC45" s="158" t="s">
        <v>48</v>
      </c>
      <c r="AD45" s="161" t="s">
        <v>67</v>
      </c>
      <c r="AE45" s="160">
        <f>E46+F46/60+G46/60/60</f>
        <v>40.140216666666667</v>
      </c>
      <c r="AF45" s="161" t="s">
        <v>68</v>
      </c>
      <c r="AG45" s="160" t="e">
        <f>E49+F49/60+G49/60/60</f>
        <v>#VALUE!</v>
      </c>
      <c r="AH45" s="167" t="s">
        <v>74</v>
      </c>
      <c r="AI45" s="160" t="e">
        <f>AG45-AE45</f>
        <v>#VALUE!</v>
      </c>
      <c r="AJ45" s="161" t="s">
        <v>76</v>
      </c>
      <c r="AK45" s="160" t="e">
        <f>AI46*60*COS((AE45+AG45)/2*PI()/180)</f>
        <v>#VALUE!</v>
      </c>
      <c r="AL45" s="161" t="s">
        <v>78</v>
      </c>
      <c r="AM45" s="160" t="e">
        <f>AK45*6076.12</f>
        <v>#VALUE!</v>
      </c>
      <c r="AN45" s="161" t="s">
        <v>81</v>
      </c>
      <c r="AO45" s="160">
        <f>AE45*PI()/180</f>
        <v>0.70057894329723658</v>
      </c>
      <c r="AP45" s="161" t="s">
        <v>84</v>
      </c>
      <c r="AQ45" s="160" t="e">
        <f>AG45 *PI()/180</f>
        <v>#VALUE!</v>
      </c>
      <c r="AR45" s="161" t="s">
        <v>86</v>
      </c>
      <c r="AS45" s="160" t="e">
        <f>1*ATAN2(COS(AO45)*SIN(AQ45)-SIN(AO45)*COS(AQ45)*COS(AQ46-AO46),SIN(AQ46-AO46)*COS(AQ45))</f>
        <v>#VALUE!</v>
      </c>
      <c r="AT45" s="162" t="s">
        <v>89</v>
      </c>
      <c r="AU45" s="168" t="e">
        <f>SQRT(AK46*AK46+AK45*AK45)</f>
        <v>#VALUE!</v>
      </c>
    </row>
    <row r="46" spans="1:47" s="95" customFormat="1" ht="15.95" customHeight="1" thickBot="1" x14ac:dyDescent="0.3">
      <c r="A46" s="217">
        <v>828.75</v>
      </c>
      <c r="B46" s="240" t="s">
        <v>279</v>
      </c>
      <c r="C46" s="243" t="s">
        <v>0</v>
      </c>
      <c r="D46" s="192" t="s">
        <v>48</v>
      </c>
      <c r="E46" s="139">
        <v>40</v>
      </c>
      <c r="F46" s="143">
        <v>8</v>
      </c>
      <c r="G46" s="99">
        <v>24.78</v>
      </c>
      <c r="H46" s="122">
        <v>70</v>
      </c>
      <c r="I46" s="143">
        <v>46</v>
      </c>
      <c r="J46" s="99">
        <v>16.62</v>
      </c>
      <c r="K46" s="246" t="s">
        <v>0</v>
      </c>
      <c r="L46" s="248" t="s">
        <v>0</v>
      </c>
      <c r="M46" s="250">
        <v>436</v>
      </c>
      <c r="N46" s="251">
        <f>IF(M46=" "," ",(M46+$B$8-M49))</f>
        <v>436</v>
      </c>
      <c r="O46" s="253">
        <v>500</v>
      </c>
      <c r="P46" s="264">
        <v>41933</v>
      </c>
      <c r="Q46" s="107" t="s">
        <v>267</v>
      </c>
      <c r="R46" s="108" t="s">
        <v>0</v>
      </c>
      <c r="S46" s="257" t="s">
        <v>268</v>
      </c>
      <c r="T46" s="258"/>
      <c r="U46" s="179">
        <v>1</v>
      </c>
      <c r="V46" s="115" t="s">
        <v>0</v>
      </c>
      <c r="W46" s="116">
        <v>1</v>
      </c>
      <c r="X46" s="117">
        <v>1</v>
      </c>
      <c r="Y46" s="118" t="s">
        <v>0</v>
      </c>
      <c r="Z46" s="124" t="s">
        <v>0</v>
      </c>
      <c r="AA46" s="123" t="s">
        <v>0</v>
      </c>
      <c r="AB46" s="125" t="s">
        <v>0</v>
      </c>
      <c r="AC46" s="158" t="s">
        <v>21</v>
      </c>
      <c r="AD46" s="161" t="s">
        <v>69</v>
      </c>
      <c r="AE46" s="160">
        <f>H46+I46/60+J46/60/60</f>
        <v>70.771283333333329</v>
      </c>
      <c r="AF46" s="161" t="s">
        <v>70</v>
      </c>
      <c r="AG46" s="160" t="e">
        <f>H49+I49/60+J49/60/60</f>
        <v>#VALUE!</v>
      </c>
      <c r="AH46" s="167" t="s">
        <v>75</v>
      </c>
      <c r="AI46" s="160" t="e">
        <f>AE46-AG46</f>
        <v>#VALUE!</v>
      </c>
      <c r="AJ46" s="161" t="s">
        <v>77</v>
      </c>
      <c r="AK46" s="160" t="e">
        <f>AI45*60</f>
        <v>#VALUE!</v>
      </c>
      <c r="AL46" s="161" t="s">
        <v>79</v>
      </c>
      <c r="AM46" s="160" t="e">
        <f>AK46*6076.12</f>
        <v>#VALUE!</v>
      </c>
      <c r="AN46" s="161" t="s">
        <v>82</v>
      </c>
      <c r="AO46" s="160">
        <f>AE46*PI()/180</f>
        <v>1.2351919100284541</v>
      </c>
      <c r="AP46" s="161" t="s">
        <v>85</v>
      </c>
      <c r="AQ46" s="160" t="e">
        <f>AG46*PI()/180</f>
        <v>#VALUE!</v>
      </c>
      <c r="AR46" s="161" t="s">
        <v>87</v>
      </c>
      <c r="AS46" s="159" t="e">
        <f>IF(360+AS45/(2*PI())*360&gt;360,AS45/(PI())*360,360+AS45/(2*PI())*360)</f>
        <v>#VALUE!</v>
      </c>
      <c r="AT46" s="163"/>
      <c r="AU46" s="163"/>
    </row>
    <row r="47" spans="1:47" s="95" customFormat="1" ht="15.95" customHeight="1" thickTop="1" thickBot="1" x14ac:dyDescent="0.3">
      <c r="A47" s="228">
        <v>100118193302</v>
      </c>
      <c r="B47" s="241"/>
      <c r="C47" s="244"/>
      <c r="D47" s="192" t="s">
        <v>53</v>
      </c>
      <c r="E47" s="140">
        <f t="shared" ref="E47:J47" si="10">E46</f>
        <v>40</v>
      </c>
      <c r="F47" s="144">
        <f t="shared" si="10"/>
        <v>8</v>
      </c>
      <c r="G47" s="134">
        <f t="shared" si="10"/>
        <v>24.78</v>
      </c>
      <c r="H47" s="119">
        <f t="shared" si="10"/>
        <v>70</v>
      </c>
      <c r="I47" s="144">
        <f t="shared" si="10"/>
        <v>46</v>
      </c>
      <c r="J47" s="135">
        <f t="shared" si="10"/>
        <v>16.62</v>
      </c>
      <c r="K47" s="247"/>
      <c r="L47" s="249"/>
      <c r="M47" s="250"/>
      <c r="N47" s="252"/>
      <c r="O47" s="254"/>
      <c r="P47" s="265"/>
      <c r="Q47" s="297" t="s">
        <v>272</v>
      </c>
      <c r="R47" s="360"/>
      <c r="S47" s="360"/>
      <c r="T47" s="360"/>
      <c r="U47" s="488" t="s">
        <v>315</v>
      </c>
      <c r="V47" s="489"/>
      <c r="W47" s="489"/>
      <c r="X47" s="489"/>
      <c r="Y47" s="490"/>
      <c r="Z47" s="304" t="s">
        <v>273</v>
      </c>
      <c r="AA47" s="305"/>
      <c r="AB47" s="306"/>
      <c r="AC47" s="164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1" t="s">
        <v>88</v>
      </c>
      <c r="AS47" s="159" t="e">
        <f>61.582*ACOS(SIN(AE45)*SIN(AG45)+COS(AE45)*COS(AG45)*(AE46-AG46))*6076.12</f>
        <v>#VALUE!</v>
      </c>
      <c r="AT47" s="163"/>
      <c r="AU47" s="163"/>
    </row>
    <row r="48" spans="1:47" s="94" customFormat="1" ht="15.95" customHeight="1" thickBot="1" x14ac:dyDescent="0.3">
      <c r="A48" s="198">
        <v>6</v>
      </c>
      <c r="B48" s="241"/>
      <c r="C48" s="244"/>
      <c r="D48" s="192" t="s">
        <v>54</v>
      </c>
      <c r="E48" s="140">
        <f t="shared" ref="E48:J48" si="11">E47</f>
        <v>40</v>
      </c>
      <c r="F48" s="144">
        <f t="shared" si="11"/>
        <v>8</v>
      </c>
      <c r="G48" s="134">
        <f t="shared" si="11"/>
        <v>24.78</v>
      </c>
      <c r="H48" s="119">
        <f t="shared" si="11"/>
        <v>70</v>
      </c>
      <c r="I48" s="144">
        <f t="shared" si="11"/>
        <v>46</v>
      </c>
      <c r="J48" s="135">
        <f t="shared" si="11"/>
        <v>16.62</v>
      </c>
      <c r="K48" s="218" t="s">
        <v>15</v>
      </c>
      <c r="L48" s="219" t="s">
        <v>90</v>
      </c>
      <c r="M48" s="220" t="s">
        <v>60</v>
      </c>
      <c r="N48" s="100" t="s">
        <v>4</v>
      </c>
      <c r="O48" s="101" t="s">
        <v>17</v>
      </c>
      <c r="P48" s="186" t="s">
        <v>19</v>
      </c>
      <c r="Q48" s="361"/>
      <c r="R48" s="360"/>
      <c r="S48" s="360"/>
      <c r="T48" s="360"/>
      <c r="U48" s="491"/>
      <c r="V48" s="492"/>
      <c r="W48" s="492"/>
      <c r="X48" s="492"/>
      <c r="Y48" s="493"/>
      <c r="Z48" s="307"/>
      <c r="AA48" s="308"/>
      <c r="AB48" s="309"/>
      <c r="AC48" s="93"/>
    </row>
    <row r="49" spans="1:47" s="92" customFormat="1" ht="35.1" customHeight="1" thickTop="1" thickBot="1" x14ac:dyDescent="0.3">
      <c r="A49" s="513" t="str">
        <f>IF(Z46=1,"VERIFIED",IF(AA46=1,"RECHECKED",IF(V46=1,"RECHECK",IF(X46=1,"VERIFY",IF(Y46=1,"NEED PMT APP","SANITY CHECK ONLY")))))</f>
        <v>VERIFY</v>
      </c>
      <c r="B49" s="242"/>
      <c r="C49" s="245"/>
      <c r="D49" s="193" t="s">
        <v>21</v>
      </c>
      <c r="E49" s="141" t="s">
        <v>0</v>
      </c>
      <c r="F49" s="145" t="s">
        <v>0</v>
      </c>
      <c r="G49" s="137" t="s">
        <v>0</v>
      </c>
      <c r="H49" s="136" t="s">
        <v>0</v>
      </c>
      <c r="I49" s="145" t="s">
        <v>0</v>
      </c>
      <c r="J49" s="137" t="s">
        <v>0</v>
      </c>
      <c r="K49" s="221" t="e">
        <f>#REF!</f>
        <v>#REF!</v>
      </c>
      <c r="L49" s="200" t="str">
        <f>IF(E49=" ","OBS POSN not in use",AU45*6076.12)</f>
        <v>OBS POSN not in use</v>
      </c>
      <c r="M49" s="222">
        <v>0</v>
      </c>
      <c r="N49" s="236" t="str">
        <f>IF(W46=1,"Needs a Photo","Has a Photo")</f>
        <v>Needs a Photo</v>
      </c>
      <c r="O49" s="214" t="s">
        <v>269</v>
      </c>
      <c r="P49" s="201" t="str">
        <f>IF(E49=" ","OBS POSN not in use",(IF(L49&gt;O46,"OFF STA","ON STA")))</f>
        <v>OBS POSN not in use</v>
      </c>
      <c r="Q49" s="362"/>
      <c r="R49" s="363"/>
      <c r="S49" s="363"/>
      <c r="T49" s="363"/>
      <c r="U49" s="494"/>
      <c r="V49" s="495"/>
      <c r="W49" s="495"/>
      <c r="X49" s="495"/>
      <c r="Y49" s="496"/>
      <c r="Z49" s="310"/>
      <c r="AA49" s="311"/>
      <c r="AB49" s="312"/>
      <c r="AC49" s="154"/>
      <c r="AD49" s="155"/>
      <c r="AE49" s="156" t="s">
        <v>71</v>
      </c>
      <c r="AF49" s="155"/>
      <c r="AG49" s="156" t="s">
        <v>72</v>
      </c>
      <c r="AH49" s="156"/>
      <c r="AI49" s="156" t="s">
        <v>73</v>
      </c>
      <c r="AJ49" s="155"/>
      <c r="AK49" s="157" t="s">
        <v>83</v>
      </c>
      <c r="AL49" s="155"/>
      <c r="AM49" s="156"/>
      <c r="AN49" s="155"/>
      <c r="AO49" s="157" t="s">
        <v>80</v>
      </c>
      <c r="AP49" s="155"/>
      <c r="AQ49" s="156"/>
      <c r="AR49" s="155"/>
      <c r="AS49" s="156"/>
      <c r="AT49" s="155"/>
      <c r="AU49" s="155"/>
    </row>
    <row r="50" spans="1:47" s="92" customFormat="1" ht="30" customHeight="1" thickTop="1" thickBot="1" x14ac:dyDescent="0.35">
      <c r="A50" s="497" t="s">
        <v>316</v>
      </c>
      <c r="B50" s="498"/>
      <c r="C50" s="499"/>
      <c r="D50" s="500" t="s">
        <v>317</v>
      </c>
      <c r="E50" s="501"/>
      <c r="F50" s="502" t="s">
        <v>0</v>
      </c>
      <c r="G50" s="503"/>
      <c r="H50" s="504"/>
      <c r="I50" s="514" t="s">
        <v>318</v>
      </c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6"/>
      <c r="U50" s="508"/>
      <c r="V50" s="509"/>
      <c r="W50" s="510"/>
      <c r="X50" s="510"/>
      <c r="Y50" s="511"/>
      <c r="Z50" s="510"/>
      <c r="AA50" s="509"/>
      <c r="AB50" s="512"/>
      <c r="AC50" s="154"/>
      <c r="AD50" s="155"/>
      <c r="AE50" s="156" t="s">
        <v>71</v>
      </c>
      <c r="AF50" s="155"/>
      <c r="AG50" s="156" t="s">
        <v>72</v>
      </c>
      <c r="AH50" s="156"/>
      <c r="AI50" s="156" t="s">
        <v>73</v>
      </c>
      <c r="AJ50" s="155"/>
      <c r="AK50" s="157" t="s">
        <v>83</v>
      </c>
      <c r="AL50" s="155"/>
      <c r="AM50" s="156"/>
      <c r="AN50" s="155"/>
      <c r="AO50" s="157" t="s">
        <v>80</v>
      </c>
      <c r="AP50" s="155"/>
      <c r="AQ50" s="156"/>
      <c r="AR50" s="155"/>
      <c r="AS50" s="156"/>
      <c r="AT50" s="155"/>
      <c r="AU50" s="155"/>
    </row>
    <row r="51" spans="1:47" s="95" customFormat="1" ht="15.95" customHeight="1" thickTop="1" thickBot="1" x14ac:dyDescent="0.3">
      <c r="A51" s="153"/>
      <c r="B51" s="103" t="s">
        <v>10</v>
      </c>
      <c r="C51" s="104"/>
      <c r="D51" s="105" t="s">
        <v>11</v>
      </c>
      <c r="E51" s="138" t="s">
        <v>57</v>
      </c>
      <c r="F51" s="138" t="s">
        <v>58</v>
      </c>
      <c r="G51" s="131" t="s">
        <v>59</v>
      </c>
      <c r="H51" s="105" t="s">
        <v>57</v>
      </c>
      <c r="I51" s="138" t="s">
        <v>58</v>
      </c>
      <c r="J51" s="131" t="s">
        <v>59</v>
      </c>
      <c r="K51" s="223" t="s">
        <v>12</v>
      </c>
      <c r="L51" s="224" t="s">
        <v>13</v>
      </c>
      <c r="M51" s="224" t="s">
        <v>16</v>
      </c>
      <c r="N51" s="189" t="s">
        <v>14</v>
      </c>
      <c r="O51" s="190" t="s">
        <v>18</v>
      </c>
      <c r="P51" s="191" t="s">
        <v>62</v>
      </c>
      <c r="Q51" s="109" t="s">
        <v>61</v>
      </c>
      <c r="R51" s="110"/>
      <c r="S51" s="111" t="s">
        <v>20</v>
      </c>
      <c r="T51" s="178"/>
      <c r="U51" s="237" t="s">
        <v>91</v>
      </c>
      <c r="V51" s="275"/>
      <c r="W51" s="275"/>
      <c r="X51" s="275"/>
      <c r="Y51" s="276"/>
      <c r="Z51" s="126" t="s">
        <v>49</v>
      </c>
      <c r="AA51" s="127" t="s">
        <v>50</v>
      </c>
      <c r="AB51" s="128" t="s">
        <v>51</v>
      </c>
      <c r="AC51" s="158" t="s">
        <v>48</v>
      </c>
      <c r="AD51" s="161" t="s">
        <v>67</v>
      </c>
      <c r="AE51" s="160">
        <f>E52+F52/60+G52/60/60</f>
        <v>40.226700000000001</v>
      </c>
      <c r="AF51" s="161" t="s">
        <v>68</v>
      </c>
      <c r="AG51" s="160" t="e">
        <f>E55+F55/60+G55/60/60</f>
        <v>#VALUE!</v>
      </c>
      <c r="AH51" s="167" t="s">
        <v>74</v>
      </c>
      <c r="AI51" s="160" t="e">
        <f>AG51-AE51</f>
        <v>#VALUE!</v>
      </c>
      <c r="AJ51" s="161" t="s">
        <v>76</v>
      </c>
      <c r="AK51" s="160" t="e">
        <f>AI52*60*COS((AE51+AG51)/2*PI()/180)</f>
        <v>#VALUE!</v>
      </c>
      <c r="AL51" s="161" t="s">
        <v>78</v>
      </c>
      <c r="AM51" s="160" t="e">
        <f>AK51*6076.12</f>
        <v>#VALUE!</v>
      </c>
      <c r="AN51" s="161" t="s">
        <v>81</v>
      </c>
      <c r="AO51" s="160">
        <f>AE51*PI()/180</f>
        <v>0.70208836221200299</v>
      </c>
      <c r="AP51" s="161" t="s">
        <v>84</v>
      </c>
      <c r="AQ51" s="160" t="e">
        <f>AG51 *PI()/180</f>
        <v>#VALUE!</v>
      </c>
      <c r="AR51" s="161" t="s">
        <v>86</v>
      </c>
      <c r="AS51" s="160" t="e">
        <f>1*ATAN2(COS(AO51)*SIN(AQ51)-SIN(AO51)*COS(AQ51)*COS(AQ52-AO52),SIN(AQ52-AO52)*COS(AQ51))</f>
        <v>#VALUE!</v>
      </c>
      <c r="AT51" s="162" t="s">
        <v>89</v>
      </c>
      <c r="AU51" s="168" t="e">
        <f>SQRT(AK52*AK52+AK51*AK51)</f>
        <v>#VALUE!</v>
      </c>
    </row>
    <row r="52" spans="1:47" s="95" customFormat="1" ht="15.95" customHeight="1" thickBot="1" x14ac:dyDescent="0.3">
      <c r="A52" s="216">
        <v>828.4</v>
      </c>
      <c r="B52" s="240" t="s">
        <v>280</v>
      </c>
      <c r="C52" s="243" t="s">
        <v>0</v>
      </c>
      <c r="D52" s="192" t="s">
        <v>48</v>
      </c>
      <c r="E52" s="139">
        <v>40</v>
      </c>
      <c r="F52" s="143">
        <v>13</v>
      </c>
      <c r="G52" s="99">
        <v>36.119999999999997</v>
      </c>
      <c r="H52" s="122">
        <v>70</v>
      </c>
      <c r="I52" s="143">
        <v>53</v>
      </c>
      <c r="J52" s="99">
        <v>19.739999999999998</v>
      </c>
      <c r="K52" s="246" t="s">
        <v>0</v>
      </c>
      <c r="L52" s="248" t="s">
        <v>0</v>
      </c>
      <c r="M52" s="250">
        <v>410</v>
      </c>
      <c r="N52" s="251">
        <f>IF(M52=" "," ",(M52+$B$8-M55))</f>
        <v>410</v>
      </c>
      <c r="O52" s="253">
        <v>500</v>
      </c>
      <c r="P52" s="264">
        <v>41726</v>
      </c>
      <c r="Q52" s="107" t="s">
        <v>277</v>
      </c>
      <c r="R52" s="108" t="s">
        <v>0</v>
      </c>
      <c r="S52" s="257" t="s">
        <v>268</v>
      </c>
      <c r="T52" s="258"/>
      <c r="U52" s="179">
        <v>1</v>
      </c>
      <c r="V52" s="115" t="s">
        <v>0</v>
      </c>
      <c r="W52" s="116">
        <v>1</v>
      </c>
      <c r="X52" s="117">
        <v>1</v>
      </c>
      <c r="Y52" s="118" t="s">
        <v>0</v>
      </c>
      <c r="Z52" s="124" t="s">
        <v>0</v>
      </c>
      <c r="AA52" s="123" t="s">
        <v>0</v>
      </c>
      <c r="AB52" s="125" t="s">
        <v>0</v>
      </c>
      <c r="AC52" s="158" t="s">
        <v>21</v>
      </c>
      <c r="AD52" s="161" t="s">
        <v>69</v>
      </c>
      <c r="AE52" s="160">
        <f>H52+I52/60+J52/60/60</f>
        <v>70.888816666666671</v>
      </c>
      <c r="AF52" s="161" t="s">
        <v>70</v>
      </c>
      <c r="AG52" s="160" t="e">
        <f>H55+I55/60+J55/60/60</f>
        <v>#VALUE!</v>
      </c>
      <c r="AH52" s="167" t="s">
        <v>75</v>
      </c>
      <c r="AI52" s="160" t="e">
        <f>AE52-AG52</f>
        <v>#VALUE!</v>
      </c>
      <c r="AJ52" s="161" t="s">
        <v>77</v>
      </c>
      <c r="AK52" s="160" t="e">
        <f>AI51*60</f>
        <v>#VALUE!</v>
      </c>
      <c r="AL52" s="161" t="s">
        <v>79</v>
      </c>
      <c r="AM52" s="160" t="e">
        <f>AK52*6076.12</f>
        <v>#VALUE!</v>
      </c>
      <c r="AN52" s="161" t="s">
        <v>82</v>
      </c>
      <c r="AO52" s="160">
        <f>AE52*PI()/180</f>
        <v>1.237243253675965</v>
      </c>
      <c r="AP52" s="161" t="s">
        <v>85</v>
      </c>
      <c r="AQ52" s="160" t="e">
        <f>AG52*PI()/180</f>
        <v>#VALUE!</v>
      </c>
      <c r="AR52" s="161" t="s">
        <v>87</v>
      </c>
      <c r="AS52" s="159" t="e">
        <f>IF(360+AS51/(2*PI())*360&gt;360,AS51/(PI())*360,360+AS51/(2*PI())*360)</f>
        <v>#VALUE!</v>
      </c>
      <c r="AT52" s="163"/>
      <c r="AU52" s="163"/>
    </row>
    <row r="53" spans="1:47" s="95" customFormat="1" ht="15.95" customHeight="1" thickTop="1" thickBot="1" x14ac:dyDescent="0.3">
      <c r="A53" s="228">
        <v>100118136011</v>
      </c>
      <c r="B53" s="241"/>
      <c r="C53" s="244"/>
      <c r="D53" s="192" t="s">
        <v>53</v>
      </c>
      <c r="E53" s="140">
        <f t="shared" ref="E53:J53" si="12">E52</f>
        <v>40</v>
      </c>
      <c r="F53" s="144">
        <f t="shared" si="12"/>
        <v>13</v>
      </c>
      <c r="G53" s="134">
        <f t="shared" si="12"/>
        <v>36.119999999999997</v>
      </c>
      <c r="H53" s="119">
        <f t="shared" si="12"/>
        <v>70</v>
      </c>
      <c r="I53" s="144">
        <f t="shared" si="12"/>
        <v>53</v>
      </c>
      <c r="J53" s="135">
        <f t="shared" si="12"/>
        <v>19.739999999999998</v>
      </c>
      <c r="K53" s="247"/>
      <c r="L53" s="249"/>
      <c r="M53" s="250"/>
      <c r="N53" s="252"/>
      <c r="O53" s="254"/>
      <c r="P53" s="265"/>
      <c r="Q53" s="297" t="s">
        <v>272</v>
      </c>
      <c r="R53" s="360"/>
      <c r="S53" s="360"/>
      <c r="T53" s="360"/>
      <c r="U53" s="488" t="s">
        <v>315</v>
      </c>
      <c r="V53" s="489"/>
      <c r="W53" s="489"/>
      <c r="X53" s="489"/>
      <c r="Y53" s="490"/>
      <c r="Z53" s="304" t="s">
        <v>273</v>
      </c>
      <c r="AA53" s="305"/>
      <c r="AB53" s="306"/>
      <c r="AC53" s="164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1" t="s">
        <v>88</v>
      </c>
      <c r="AS53" s="159" t="e">
        <f>61.582*ACOS(SIN(AE51)*SIN(AG51)+COS(AE51)*COS(AG51)*(AE52-AG52))*6076.12</f>
        <v>#VALUE!</v>
      </c>
      <c r="AT53" s="163"/>
      <c r="AU53" s="163"/>
    </row>
    <row r="54" spans="1:47" s="94" customFormat="1" ht="15.95" customHeight="1" thickBot="1" x14ac:dyDescent="0.3">
      <c r="A54" s="198">
        <v>7</v>
      </c>
      <c r="B54" s="241"/>
      <c r="C54" s="244"/>
      <c r="D54" s="192" t="s">
        <v>54</v>
      </c>
      <c r="E54" s="140">
        <f t="shared" ref="E54:J54" si="13">E53</f>
        <v>40</v>
      </c>
      <c r="F54" s="144">
        <f t="shared" si="13"/>
        <v>13</v>
      </c>
      <c r="G54" s="134">
        <f t="shared" si="13"/>
        <v>36.119999999999997</v>
      </c>
      <c r="H54" s="119">
        <f t="shared" si="13"/>
        <v>70</v>
      </c>
      <c r="I54" s="144">
        <f t="shared" si="13"/>
        <v>53</v>
      </c>
      <c r="J54" s="135">
        <f t="shared" si="13"/>
        <v>19.739999999999998</v>
      </c>
      <c r="K54" s="218" t="s">
        <v>15</v>
      </c>
      <c r="L54" s="219" t="s">
        <v>90</v>
      </c>
      <c r="M54" s="220" t="s">
        <v>60</v>
      </c>
      <c r="N54" s="100" t="s">
        <v>4</v>
      </c>
      <c r="O54" s="101" t="s">
        <v>17</v>
      </c>
      <c r="P54" s="186" t="s">
        <v>19</v>
      </c>
      <c r="Q54" s="361"/>
      <c r="R54" s="360"/>
      <c r="S54" s="360"/>
      <c r="T54" s="360"/>
      <c r="U54" s="491"/>
      <c r="V54" s="492"/>
      <c r="W54" s="492"/>
      <c r="X54" s="492"/>
      <c r="Y54" s="493"/>
      <c r="Z54" s="307"/>
      <c r="AA54" s="308"/>
      <c r="AB54" s="309"/>
      <c r="AC54" s="93"/>
    </row>
    <row r="55" spans="1:47" s="92" customFormat="1" ht="35.1" customHeight="1" thickTop="1" thickBot="1" x14ac:dyDescent="0.3">
      <c r="A55" s="513" t="str">
        <f>IF(Z52=1,"VERIFIED",IF(AA52=1,"RECHECKED",IF(V52=1,"RECHECK",IF(X52=1,"VERIFY",IF(Y52=1,"NEED PMT APP","SANITY CHECK ONLY")))))</f>
        <v>VERIFY</v>
      </c>
      <c r="B55" s="242"/>
      <c r="C55" s="245"/>
      <c r="D55" s="193" t="s">
        <v>21</v>
      </c>
      <c r="E55" s="141" t="s">
        <v>0</v>
      </c>
      <c r="F55" s="145" t="s">
        <v>0</v>
      </c>
      <c r="G55" s="137" t="s">
        <v>0</v>
      </c>
      <c r="H55" s="136" t="s">
        <v>0</v>
      </c>
      <c r="I55" s="145" t="s">
        <v>0</v>
      </c>
      <c r="J55" s="137" t="s">
        <v>0</v>
      </c>
      <c r="K55" s="221" t="e">
        <f>#REF!</f>
        <v>#REF!</v>
      </c>
      <c r="L55" s="200" t="str">
        <f>IF(E55=" ","OBS POSN not in use",AU51*6076.12)</f>
        <v>OBS POSN not in use</v>
      </c>
      <c r="M55" s="222">
        <v>0</v>
      </c>
      <c r="N55" s="236" t="str">
        <f>IF(W52=1,"Needs a Photo","Has a Photo")</f>
        <v>Needs a Photo</v>
      </c>
      <c r="O55" s="214" t="s">
        <v>269</v>
      </c>
      <c r="P55" s="201" t="str">
        <f>IF(E55=" ","OBS POSN not in use",(IF(L55&gt;O52,"OFF STA","ON STA")))</f>
        <v>OBS POSN not in use</v>
      </c>
      <c r="Q55" s="362"/>
      <c r="R55" s="363"/>
      <c r="S55" s="363"/>
      <c r="T55" s="363"/>
      <c r="U55" s="494"/>
      <c r="V55" s="495"/>
      <c r="W55" s="495"/>
      <c r="X55" s="495"/>
      <c r="Y55" s="496"/>
      <c r="Z55" s="310"/>
      <c r="AA55" s="311"/>
      <c r="AB55" s="312"/>
      <c r="AC55" s="154"/>
      <c r="AD55" s="155"/>
      <c r="AE55" s="156" t="s">
        <v>71</v>
      </c>
      <c r="AF55" s="155"/>
      <c r="AG55" s="156" t="s">
        <v>72</v>
      </c>
      <c r="AH55" s="156"/>
      <c r="AI55" s="156" t="s">
        <v>73</v>
      </c>
      <c r="AJ55" s="155"/>
      <c r="AK55" s="157" t="s">
        <v>83</v>
      </c>
      <c r="AL55" s="155"/>
      <c r="AM55" s="156"/>
      <c r="AN55" s="155"/>
      <c r="AO55" s="157" t="s">
        <v>80</v>
      </c>
      <c r="AP55" s="155"/>
      <c r="AQ55" s="156"/>
      <c r="AR55" s="155"/>
      <c r="AS55" s="156"/>
      <c r="AT55" s="155"/>
      <c r="AU55" s="155"/>
    </row>
    <row r="56" spans="1:47" s="92" customFormat="1" ht="30" customHeight="1" thickTop="1" thickBot="1" x14ac:dyDescent="0.35">
      <c r="A56" s="497" t="s">
        <v>316</v>
      </c>
      <c r="B56" s="498"/>
      <c r="C56" s="499"/>
      <c r="D56" s="500" t="s">
        <v>317</v>
      </c>
      <c r="E56" s="501"/>
      <c r="F56" s="502" t="s">
        <v>0</v>
      </c>
      <c r="G56" s="503"/>
      <c r="H56" s="504"/>
      <c r="I56" s="514" t="s">
        <v>318</v>
      </c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6"/>
      <c r="U56" s="508"/>
      <c r="V56" s="509"/>
      <c r="W56" s="510"/>
      <c r="X56" s="510"/>
      <c r="Y56" s="511"/>
      <c r="Z56" s="510"/>
      <c r="AA56" s="509"/>
      <c r="AB56" s="512"/>
      <c r="AC56" s="154"/>
      <c r="AD56" s="155"/>
      <c r="AE56" s="156" t="s">
        <v>71</v>
      </c>
      <c r="AF56" s="155"/>
      <c r="AG56" s="156" t="s">
        <v>72</v>
      </c>
      <c r="AH56" s="156"/>
      <c r="AI56" s="156" t="s">
        <v>73</v>
      </c>
      <c r="AJ56" s="155"/>
      <c r="AK56" s="157" t="s">
        <v>83</v>
      </c>
      <c r="AL56" s="155"/>
      <c r="AM56" s="156"/>
      <c r="AN56" s="155"/>
      <c r="AO56" s="157" t="s">
        <v>80</v>
      </c>
      <c r="AP56" s="155"/>
      <c r="AQ56" s="156"/>
      <c r="AR56" s="155"/>
      <c r="AS56" s="156"/>
      <c r="AT56" s="155"/>
      <c r="AU56" s="155"/>
    </row>
    <row r="57" spans="1:47" s="95" customFormat="1" ht="15.95" customHeight="1" thickTop="1" thickBot="1" x14ac:dyDescent="0.3">
      <c r="A57" s="153"/>
      <c r="B57" s="103" t="s">
        <v>10</v>
      </c>
      <c r="C57" s="104"/>
      <c r="D57" s="105" t="s">
        <v>11</v>
      </c>
      <c r="E57" s="138" t="s">
        <v>57</v>
      </c>
      <c r="F57" s="138" t="s">
        <v>58</v>
      </c>
      <c r="G57" s="131" t="s">
        <v>59</v>
      </c>
      <c r="H57" s="105" t="s">
        <v>57</v>
      </c>
      <c r="I57" s="138" t="s">
        <v>58</v>
      </c>
      <c r="J57" s="131" t="s">
        <v>59</v>
      </c>
      <c r="K57" s="223" t="s">
        <v>12</v>
      </c>
      <c r="L57" s="224" t="s">
        <v>13</v>
      </c>
      <c r="M57" s="224" t="s">
        <v>16</v>
      </c>
      <c r="N57" s="189" t="s">
        <v>14</v>
      </c>
      <c r="O57" s="106" t="s">
        <v>18</v>
      </c>
      <c r="P57" s="185" t="s">
        <v>62</v>
      </c>
      <c r="Q57" s="109" t="s">
        <v>61</v>
      </c>
      <c r="R57" s="110"/>
      <c r="S57" s="111" t="s">
        <v>20</v>
      </c>
      <c r="T57" s="178"/>
      <c r="U57" s="237" t="s">
        <v>91</v>
      </c>
      <c r="V57" s="275"/>
      <c r="W57" s="275"/>
      <c r="X57" s="275"/>
      <c r="Y57" s="276"/>
      <c r="Z57" s="126" t="s">
        <v>49</v>
      </c>
      <c r="AA57" s="127" t="s">
        <v>50</v>
      </c>
      <c r="AB57" s="128" t="s">
        <v>51</v>
      </c>
      <c r="AC57" s="158" t="s">
        <v>48</v>
      </c>
      <c r="AD57" s="161" t="s">
        <v>67</v>
      </c>
      <c r="AE57" s="160">
        <f>E58+F58/60+G58/60/60</f>
        <v>40.365416666666668</v>
      </c>
      <c r="AF57" s="161" t="s">
        <v>68</v>
      </c>
      <c r="AG57" s="160" t="e">
        <f>E61+F61/60+G61/60/60</f>
        <v>#VALUE!</v>
      </c>
      <c r="AH57" s="167" t="s">
        <v>74</v>
      </c>
      <c r="AI57" s="160" t="e">
        <f>AG57-AE57</f>
        <v>#VALUE!</v>
      </c>
      <c r="AJ57" s="161" t="s">
        <v>76</v>
      </c>
      <c r="AK57" s="160" t="e">
        <f>AI58*60*COS((AE57+AG57)/2*PI()/180)</f>
        <v>#VALUE!</v>
      </c>
      <c r="AL57" s="161" t="s">
        <v>78</v>
      </c>
      <c r="AM57" s="160" t="e">
        <f>AK57*6076.12</f>
        <v>#VALUE!</v>
      </c>
      <c r="AN57" s="161" t="s">
        <v>81</v>
      </c>
      <c r="AO57" s="160">
        <f>AE57*PI()/180</f>
        <v>0.70450942477272771</v>
      </c>
      <c r="AP57" s="161" t="s">
        <v>84</v>
      </c>
      <c r="AQ57" s="160" t="e">
        <f>AG57 *PI()/180</f>
        <v>#VALUE!</v>
      </c>
      <c r="AR57" s="161" t="s">
        <v>86</v>
      </c>
      <c r="AS57" s="160" t="e">
        <f>1*ATAN2(COS(AO57)*SIN(AQ57)-SIN(AO57)*COS(AQ57)*COS(AQ58-AO58),SIN(AQ58-AO58)*COS(AQ57))</f>
        <v>#VALUE!</v>
      </c>
      <c r="AT57" s="162" t="s">
        <v>89</v>
      </c>
      <c r="AU57" s="168" t="e">
        <f>SQRT(AK58*AK58+AK57*AK57)</f>
        <v>#VALUE!</v>
      </c>
    </row>
    <row r="58" spans="1:47" s="95" customFormat="1" ht="15.95" customHeight="1" thickBot="1" x14ac:dyDescent="0.3">
      <c r="A58" s="217">
        <v>828</v>
      </c>
      <c r="B58" s="240" t="s">
        <v>281</v>
      </c>
      <c r="C58" s="243" t="s">
        <v>0</v>
      </c>
      <c r="D58" s="192" t="s">
        <v>48</v>
      </c>
      <c r="E58" s="139">
        <v>40</v>
      </c>
      <c r="F58" s="143">
        <v>21</v>
      </c>
      <c r="G58" s="99">
        <v>55.5</v>
      </c>
      <c r="H58" s="122">
        <v>70</v>
      </c>
      <c r="I58" s="143">
        <v>46</v>
      </c>
      <c r="J58" s="99">
        <v>59.46</v>
      </c>
      <c r="K58" s="246" t="s">
        <v>0</v>
      </c>
      <c r="L58" s="248" t="s">
        <v>0</v>
      </c>
      <c r="M58" s="250">
        <v>300</v>
      </c>
      <c r="N58" s="251">
        <f>IF(M58=" "," ",(M58+$B$8-M61))</f>
        <v>300</v>
      </c>
      <c r="O58" s="253">
        <v>500</v>
      </c>
      <c r="P58" s="264">
        <v>41593</v>
      </c>
      <c r="Q58" s="107" t="s">
        <v>267</v>
      </c>
      <c r="R58" s="108" t="s">
        <v>0</v>
      </c>
      <c r="S58" s="257" t="s">
        <v>268</v>
      </c>
      <c r="T58" s="258"/>
      <c r="U58" s="179">
        <v>1</v>
      </c>
      <c r="V58" s="115" t="s">
        <v>0</v>
      </c>
      <c r="W58" s="116">
        <v>1</v>
      </c>
      <c r="X58" s="117">
        <v>1</v>
      </c>
      <c r="Y58" s="118" t="s">
        <v>0</v>
      </c>
      <c r="Z58" s="124" t="s">
        <v>0</v>
      </c>
      <c r="AA58" s="123" t="s">
        <v>0</v>
      </c>
      <c r="AB58" s="125" t="s">
        <v>0</v>
      </c>
      <c r="AC58" s="158" t="s">
        <v>21</v>
      </c>
      <c r="AD58" s="161" t="s">
        <v>69</v>
      </c>
      <c r="AE58" s="160">
        <f>H58+I58/60+J58/60/60</f>
        <v>70.783183333333326</v>
      </c>
      <c r="AF58" s="161" t="s">
        <v>70</v>
      </c>
      <c r="AG58" s="160" t="e">
        <f>H61+I61/60+J61/60/60</f>
        <v>#VALUE!</v>
      </c>
      <c r="AH58" s="167" t="s">
        <v>75</v>
      </c>
      <c r="AI58" s="160" t="e">
        <f>AE58-AG58</f>
        <v>#VALUE!</v>
      </c>
      <c r="AJ58" s="161" t="s">
        <v>77</v>
      </c>
      <c r="AK58" s="160" t="e">
        <f>AI57*60</f>
        <v>#VALUE!</v>
      </c>
      <c r="AL58" s="161" t="s">
        <v>79</v>
      </c>
      <c r="AM58" s="160" t="e">
        <f>AK58*6076.12</f>
        <v>#VALUE!</v>
      </c>
      <c r="AN58" s="161" t="s">
        <v>82</v>
      </c>
      <c r="AO58" s="160">
        <f>AE58*PI()/180</f>
        <v>1.2353996042094415</v>
      </c>
      <c r="AP58" s="161" t="s">
        <v>85</v>
      </c>
      <c r="AQ58" s="160" t="e">
        <f>AG58*PI()/180</f>
        <v>#VALUE!</v>
      </c>
      <c r="AR58" s="161" t="s">
        <v>87</v>
      </c>
      <c r="AS58" s="159" t="e">
        <f>IF(360+AS57/(2*PI())*360&gt;360,AS57/(PI())*360,360+AS57/(2*PI())*360)</f>
        <v>#VALUE!</v>
      </c>
      <c r="AT58" s="163"/>
      <c r="AU58" s="163"/>
    </row>
    <row r="59" spans="1:47" s="95" customFormat="1" ht="15.95" customHeight="1" thickTop="1" thickBot="1" x14ac:dyDescent="0.3">
      <c r="A59" s="228">
        <v>100118102187</v>
      </c>
      <c r="B59" s="241"/>
      <c r="C59" s="244"/>
      <c r="D59" s="192" t="s">
        <v>53</v>
      </c>
      <c r="E59" s="140">
        <f t="shared" ref="E59:J59" si="14">E58</f>
        <v>40</v>
      </c>
      <c r="F59" s="144">
        <f t="shared" si="14"/>
        <v>21</v>
      </c>
      <c r="G59" s="134">
        <f t="shared" si="14"/>
        <v>55.5</v>
      </c>
      <c r="H59" s="119">
        <f t="shared" si="14"/>
        <v>70</v>
      </c>
      <c r="I59" s="144">
        <f t="shared" si="14"/>
        <v>46</v>
      </c>
      <c r="J59" s="135">
        <f t="shared" si="14"/>
        <v>59.46</v>
      </c>
      <c r="K59" s="247"/>
      <c r="L59" s="249"/>
      <c r="M59" s="250"/>
      <c r="N59" s="252"/>
      <c r="O59" s="254"/>
      <c r="P59" s="265"/>
      <c r="Q59" s="286" t="s">
        <v>282</v>
      </c>
      <c r="R59" s="287"/>
      <c r="S59" s="287"/>
      <c r="T59" s="287"/>
      <c r="U59" s="488" t="s">
        <v>315</v>
      </c>
      <c r="V59" s="489"/>
      <c r="W59" s="489"/>
      <c r="X59" s="489"/>
      <c r="Y59" s="490"/>
      <c r="Z59" s="304" t="s">
        <v>273</v>
      </c>
      <c r="AA59" s="305"/>
      <c r="AB59" s="306"/>
      <c r="AC59" s="164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1" t="s">
        <v>88</v>
      </c>
      <c r="AS59" s="159" t="e">
        <f>61.582*ACOS(SIN(AE57)*SIN(AG57)+COS(AE57)*COS(AG57)*(AE58-AG58))*6076.12</f>
        <v>#VALUE!</v>
      </c>
      <c r="AT59" s="163"/>
      <c r="AU59" s="163"/>
    </row>
    <row r="60" spans="1:47" s="94" customFormat="1" ht="15.95" customHeight="1" thickBot="1" x14ac:dyDescent="0.3">
      <c r="A60" s="198">
        <v>8</v>
      </c>
      <c r="B60" s="241"/>
      <c r="C60" s="244"/>
      <c r="D60" s="192" t="s">
        <v>54</v>
      </c>
      <c r="E60" s="140">
        <f t="shared" ref="E60:J60" si="15">E59</f>
        <v>40</v>
      </c>
      <c r="F60" s="144">
        <f t="shared" si="15"/>
        <v>21</v>
      </c>
      <c r="G60" s="134">
        <f t="shared" si="15"/>
        <v>55.5</v>
      </c>
      <c r="H60" s="119">
        <f t="shared" si="15"/>
        <v>70</v>
      </c>
      <c r="I60" s="144">
        <f t="shared" si="15"/>
        <v>46</v>
      </c>
      <c r="J60" s="135">
        <f t="shared" si="15"/>
        <v>59.46</v>
      </c>
      <c r="K60" s="218" t="s">
        <v>15</v>
      </c>
      <c r="L60" s="219" t="s">
        <v>90</v>
      </c>
      <c r="M60" s="220" t="s">
        <v>60</v>
      </c>
      <c r="N60" s="100" t="s">
        <v>4</v>
      </c>
      <c r="O60" s="101" t="s">
        <v>17</v>
      </c>
      <c r="P60" s="186" t="s">
        <v>19</v>
      </c>
      <c r="Q60" s="288"/>
      <c r="R60" s="287"/>
      <c r="S60" s="287"/>
      <c r="T60" s="287"/>
      <c r="U60" s="491"/>
      <c r="V60" s="492"/>
      <c r="W60" s="492"/>
      <c r="X60" s="492"/>
      <c r="Y60" s="493"/>
      <c r="Z60" s="307"/>
      <c r="AA60" s="308"/>
      <c r="AB60" s="309"/>
      <c r="AC60" s="9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</row>
    <row r="61" spans="1:47" s="92" customFormat="1" ht="35.1" customHeight="1" thickTop="1" thickBot="1" x14ac:dyDescent="0.3">
      <c r="A61" s="513" t="str">
        <f>IF(Z58=1,"VERIFIED",IF(AA58=1,"RECHECKED",IF(V58=1,"RECHECK",IF(X58=1,"VERIFY",IF(Y58=1,"NEED PMT APP","SANITY CHECK ONLY")))))</f>
        <v>VERIFY</v>
      </c>
      <c r="B61" s="242"/>
      <c r="C61" s="245"/>
      <c r="D61" s="193" t="s">
        <v>21</v>
      </c>
      <c r="E61" s="141" t="s">
        <v>0</v>
      </c>
      <c r="F61" s="145" t="s">
        <v>0</v>
      </c>
      <c r="G61" s="137" t="s">
        <v>0</v>
      </c>
      <c r="H61" s="136" t="s">
        <v>0</v>
      </c>
      <c r="I61" s="145" t="s">
        <v>0</v>
      </c>
      <c r="J61" s="137" t="s">
        <v>0</v>
      </c>
      <c r="K61" s="221" t="e">
        <f>#REF!</f>
        <v>#REF!</v>
      </c>
      <c r="L61" s="200" t="str">
        <f>IF(E61=" ","OBS POSN not in use",AU57*6076.12)</f>
        <v>OBS POSN not in use</v>
      </c>
      <c r="M61" s="222">
        <v>0</v>
      </c>
      <c r="N61" s="236" t="str">
        <f>IF(W58=1,"Needs a Photo","Has a Photo")</f>
        <v>Needs a Photo</v>
      </c>
      <c r="O61" s="214" t="s">
        <v>269</v>
      </c>
      <c r="P61" s="201" t="str">
        <f>IF(E61=" ","OBS POSN not in use",(IF(L61&gt;O58,"OFF STA","ON STA")))</f>
        <v>OBS POSN not in use</v>
      </c>
      <c r="Q61" s="289"/>
      <c r="R61" s="290"/>
      <c r="S61" s="290"/>
      <c r="T61" s="290"/>
      <c r="U61" s="494"/>
      <c r="V61" s="495"/>
      <c r="W61" s="495"/>
      <c r="X61" s="495"/>
      <c r="Y61" s="496"/>
      <c r="Z61" s="310"/>
      <c r="AA61" s="311"/>
      <c r="AB61" s="312"/>
      <c r="AC61" s="154"/>
      <c r="AD61" s="155"/>
      <c r="AE61" s="156" t="s">
        <v>71</v>
      </c>
      <c r="AF61" s="155"/>
      <c r="AG61" s="156" t="s">
        <v>72</v>
      </c>
      <c r="AH61" s="156"/>
      <c r="AI61" s="156" t="s">
        <v>73</v>
      </c>
      <c r="AJ61" s="155"/>
      <c r="AK61" s="157" t="s">
        <v>83</v>
      </c>
      <c r="AL61" s="155"/>
      <c r="AM61" s="156"/>
      <c r="AN61" s="155"/>
      <c r="AO61" s="157" t="s">
        <v>80</v>
      </c>
      <c r="AP61" s="155"/>
      <c r="AQ61" s="156"/>
      <c r="AR61" s="155"/>
      <c r="AS61" s="156"/>
      <c r="AT61" s="155"/>
      <c r="AU61" s="155"/>
    </row>
    <row r="62" spans="1:47" s="92" customFormat="1" ht="30" customHeight="1" thickTop="1" thickBot="1" x14ac:dyDescent="0.35">
      <c r="A62" s="497" t="s">
        <v>316</v>
      </c>
      <c r="B62" s="498"/>
      <c r="C62" s="499"/>
      <c r="D62" s="500" t="s">
        <v>317</v>
      </c>
      <c r="E62" s="501"/>
      <c r="F62" s="502" t="s">
        <v>0</v>
      </c>
      <c r="G62" s="503"/>
      <c r="H62" s="504"/>
      <c r="I62" s="514" t="s">
        <v>318</v>
      </c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6"/>
      <c r="U62" s="508"/>
      <c r="V62" s="509"/>
      <c r="W62" s="510"/>
      <c r="X62" s="510"/>
      <c r="Y62" s="511"/>
      <c r="Z62" s="510"/>
      <c r="AA62" s="509"/>
      <c r="AB62" s="512"/>
      <c r="AC62" s="154"/>
      <c r="AD62" s="155"/>
      <c r="AE62" s="156" t="s">
        <v>71</v>
      </c>
      <c r="AF62" s="155"/>
      <c r="AG62" s="156" t="s">
        <v>72</v>
      </c>
      <c r="AH62" s="156"/>
      <c r="AI62" s="156" t="s">
        <v>73</v>
      </c>
      <c r="AJ62" s="155"/>
      <c r="AK62" s="157" t="s">
        <v>83</v>
      </c>
      <c r="AL62" s="155"/>
      <c r="AM62" s="156"/>
      <c r="AN62" s="155"/>
      <c r="AO62" s="157" t="s">
        <v>80</v>
      </c>
      <c r="AP62" s="155"/>
      <c r="AQ62" s="156"/>
      <c r="AR62" s="155"/>
      <c r="AS62" s="156"/>
      <c r="AT62" s="155"/>
      <c r="AU62" s="155"/>
    </row>
    <row r="63" spans="1:47" s="95" customFormat="1" ht="15.95" customHeight="1" thickTop="1" thickBot="1" x14ac:dyDescent="0.3">
      <c r="A63" s="153"/>
      <c r="B63" s="103" t="s">
        <v>10</v>
      </c>
      <c r="C63" s="104"/>
      <c r="D63" s="105" t="s">
        <v>11</v>
      </c>
      <c r="E63" s="138" t="s">
        <v>57</v>
      </c>
      <c r="F63" s="138" t="s">
        <v>58</v>
      </c>
      <c r="G63" s="131" t="s">
        <v>59</v>
      </c>
      <c r="H63" s="105" t="s">
        <v>57</v>
      </c>
      <c r="I63" s="138" t="s">
        <v>58</v>
      </c>
      <c r="J63" s="131" t="s">
        <v>59</v>
      </c>
      <c r="K63" s="223" t="s">
        <v>12</v>
      </c>
      <c r="L63" s="224" t="s">
        <v>13</v>
      </c>
      <c r="M63" s="224" t="s">
        <v>16</v>
      </c>
      <c r="N63" s="189" t="s">
        <v>14</v>
      </c>
      <c r="O63" s="106" t="s">
        <v>18</v>
      </c>
      <c r="P63" s="185" t="s">
        <v>62</v>
      </c>
      <c r="Q63" s="109" t="s">
        <v>61</v>
      </c>
      <c r="R63" s="110"/>
      <c r="S63" s="111" t="s">
        <v>20</v>
      </c>
      <c r="T63" s="178"/>
      <c r="U63" s="237" t="s">
        <v>91</v>
      </c>
      <c r="V63" s="275"/>
      <c r="W63" s="275"/>
      <c r="X63" s="275"/>
      <c r="Y63" s="276"/>
      <c r="Z63" s="126" t="s">
        <v>49</v>
      </c>
      <c r="AA63" s="127" t="s">
        <v>50</v>
      </c>
      <c r="AB63" s="128" t="s">
        <v>51</v>
      </c>
      <c r="AC63" s="158" t="s">
        <v>48</v>
      </c>
      <c r="AD63" s="161" t="s">
        <v>67</v>
      </c>
      <c r="AE63" s="160">
        <f>E64+F64/60+G64/60/60</f>
        <v>40.359383333333334</v>
      </c>
      <c r="AF63" s="161" t="s">
        <v>68</v>
      </c>
      <c r="AG63" s="160" t="e">
        <f>E67+F67/60+G67/60/60</f>
        <v>#VALUE!</v>
      </c>
      <c r="AH63" s="167" t="s">
        <v>74</v>
      </c>
      <c r="AI63" s="160" t="e">
        <f>AG63-AE63</f>
        <v>#VALUE!</v>
      </c>
      <c r="AJ63" s="161" t="s">
        <v>76</v>
      </c>
      <c r="AK63" s="160" t="e">
        <f>AI64*60*COS((AE63+AG63)/2*PI()/180)</f>
        <v>#VALUE!</v>
      </c>
      <c r="AL63" s="161" t="s">
        <v>78</v>
      </c>
      <c r="AM63" s="160" t="e">
        <f>AK63*6076.12</f>
        <v>#VALUE!</v>
      </c>
      <c r="AN63" s="161" t="s">
        <v>81</v>
      </c>
      <c r="AO63" s="160">
        <f>AE63*PI()/180</f>
        <v>0.70440412324119073</v>
      </c>
      <c r="AP63" s="161" t="s">
        <v>84</v>
      </c>
      <c r="AQ63" s="160" t="e">
        <f>AG63 *PI()/180</f>
        <v>#VALUE!</v>
      </c>
      <c r="AR63" s="161" t="s">
        <v>86</v>
      </c>
      <c r="AS63" s="160" t="e">
        <f>1*ATAN2(COS(AO63)*SIN(AQ63)-SIN(AO63)*COS(AQ63)*COS(AQ64-AO64),SIN(AQ64-AO64)*COS(AQ63))</f>
        <v>#VALUE!</v>
      </c>
      <c r="AT63" s="162" t="s">
        <v>89</v>
      </c>
      <c r="AU63" s="168" t="e">
        <f>SQRT(AK64*AK64+AK63*AK63)</f>
        <v>#VALUE!</v>
      </c>
    </row>
    <row r="64" spans="1:47" s="95" customFormat="1" ht="15.95" customHeight="1" thickBot="1" x14ac:dyDescent="0.3">
      <c r="A64" s="216">
        <v>828.3</v>
      </c>
      <c r="B64" s="240" t="s">
        <v>283</v>
      </c>
      <c r="C64" s="243" t="s">
        <v>0</v>
      </c>
      <c r="D64" s="192" t="s">
        <v>48</v>
      </c>
      <c r="E64" s="139">
        <v>40</v>
      </c>
      <c r="F64" s="143">
        <v>21</v>
      </c>
      <c r="G64" s="99">
        <v>33.78</v>
      </c>
      <c r="H64" s="122">
        <v>70</v>
      </c>
      <c r="I64" s="143">
        <v>53</v>
      </c>
      <c r="J64" s="99">
        <v>7.08</v>
      </c>
      <c r="K64" s="246" t="s">
        <v>0</v>
      </c>
      <c r="L64" s="248" t="s">
        <v>0</v>
      </c>
      <c r="M64" s="250">
        <v>300</v>
      </c>
      <c r="N64" s="251">
        <f>IF(M64=" "," ",(M64+$B$8-M67))</f>
        <v>300</v>
      </c>
      <c r="O64" s="253">
        <v>500</v>
      </c>
      <c r="P64" s="264">
        <v>41726</v>
      </c>
      <c r="Q64" s="107" t="s">
        <v>277</v>
      </c>
      <c r="R64" s="108" t="s">
        <v>0</v>
      </c>
      <c r="S64" s="257" t="s">
        <v>268</v>
      </c>
      <c r="T64" s="258"/>
      <c r="U64" s="179">
        <v>1</v>
      </c>
      <c r="V64" s="115" t="s">
        <v>0</v>
      </c>
      <c r="W64" s="116">
        <v>1</v>
      </c>
      <c r="X64" s="117">
        <v>1</v>
      </c>
      <c r="Y64" s="118" t="s">
        <v>0</v>
      </c>
      <c r="Z64" s="124" t="s">
        <v>0</v>
      </c>
      <c r="AA64" s="123" t="s">
        <v>0</v>
      </c>
      <c r="AB64" s="125" t="s">
        <v>0</v>
      </c>
      <c r="AC64" s="158" t="s">
        <v>21</v>
      </c>
      <c r="AD64" s="161" t="s">
        <v>69</v>
      </c>
      <c r="AE64" s="160">
        <f>H64+I64/60+J64/60/60</f>
        <v>70.885300000000001</v>
      </c>
      <c r="AF64" s="161" t="s">
        <v>70</v>
      </c>
      <c r="AG64" s="160" t="e">
        <f>H67+I67/60+J67/60/60</f>
        <v>#VALUE!</v>
      </c>
      <c r="AH64" s="167" t="s">
        <v>75</v>
      </c>
      <c r="AI64" s="160" t="e">
        <f>AE64-AG64</f>
        <v>#VALUE!</v>
      </c>
      <c r="AJ64" s="161" t="s">
        <v>77</v>
      </c>
      <c r="AK64" s="160" t="e">
        <f>AI63*60</f>
        <v>#VALUE!</v>
      </c>
      <c r="AL64" s="161" t="s">
        <v>79</v>
      </c>
      <c r="AM64" s="160" t="e">
        <f>AK64*6076.12</f>
        <v>#VALUE!</v>
      </c>
      <c r="AN64" s="161" t="s">
        <v>82</v>
      </c>
      <c r="AO64" s="160">
        <f>AE64*PI()/180</f>
        <v>1.2371818762639364</v>
      </c>
      <c r="AP64" s="161" t="s">
        <v>85</v>
      </c>
      <c r="AQ64" s="160" t="e">
        <f>AG64*PI()/180</f>
        <v>#VALUE!</v>
      </c>
      <c r="AR64" s="161" t="s">
        <v>87</v>
      </c>
      <c r="AS64" s="159" t="e">
        <f>IF(360+AS63/(2*PI())*360&gt;360,AS63/(PI())*360,360+AS63/(2*PI())*360)</f>
        <v>#VALUE!</v>
      </c>
      <c r="AT64" s="163"/>
      <c r="AU64" s="163"/>
    </row>
    <row r="65" spans="1:47" s="95" customFormat="1" ht="15.95" customHeight="1" thickTop="1" thickBot="1" x14ac:dyDescent="0.3">
      <c r="A65" s="228">
        <v>100118136008</v>
      </c>
      <c r="B65" s="241"/>
      <c r="C65" s="244"/>
      <c r="D65" s="192" t="s">
        <v>53</v>
      </c>
      <c r="E65" s="140">
        <f t="shared" ref="E65:J65" si="16">E64</f>
        <v>40</v>
      </c>
      <c r="F65" s="144">
        <f t="shared" si="16"/>
        <v>21</v>
      </c>
      <c r="G65" s="134">
        <f t="shared" si="16"/>
        <v>33.78</v>
      </c>
      <c r="H65" s="119">
        <f t="shared" si="16"/>
        <v>70</v>
      </c>
      <c r="I65" s="144">
        <f t="shared" si="16"/>
        <v>53</v>
      </c>
      <c r="J65" s="135">
        <f t="shared" si="16"/>
        <v>7.08</v>
      </c>
      <c r="K65" s="247"/>
      <c r="L65" s="249"/>
      <c r="M65" s="250"/>
      <c r="N65" s="252"/>
      <c r="O65" s="254"/>
      <c r="P65" s="265"/>
      <c r="Q65" s="297" t="s">
        <v>272</v>
      </c>
      <c r="R65" s="360"/>
      <c r="S65" s="360"/>
      <c r="T65" s="360"/>
      <c r="U65" s="488" t="s">
        <v>315</v>
      </c>
      <c r="V65" s="489"/>
      <c r="W65" s="489"/>
      <c r="X65" s="489"/>
      <c r="Y65" s="490"/>
      <c r="Z65" s="304" t="s">
        <v>273</v>
      </c>
      <c r="AA65" s="305"/>
      <c r="AB65" s="306"/>
      <c r="AC65" s="164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1" t="s">
        <v>88</v>
      </c>
      <c r="AS65" s="159" t="e">
        <f>61.582*ACOS(SIN(AE63)*SIN(AG63)+COS(AE63)*COS(AG63)*(AE64-AG64))*6076.12</f>
        <v>#VALUE!</v>
      </c>
      <c r="AT65" s="163"/>
      <c r="AU65" s="163"/>
    </row>
    <row r="66" spans="1:47" s="94" customFormat="1" ht="15.95" customHeight="1" thickBot="1" x14ac:dyDescent="0.3">
      <c r="A66" s="198">
        <v>9</v>
      </c>
      <c r="B66" s="241"/>
      <c r="C66" s="244"/>
      <c r="D66" s="192" t="s">
        <v>54</v>
      </c>
      <c r="E66" s="140">
        <f t="shared" ref="E66:J66" si="17">E65</f>
        <v>40</v>
      </c>
      <c r="F66" s="144">
        <f t="shared" si="17"/>
        <v>21</v>
      </c>
      <c r="G66" s="134">
        <f t="shared" si="17"/>
        <v>33.78</v>
      </c>
      <c r="H66" s="119">
        <f t="shared" si="17"/>
        <v>70</v>
      </c>
      <c r="I66" s="144">
        <f t="shared" si="17"/>
        <v>53</v>
      </c>
      <c r="J66" s="135">
        <f t="shared" si="17"/>
        <v>7.08</v>
      </c>
      <c r="K66" s="218" t="s">
        <v>15</v>
      </c>
      <c r="L66" s="219" t="s">
        <v>90</v>
      </c>
      <c r="M66" s="220" t="s">
        <v>60</v>
      </c>
      <c r="N66" s="100" t="s">
        <v>4</v>
      </c>
      <c r="O66" s="101" t="s">
        <v>17</v>
      </c>
      <c r="P66" s="186" t="s">
        <v>19</v>
      </c>
      <c r="Q66" s="361"/>
      <c r="R66" s="360"/>
      <c r="S66" s="360"/>
      <c r="T66" s="360"/>
      <c r="U66" s="491"/>
      <c r="V66" s="492"/>
      <c r="W66" s="492"/>
      <c r="X66" s="492"/>
      <c r="Y66" s="493"/>
      <c r="Z66" s="307"/>
      <c r="AA66" s="308"/>
      <c r="AB66" s="309"/>
      <c r="AC66" s="93"/>
    </row>
    <row r="67" spans="1:47" s="92" customFormat="1" ht="35.1" customHeight="1" thickTop="1" thickBot="1" x14ac:dyDescent="0.3">
      <c r="A67" s="513" t="str">
        <f>IF(Z64=1,"VERIFIED",IF(AA64=1,"RECHECKED",IF(V64=1,"RECHECK",IF(X64=1,"VERIFY",IF(Y64=1,"NEED PMT APP","SANITY CHECK ONLY")))))</f>
        <v>VERIFY</v>
      </c>
      <c r="B67" s="242"/>
      <c r="C67" s="245"/>
      <c r="D67" s="193" t="s">
        <v>21</v>
      </c>
      <c r="E67" s="141" t="s">
        <v>0</v>
      </c>
      <c r="F67" s="145" t="s">
        <v>0</v>
      </c>
      <c r="G67" s="137" t="s">
        <v>0</v>
      </c>
      <c r="H67" s="136" t="s">
        <v>0</v>
      </c>
      <c r="I67" s="145" t="s">
        <v>0</v>
      </c>
      <c r="J67" s="137" t="s">
        <v>0</v>
      </c>
      <c r="K67" s="221" t="e">
        <f>#REF!</f>
        <v>#REF!</v>
      </c>
      <c r="L67" s="200" t="str">
        <f>IF(E67=" ","OBS POSN not in use",AU63*6076.12)</f>
        <v>OBS POSN not in use</v>
      </c>
      <c r="M67" s="222">
        <v>0</v>
      </c>
      <c r="N67" s="236" t="str">
        <f>IF(W64=1,"Needs a Photo","Has a Photo")</f>
        <v>Needs a Photo</v>
      </c>
      <c r="O67" s="214" t="s">
        <v>269</v>
      </c>
      <c r="P67" s="201" t="str">
        <f>IF(E67=" ","OBS POSN not in use",(IF(L67&gt;O64,"OFF STA","ON STA")))</f>
        <v>OBS POSN not in use</v>
      </c>
      <c r="Q67" s="362"/>
      <c r="R67" s="363"/>
      <c r="S67" s="363"/>
      <c r="T67" s="363"/>
      <c r="U67" s="494"/>
      <c r="V67" s="495"/>
      <c r="W67" s="495"/>
      <c r="X67" s="495"/>
      <c r="Y67" s="496"/>
      <c r="Z67" s="310"/>
      <c r="AA67" s="311"/>
      <c r="AB67" s="312"/>
      <c r="AC67" s="154"/>
      <c r="AD67" s="155"/>
      <c r="AE67" s="156" t="s">
        <v>71</v>
      </c>
      <c r="AF67" s="155"/>
      <c r="AG67" s="156" t="s">
        <v>72</v>
      </c>
      <c r="AH67" s="156"/>
      <c r="AI67" s="156" t="s">
        <v>73</v>
      </c>
      <c r="AJ67" s="155"/>
      <c r="AK67" s="157" t="s">
        <v>83</v>
      </c>
      <c r="AL67" s="155"/>
      <c r="AM67" s="156"/>
      <c r="AN67" s="155"/>
      <c r="AO67" s="157" t="s">
        <v>80</v>
      </c>
      <c r="AP67" s="155"/>
      <c r="AQ67" s="156"/>
      <c r="AR67" s="155"/>
      <c r="AS67" s="156"/>
      <c r="AT67" s="155"/>
      <c r="AU67" s="155"/>
    </row>
    <row r="68" spans="1:47" s="92" customFormat="1" ht="30" customHeight="1" thickTop="1" thickBot="1" x14ac:dyDescent="0.35">
      <c r="A68" s="497" t="s">
        <v>316</v>
      </c>
      <c r="B68" s="498"/>
      <c r="C68" s="499"/>
      <c r="D68" s="500" t="s">
        <v>317</v>
      </c>
      <c r="E68" s="501"/>
      <c r="F68" s="502" t="s">
        <v>0</v>
      </c>
      <c r="G68" s="503"/>
      <c r="H68" s="504"/>
      <c r="I68" s="514" t="s">
        <v>318</v>
      </c>
      <c r="J68" s="515"/>
      <c r="K68" s="515"/>
      <c r="L68" s="515"/>
      <c r="M68" s="515"/>
      <c r="N68" s="515"/>
      <c r="O68" s="515"/>
      <c r="P68" s="515"/>
      <c r="Q68" s="515"/>
      <c r="R68" s="515"/>
      <c r="S68" s="515"/>
      <c r="T68" s="516"/>
      <c r="U68" s="508"/>
      <c r="V68" s="509"/>
      <c r="W68" s="510"/>
      <c r="X68" s="510"/>
      <c r="Y68" s="511"/>
      <c r="Z68" s="510"/>
      <c r="AA68" s="509"/>
      <c r="AB68" s="512"/>
      <c r="AC68" s="154"/>
      <c r="AD68" s="155"/>
      <c r="AE68" s="156" t="s">
        <v>71</v>
      </c>
      <c r="AF68" s="155"/>
      <c r="AG68" s="156" t="s">
        <v>72</v>
      </c>
      <c r="AH68" s="156"/>
      <c r="AI68" s="156" t="s">
        <v>73</v>
      </c>
      <c r="AJ68" s="155"/>
      <c r="AK68" s="157" t="s">
        <v>83</v>
      </c>
      <c r="AL68" s="155"/>
      <c r="AM68" s="156"/>
      <c r="AN68" s="155"/>
      <c r="AO68" s="157" t="s">
        <v>80</v>
      </c>
      <c r="AP68" s="155"/>
      <c r="AQ68" s="156"/>
      <c r="AR68" s="155"/>
      <c r="AS68" s="156"/>
      <c r="AT68" s="155"/>
      <c r="AU68" s="155"/>
    </row>
    <row r="69" spans="1:47" s="95" customFormat="1" ht="15.95" customHeight="1" thickTop="1" thickBot="1" x14ac:dyDescent="0.3">
      <c r="A69" s="153"/>
      <c r="B69" s="103" t="s">
        <v>10</v>
      </c>
      <c r="C69" s="104"/>
      <c r="D69" s="105" t="s">
        <v>11</v>
      </c>
      <c r="E69" s="138" t="s">
        <v>57</v>
      </c>
      <c r="F69" s="138" t="s">
        <v>58</v>
      </c>
      <c r="G69" s="131" t="s">
        <v>59</v>
      </c>
      <c r="H69" s="105" t="s">
        <v>57</v>
      </c>
      <c r="I69" s="138" t="s">
        <v>58</v>
      </c>
      <c r="J69" s="131" t="s">
        <v>59</v>
      </c>
      <c r="K69" s="223" t="s">
        <v>12</v>
      </c>
      <c r="L69" s="224" t="s">
        <v>13</v>
      </c>
      <c r="M69" s="224" t="s">
        <v>16</v>
      </c>
      <c r="N69" s="189" t="s">
        <v>14</v>
      </c>
      <c r="O69" s="106" t="s">
        <v>18</v>
      </c>
      <c r="P69" s="185" t="s">
        <v>62</v>
      </c>
      <c r="Q69" s="109" t="s">
        <v>61</v>
      </c>
      <c r="R69" s="110"/>
      <c r="S69" s="111" t="s">
        <v>20</v>
      </c>
      <c r="T69" s="178"/>
      <c r="U69" s="237" t="s">
        <v>91</v>
      </c>
      <c r="V69" s="275"/>
      <c r="W69" s="275"/>
      <c r="X69" s="275"/>
      <c r="Y69" s="276"/>
      <c r="Z69" s="126" t="s">
        <v>49</v>
      </c>
      <c r="AA69" s="127" t="s">
        <v>50</v>
      </c>
      <c r="AB69" s="128" t="s">
        <v>51</v>
      </c>
      <c r="AC69" s="158" t="s">
        <v>48</v>
      </c>
      <c r="AD69" s="161" t="s">
        <v>67</v>
      </c>
      <c r="AE69" s="160">
        <f>E70+F70/60+G70/60/60</f>
        <v>40.364366666666669</v>
      </c>
      <c r="AF69" s="161" t="s">
        <v>68</v>
      </c>
      <c r="AG69" s="160" t="e">
        <f>E73+F73/60+G73/60/60</f>
        <v>#VALUE!</v>
      </c>
      <c r="AH69" s="167" t="s">
        <v>74</v>
      </c>
      <c r="AI69" s="160" t="e">
        <f>AG69-AE69</f>
        <v>#VALUE!</v>
      </c>
      <c r="AJ69" s="161" t="s">
        <v>76</v>
      </c>
      <c r="AK69" s="160" t="e">
        <f>AI70*60*COS((AE69+AG69)/2*PI()/180)</f>
        <v>#VALUE!</v>
      </c>
      <c r="AL69" s="161" t="s">
        <v>78</v>
      </c>
      <c r="AM69" s="160" t="e">
        <f>AK69*6076.12</f>
        <v>#VALUE!</v>
      </c>
      <c r="AN69" s="161" t="s">
        <v>81</v>
      </c>
      <c r="AO69" s="160">
        <f>AE69*PI()/180</f>
        <v>0.70449109881558181</v>
      </c>
      <c r="AP69" s="161" t="s">
        <v>84</v>
      </c>
      <c r="AQ69" s="160" t="e">
        <f>AG69 *PI()/180</f>
        <v>#VALUE!</v>
      </c>
      <c r="AR69" s="161" t="s">
        <v>86</v>
      </c>
      <c r="AS69" s="160" t="e">
        <f>1*ATAN2(COS(AO69)*SIN(AQ69)-SIN(AO69)*COS(AQ69)*COS(AQ70-AO70),SIN(AQ70-AO70)*COS(AQ69))</f>
        <v>#VALUE!</v>
      </c>
      <c r="AT69" s="162" t="s">
        <v>89</v>
      </c>
      <c r="AU69" s="168" t="e">
        <f>SQRT(AK70*AK70+AK69*AK69)</f>
        <v>#VALUE!</v>
      </c>
    </row>
    <row r="70" spans="1:47" s="95" customFormat="1" ht="15.95" customHeight="1" thickBot="1" x14ac:dyDescent="0.3">
      <c r="A70" s="216">
        <v>828.8</v>
      </c>
      <c r="B70" s="240" t="s">
        <v>284</v>
      </c>
      <c r="C70" s="243" t="s">
        <v>0</v>
      </c>
      <c r="D70" s="192" t="s">
        <v>48</v>
      </c>
      <c r="E70" s="139">
        <v>40</v>
      </c>
      <c r="F70" s="143">
        <v>21</v>
      </c>
      <c r="G70" s="99">
        <v>51.72</v>
      </c>
      <c r="H70" s="122">
        <v>70</v>
      </c>
      <c r="I70" s="143">
        <v>53</v>
      </c>
      <c r="J70" s="99">
        <v>17.28</v>
      </c>
      <c r="K70" s="246" t="s">
        <v>0</v>
      </c>
      <c r="L70" s="248" t="s">
        <v>0</v>
      </c>
      <c r="M70" s="250">
        <v>300</v>
      </c>
      <c r="N70" s="251">
        <f>IF(M70=" "," ",(M70+$B$8-M73))</f>
        <v>300</v>
      </c>
      <c r="O70" s="253">
        <v>500</v>
      </c>
      <c r="P70" s="264">
        <v>41927</v>
      </c>
      <c r="Q70" s="107" t="s">
        <v>277</v>
      </c>
      <c r="R70" s="108" t="s">
        <v>0</v>
      </c>
      <c r="S70" s="257" t="s">
        <v>286</v>
      </c>
      <c r="T70" s="258"/>
      <c r="U70" s="179">
        <v>1</v>
      </c>
      <c r="V70" s="115" t="s">
        <v>0</v>
      </c>
      <c r="W70" s="116">
        <v>1</v>
      </c>
      <c r="X70" s="117">
        <v>1</v>
      </c>
      <c r="Y70" s="118" t="s">
        <v>0</v>
      </c>
      <c r="Z70" s="124" t="s">
        <v>0</v>
      </c>
      <c r="AA70" s="123" t="s">
        <v>0</v>
      </c>
      <c r="AB70" s="125" t="s">
        <v>0</v>
      </c>
      <c r="AC70" s="158" t="s">
        <v>21</v>
      </c>
      <c r="AD70" s="161" t="s">
        <v>69</v>
      </c>
      <c r="AE70" s="160">
        <f>H70+I70/60+J70/60/60</f>
        <v>70.888133333333343</v>
      </c>
      <c r="AF70" s="161" t="s">
        <v>70</v>
      </c>
      <c r="AG70" s="160" t="e">
        <f>H73+I73/60+J73/60/60</f>
        <v>#VALUE!</v>
      </c>
      <c r="AH70" s="167" t="s">
        <v>75</v>
      </c>
      <c r="AI70" s="160" t="e">
        <f>AE70-AG70</f>
        <v>#VALUE!</v>
      </c>
      <c r="AJ70" s="161" t="s">
        <v>77</v>
      </c>
      <c r="AK70" s="160" t="e">
        <f>AI69*60</f>
        <v>#VALUE!</v>
      </c>
      <c r="AL70" s="161" t="s">
        <v>79</v>
      </c>
      <c r="AM70" s="160" t="e">
        <f>AK70*6076.12</f>
        <v>#VALUE!</v>
      </c>
      <c r="AN70" s="161" t="s">
        <v>82</v>
      </c>
      <c r="AO70" s="160">
        <f>AE70*PI()/180</f>
        <v>1.2372313272594098</v>
      </c>
      <c r="AP70" s="161" t="s">
        <v>85</v>
      </c>
      <c r="AQ70" s="160" t="e">
        <f>AG70*PI()/180</f>
        <v>#VALUE!</v>
      </c>
      <c r="AR70" s="161" t="s">
        <v>87</v>
      </c>
      <c r="AS70" s="159" t="e">
        <f>IF(360+AS69/(2*PI())*360&gt;360,AS69/(PI())*360,360+AS69/(2*PI())*360)</f>
        <v>#VALUE!</v>
      </c>
      <c r="AT70" s="163"/>
      <c r="AU70" s="163"/>
    </row>
    <row r="71" spans="1:47" s="95" customFormat="1" ht="15.95" customHeight="1" thickTop="1" thickBot="1" x14ac:dyDescent="0.3">
      <c r="A71" s="228">
        <v>100118183578</v>
      </c>
      <c r="B71" s="241"/>
      <c r="C71" s="244"/>
      <c r="D71" s="192" t="s">
        <v>53</v>
      </c>
      <c r="E71" s="140">
        <f t="shared" ref="E71:J71" si="18">E70</f>
        <v>40</v>
      </c>
      <c r="F71" s="144">
        <f t="shared" si="18"/>
        <v>21</v>
      </c>
      <c r="G71" s="134">
        <f t="shared" si="18"/>
        <v>51.72</v>
      </c>
      <c r="H71" s="119">
        <f t="shared" si="18"/>
        <v>70</v>
      </c>
      <c r="I71" s="144">
        <f t="shared" si="18"/>
        <v>53</v>
      </c>
      <c r="J71" s="135">
        <f t="shared" si="18"/>
        <v>17.28</v>
      </c>
      <c r="K71" s="247"/>
      <c r="L71" s="249"/>
      <c r="M71" s="250"/>
      <c r="N71" s="252"/>
      <c r="O71" s="254"/>
      <c r="P71" s="265"/>
      <c r="Q71" s="297" t="s">
        <v>285</v>
      </c>
      <c r="R71" s="360"/>
      <c r="S71" s="360"/>
      <c r="T71" s="360"/>
      <c r="U71" s="488" t="s">
        <v>315</v>
      </c>
      <c r="V71" s="489"/>
      <c r="W71" s="489"/>
      <c r="X71" s="489"/>
      <c r="Y71" s="490"/>
      <c r="Z71" s="304" t="s">
        <v>273</v>
      </c>
      <c r="AA71" s="305"/>
      <c r="AB71" s="306"/>
      <c r="AC71" s="164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1" t="s">
        <v>88</v>
      </c>
      <c r="AS71" s="159" t="e">
        <f>61.582*ACOS(SIN(AE69)*SIN(AG69)+COS(AE69)*COS(AG69)*(AE70-AG70))*6076.12</f>
        <v>#VALUE!</v>
      </c>
      <c r="AT71" s="163"/>
      <c r="AU71" s="163"/>
    </row>
    <row r="72" spans="1:47" s="94" customFormat="1" ht="15.95" customHeight="1" thickBot="1" x14ac:dyDescent="0.3">
      <c r="A72" s="198">
        <v>10</v>
      </c>
      <c r="B72" s="241"/>
      <c r="C72" s="244"/>
      <c r="D72" s="192" t="s">
        <v>54</v>
      </c>
      <c r="E72" s="140">
        <f t="shared" ref="E72:J72" si="19">E71</f>
        <v>40</v>
      </c>
      <c r="F72" s="144">
        <f t="shared" si="19"/>
        <v>21</v>
      </c>
      <c r="G72" s="134">
        <f t="shared" si="19"/>
        <v>51.72</v>
      </c>
      <c r="H72" s="119">
        <f t="shared" si="19"/>
        <v>70</v>
      </c>
      <c r="I72" s="144">
        <f t="shared" si="19"/>
        <v>53</v>
      </c>
      <c r="J72" s="135">
        <f t="shared" si="19"/>
        <v>17.28</v>
      </c>
      <c r="K72" s="218" t="s">
        <v>15</v>
      </c>
      <c r="L72" s="219" t="s">
        <v>90</v>
      </c>
      <c r="M72" s="220" t="s">
        <v>60</v>
      </c>
      <c r="N72" s="100" t="s">
        <v>4</v>
      </c>
      <c r="O72" s="101" t="s">
        <v>17</v>
      </c>
      <c r="P72" s="186" t="s">
        <v>19</v>
      </c>
      <c r="Q72" s="361"/>
      <c r="R72" s="360"/>
      <c r="S72" s="360"/>
      <c r="T72" s="360"/>
      <c r="U72" s="491"/>
      <c r="V72" s="492"/>
      <c r="W72" s="492"/>
      <c r="X72" s="492"/>
      <c r="Y72" s="493"/>
      <c r="Z72" s="307"/>
      <c r="AA72" s="308"/>
      <c r="AB72" s="309"/>
      <c r="AC72" s="93"/>
    </row>
    <row r="73" spans="1:47" s="94" customFormat="1" ht="35.1" customHeight="1" thickTop="1" thickBot="1" x14ac:dyDescent="0.3">
      <c r="A73" s="513" t="str">
        <f>IF(Z70=1,"VERIFIED",IF(AA70=1,"RECHECKED",IF(V70=1,"RECHECK",IF(X70=1,"VERIFY",IF(Y70=1,"NEED PMT APP","SANITY CHECK ONLY")))))</f>
        <v>VERIFY</v>
      </c>
      <c r="B73" s="242"/>
      <c r="C73" s="245"/>
      <c r="D73" s="193" t="s">
        <v>21</v>
      </c>
      <c r="E73" s="141" t="s">
        <v>0</v>
      </c>
      <c r="F73" s="145" t="s">
        <v>0</v>
      </c>
      <c r="G73" s="137" t="s">
        <v>0</v>
      </c>
      <c r="H73" s="136" t="s">
        <v>0</v>
      </c>
      <c r="I73" s="145" t="s">
        <v>0</v>
      </c>
      <c r="J73" s="137" t="s">
        <v>0</v>
      </c>
      <c r="K73" s="221" t="e">
        <f>#REF!</f>
        <v>#REF!</v>
      </c>
      <c r="L73" s="200" t="str">
        <f>IF(E73=" ","OBS POSN not in use",AU69*6076.12)</f>
        <v>OBS POSN not in use</v>
      </c>
      <c r="M73" s="222">
        <v>0</v>
      </c>
      <c r="N73" s="236" t="str">
        <f>IF(W70=1,"Needs a Photo","Has a Photo")</f>
        <v>Needs a Photo</v>
      </c>
      <c r="O73" s="214" t="s">
        <v>269</v>
      </c>
      <c r="P73" s="201" t="str">
        <f>IF(E73=" ","OBS POSN not in use",(IF(L73&gt;O70,"OFF STA","ON STA")))</f>
        <v>OBS POSN not in use</v>
      </c>
      <c r="Q73" s="362"/>
      <c r="R73" s="363"/>
      <c r="S73" s="363"/>
      <c r="T73" s="363"/>
      <c r="U73" s="494"/>
      <c r="V73" s="495"/>
      <c r="W73" s="495"/>
      <c r="X73" s="495"/>
      <c r="Y73" s="496"/>
      <c r="Z73" s="310"/>
      <c r="AA73" s="311"/>
      <c r="AB73" s="312"/>
      <c r="AC73" s="9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</row>
    <row r="74" spans="1:47" s="92" customFormat="1" ht="30" customHeight="1" thickTop="1" thickBot="1" x14ac:dyDescent="0.35">
      <c r="A74" s="497" t="s">
        <v>316</v>
      </c>
      <c r="B74" s="498"/>
      <c r="C74" s="499"/>
      <c r="D74" s="500" t="s">
        <v>317</v>
      </c>
      <c r="E74" s="501"/>
      <c r="F74" s="502" t="s">
        <v>0</v>
      </c>
      <c r="G74" s="503"/>
      <c r="H74" s="504"/>
      <c r="I74" s="514" t="s">
        <v>318</v>
      </c>
      <c r="J74" s="515"/>
      <c r="K74" s="515"/>
      <c r="L74" s="515"/>
      <c r="M74" s="515"/>
      <c r="N74" s="515"/>
      <c r="O74" s="515"/>
      <c r="P74" s="515"/>
      <c r="Q74" s="515"/>
      <c r="R74" s="515"/>
      <c r="S74" s="515"/>
      <c r="T74" s="516"/>
      <c r="U74" s="508"/>
      <c r="V74" s="509"/>
      <c r="W74" s="510"/>
      <c r="X74" s="510"/>
      <c r="Y74" s="511"/>
      <c r="Z74" s="510"/>
      <c r="AA74" s="509"/>
      <c r="AB74" s="512"/>
      <c r="AC74" s="154"/>
      <c r="AD74" s="155"/>
      <c r="AE74" s="156" t="s">
        <v>71</v>
      </c>
      <c r="AF74" s="155"/>
      <c r="AG74" s="156" t="s">
        <v>72</v>
      </c>
      <c r="AH74" s="156"/>
      <c r="AI74" s="156" t="s">
        <v>73</v>
      </c>
      <c r="AJ74" s="155"/>
      <c r="AK74" s="157" t="s">
        <v>83</v>
      </c>
      <c r="AL74" s="155"/>
      <c r="AM74" s="156"/>
      <c r="AN74" s="155"/>
      <c r="AO74" s="157" t="s">
        <v>80</v>
      </c>
      <c r="AP74" s="155"/>
      <c r="AQ74" s="156"/>
      <c r="AR74" s="155"/>
      <c r="AS74" s="156"/>
      <c r="AT74" s="155"/>
      <c r="AU74" s="155"/>
    </row>
    <row r="75" spans="1:47" s="95" customFormat="1" ht="15.95" customHeight="1" thickTop="1" thickBot="1" x14ac:dyDescent="0.3">
      <c r="A75" s="194" t="s">
        <v>0</v>
      </c>
      <c r="B75" s="103" t="s">
        <v>10</v>
      </c>
      <c r="C75" s="104"/>
      <c r="D75" s="105" t="s">
        <v>11</v>
      </c>
      <c r="E75" s="138" t="s">
        <v>57</v>
      </c>
      <c r="F75" s="138" t="s">
        <v>58</v>
      </c>
      <c r="G75" s="131" t="s">
        <v>59</v>
      </c>
      <c r="H75" s="105" t="s">
        <v>57</v>
      </c>
      <c r="I75" s="138" t="s">
        <v>58</v>
      </c>
      <c r="J75" s="131" t="s">
        <v>59</v>
      </c>
      <c r="K75" s="223" t="s">
        <v>12</v>
      </c>
      <c r="L75" s="224" t="s">
        <v>13</v>
      </c>
      <c r="M75" s="224" t="s">
        <v>16</v>
      </c>
      <c r="N75" s="189" t="s">
        <v>14</v>
      </c>
      <c r="O75" s="106" t="s">
        <v>18</v>
      </c>
      <c r="P75" s="185" t="s">
        <v>62</v>
      </c>
      <c r="Q75" s="109" t="s">
        <v>61</v>
      </c>
      <c r="R75" s="110"/>
      <c r="S75" s="111" t="s">
        <v>20</v>
      </c>
      <c r="T75" s="178"/>
      <c r="U75" s="237" t="s">
        <v>91</v>
      </c>
      <c r="V75" s="275"/>
      <c r="W75" s="275"/>
      <c r="X75" s="275"/>
      <c r="Y75" s="276"/>
      <c r="Z75" s="126" t="s">
        <v>49</v>
      </c>
      <c r="AA75" s="127" t="s">
        <v>50</v>
      </c>
      <c r="AB75" s="128" t="s">
        <v>51</v>
      </c>
      <c r="AC75" s="158" t="s">
        <v>48</v>
      </c>
      <c r="AD75" s="161" t="s">
        <v>67</v>
      </c>
      <c r="AE75" s="160">
        <f>E76+F76/60+G76/60/60</f>
        <v>42.346666666666671</v>
      </c>
      <c r="AF75" s="161" t="s">
        <v>68</v>
      </c>
      <c r="AG75" s="160" t="e">
        <f>E79+F79/60+G79/60/60</f>
        <v>#VALUE!</v>
      </c>
      <c r="AH75" s="167" t="s">
        <v>74</v>
      </c>
      <c r="AI75" s="160" t="e">
        <f>AG75-AE75</f>
        <v>#VALUE!</v>
      </c>
      <c r="AJ75" s="161" t="s">
        <v>76</v>
      </c>
      <c r="AK75" s="160" t="e">
        <f>AI76*60*COS((AE75+AG75)/2*PI()/180)</f>
        <v>#VALUE!</v>
      </c>
      <c r="AL75" s="161" t="s">
        <v>78</v>
      </c>
      <c r="AM75" s="160" t="e">
        <f>AK75*6076.12</f>
        <v>#VALUE!</v>
      </c>
      <c r="AN75" s="161" t="s">
        <v>81</v>
      </c>
      <c r="AO75" s="160">
        <f>AE75*PI()/180</f>
        <v>0.73908876057786554</v>
      </c>
      <c r="AP75" s="161" t="s">
        <v>84</v>
      </c>
      <c r="AQ75" s="160" t="e">
        <f>AG75 *PI()/180</f>
        <v>#VALUE!</v>
      </c>
      <c r="AR75" s="161" t="s">
        <v>86</v>
      </c>
      <c r="AS75" s="160" t="e">
        <f>1*ATAN2(COS(AO75)*SIN(AQ75)-SIN(AO75)*COS(AQ75)*COS(AQ76-AO76),SIN(AQ76-AO76)*COS(AQ75))</f>
        <v>#VALUE!</v>
      </c>
      <c r="AT75" s="162" t="s">
        <v>89</v>
      </c>
      <c r="AU75" s="168" t="e">
        <f>SQRT(AK76*AK76+AK75*AK75)</f>
        <v>#VALUE!</v>
      </c>
    </row>
    <row r="76" spans="1:47" s="95" customFormat="1" ht="15.95" customHeight="1" thickBot="1" x14ac:dyDescent="0.3">
      <c r="A76" s="231">
        <v>0</v>
      </c>
      <c r="B76" s="240" t="s">
        <v>287</v>
      </c>
      <c r="C76" s="243" t="s">
        <v>0</v>
      </c>
      <c r="D76" s="192" t="s">
        <v>48</v>
      </c>
      <c r="E76" s="139">
        <v>42</v>
      </c>
      <c r="F76" s="143">
        <v>20</v>
      </c>
      <c r="G76" s="99">
        <v>48</v>
      </c>
      <c r="H76" s="122">
        <v>70</v>
      </c>
      <c r="I76" s="143">
        <v>57</v>
      </c>
      <c r="J76" s="99">
        <v>40</v>
      </c>
      <c r="K76" s="246" t="s">
        <v>0</v>
      </c>
      <c r="L76" s="248" t="s">
        <v>0</v>
      </c>
      <c r="M76" s="250">
        <v>19</v>
      </c>
      <c r="N76" s="251">
        <f>IF(M76=" "," ",(M76+$B$8-M79))</f>
        <v>19</v>
      </c>
      <c r="O76" s="253">
        <v>500</v>
      </c>
      <c r="P76" s="264">
        <v>42872</v>
      </c>
      <c r="Q76" s="107">
        <v>43266</v>
      </c>
      <c r="R76" s="108">
        <v>43405</v>
      </c>
      <c r="S76" s="257" t="s">
        <v>268</v>
      </c>
      <c r="T76" s="258"/>
      <c r="U76" s="179">
        <v>1</v>
      </c>
      <c r="V76" s="115" t="s">
        <v>0</v>
      </c>
      <c r="W76" s="116">
        <v>1</v>
      </c>
      <c r="X76" s="117">
        <v>1</v>
      </c>
      <c r="Y76" s="118" t="s">
        <v>0</v>
      </c>
      <c r="Z76" s="124" t="s">
        <v>0</v>
      </c>
      <c r="AA76" s="123" t="s">
        <v>0</v>
      </c>
      <c r="AB76" s="125" t="s">
        <v>0</v>
      </c>
      <c r="AC76" s="158" t="s">
        <v>21</v>
      </c>
      <c r="AD76" s="161" t="s">
        <v>69</v>
      </c>
      <c r="AE76" s="160">
        <f>H76+I76/60+J76/60/60</f>
        <v>70.961111111111109</v>
      </c>
      <c r="AF76" s="161" t="s">
        <v>70</v>
      </c>
      <c r="AG76" s="160" t="e">
        <f>H79+I79/60+J79/60/60</f>
        <v>#VALUE!</v>
      </c>
      <c r="AH76" s="167" t="s">
        <v>75</v>
      </c>
      <c r="AI76" s="160" t="e">
        <f>AE76-AG76</f>
        <v>#VALUE!</v>
      </c>
      <c r="AJ76" s="161" t="s">
        <v>77</v>
      </c>
      <c r="AK76" s="160" t="e">
        <f>AI75*60</f>
        <v>#VALUE!</v>
      </c>
      <c r="AL76" s="161" t="s">
        <v>79</v>
      </c>
      <c r="AM76" s="160" t="e">
        <f>AK76*6076.12</f>
        <v>#VALUE!</v>
      </c>
      <c r="AN76" s="161" t="s">
        <v>82</v>
      </c>
      <c r="AO76" s="160">
        <f>AE76*PI()/180</f>
        <v>1.2385050297624205</v>
      </c>
      <c r="AP76" s="161" t="s">
        <v>85</v>
      </c>
      <c r="AQ76" s="160" t="e">
        <f>AG76*PI()/180</f>
        <v>#VALUE!</v>
      </c>
      <c r="AR76" s="161" t="s">
        <v>87</v>
      </c>
      <c r="AS76" s="159" t="e">
        <f>IF(360+AS75/(2*PI())*360&gt;360,AS75/(PI())*360,360+AS75/(2*PI())*360)</f>
        <v>#VALUE!</v>
      </c>
      <c r="AT76" s="163"/>
      <c r="AU76" s="163"/>
    </row>
    <row r="77" spans="1:47" s="95" customFormat="1" ht="15.95" customHeight="1" thickTop="1" thickBot="1" x14ac:dyDescent="0.3">
      <c r="A77" s="228">
        <v>100118388428</v>
      </c>
      <c r="B77" s="241"/>
      <c r="C77" s="244"/>
      <c r="D77" s="192" t="s">
        <v>53</v>
      </c>
      <c r="E77" s="140">
        <f t="shared" ref="E77:J77" si="20">E76</f>
        <v>42</v>
      </c>
      <c r="F77" s="144">
        <f t="shared" si="20"/>
        <v>20</v>
      </c>
      <c r="G77" s="134">
        <f t="shared" si="20"/>
        <v>48</v>
      </c>
      <c r="H77" s="119">
        <f t="shared" si="20"/>
        <v>70</v>
      </c>
      <c r="I77" s="144">
        <f t="shared" si="20"/>
        <v>57</v>
      </c>
      <c r="J77" s="135">
        <f t="shared" si="20"/>
        <v>40</v>
      </c>
      <c r="K77" s="247"/>
      <c r="L77" s="249"/>
      <c r="M77" s="250"/>
      <c r="N77" s="252"/>
      <c r="O77" s="254"/>
      <c r="P77" s="265"/>
      <c r="Q77" s="297" t="s">
        <v>288</v>
      </c>
      <c r="R77" s="298"/>
      <c r="S77" s="298"/>
      <c r="T77" s="298"/>
      <c r="U77" s="488" t="s">
        <v>315</v>
      </c>
      <c r="V77" s="489"/>
      <c r="W77" s="489"/>
      <c r="X77" s="489"/>
      <c r="Y77" s="490"/>
      <c r="Z77" s="304" t="s">
        <v>289</v>
      </c>
      <c r="AA77" s="305"/>
      <c r="AB77" s="306"/>
      <c r="AC77" s="164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1" t="s">
        <v>88</v>
      </c>
      <c r="AS77" s="159" t="e">
        <f>61.582*ACOS(SIN(AE75)*SIN(AG75)+COS(AE75)*COS(AG75)*(AE76-AG76))*6076.12</f>
        <v>#VALUE!</v>
      </c>
      <c r="AT77" s="163"/>
      <c r="AU77" s="163"/>
    </row>
    <row r="78" spans="1:47" s="94" customFormat="1" ht="15.95" customHeight="1" thickBot="1" x14ac:dyDescent="0.3">
      <c r="A78" s="198">
        <v>11</v>
      </c>
      <c r="B78" s="241"/>
      <c r="C78" s="244"/>
      <c r="D78" s="192" t="s">
        <v>54</v>
      </c>
      <c r="E78" s="140">
        <f t="shared" ref="E78:J78" si="21">E77</f>
        <v>42</v>
      </c>
      <c r="F78" s="144">
        <f t="shared" si="21"/>
        <v>20</v>
      </c>
      <c r="G78" s="134">
        <f t="shared" si="21"/>
        <v>48</v>
      </c>
      <c r="H78" s="119">
        <f t="shared" si="21"/>
        <v>70</v>
      </c>
      <c r="I78" s="144">
        <f t="shared" si="21"/>
        <v>57</v>
      </c>
      <c r="J78" s="135">
        <f t="shared" si="21"/>
        <v>40</v>
      </c>
      <c r="K78" s="218" t="s">
        <v>15</v>
      </c>
      <c r="L78" s="219" t="s">
        <v>90</v>
      </c>
      <c r="M78" s="220" t="s">
        <v>60</v>
      </c>
      <c r="N78" s="100" t="s">
        <v>4</v>
      </c>
      <c r="O78" s="101" t="s">
        <v>17</v>
      </c>
      <c r="P78" s="186" t="s">
        <v>19</v>
      </c>
      <c r="Q78" s="299"/>
      <c r="R78" s="298"/>
      <c r="S78" s="298"/>
      <c r="T78" s="298"/>
      <c r="U78" s="491"/>
      <c r="V78" s="492"/>
      <c r="W78" s="492"/>
      <c r="X78" s="492"/>
      <c r="Y78" s="493"/>
      <c r="Z78" s="307"/>
      <c r="AA78" s="308"/>
      <c r="AB78" s="309"/>
      <c r="AC78" s="165"/>
      <c r="AD78" s="166"/>
      <c r="AE78" s="166"/>
      <c r="AF78" s="166"/>
      <c r="AG78" s="166" t="s">
        <v>0</v>
      </c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 t="s">
        <v>0</v>
      </c>
      <c r="AT78" s="166"/>
      <c r="AU78" s="166"/>
    </row>
    <row r="79" spans="1:47" s="92" customFormat="1" ht="35.1" customHeight="1" thickTop="1" thickBot="1" x14ac:dyDescent="0.3">
      <c r="A79" s="513" t="str">
        <f>IF(Z76=1,"VERIFIED",IF(AA76=1,"RECHECKED",IF(V76=1,"RECHECK",IF(X76=1,"VERIFY",IF(Y76=1,"NEED PMT APP","SANITY CHECK ONLY")))))</f>
        <v>VERIFY</v>
      </c>
      <c r="B79" s="242"/>
      <c r="C79" s="245"/>
      <c r="D79" s="193" t="s">
        <v>21</v>
      </c>
      <c r="E79" s="141" t="s">
        <v>0</v>
      </c>
      <c r="F79" s="145" t="s">
        <v>0</v>
      </c>
      <c r="G79" s="137" t="s">
        <v>0</v>
      </c>
      <c r="H79" s="136" t="s">
        <v>0</v>
      </c>
      <c r="I79" s="145" t="s">
        <v>0</v>
      </c>
      <c r="J79" s="137" t="s">
        <v>0</v>
      </c>
      <c r="K79" s="221" t="e">
        <f>#REF!</f>
        <v>#REF!</v>
      </c>
      <c r="L79" s="200" t="str">
        <f>IF(E79=" ","OBS POSN not in use",AU75*6076.12)</f>
        <v>OBS POSN not in use</v>
      </c>
      <c r="M79" s="222">
        <v>0</v>
      </c>
      <c r="N79" s="236" t="str">
        <f>IF(W76=1,"Needs a Photo","Has a Photo")</f>
        <v>Needs a Photo</v>
      </c>
      <c r="O79" s="213" t="s">
        <v>64</v>
      </c>
      <c r="P79" s="201" t="str">
        <f>IF(E79=" ","OBS POSN not in use",(IF(L79&gt;O76,"OFF STA","ON STA")))</f>
        <v>OBS POSN not in use</v>
      </c>
      <c r="Q79" s="300"/>
      <c r="R79" s="301"/>
      <c r="S79" s="301"/>
      <c r="T79" s="301"/>
      <c r="U79" s="494"/>
      <c r="V79" s="495"/>
      <c r="W79" s="495"/>
      <c r="X79" s="495"/>
      <c r="Y79" s="496"/>
      <c r="Z79" s="310"/>
      <c r="AA79" s="311"/>
      <c r="AB79" s="312"/>
      <c r="AC79" s="154"/>
      <c r="AD79" s="155"/>
      <c r="AE79" s="156" t="s">
        <v>71</v>
      </c>
      <c r="AF79" s="155"/>
      <c r="AG79" s="156" t="s">
        <v>72</v>
      </c>
      <c r="AH79" s="156"/>
      <c r="AI79" s="156" t="s">
        <v>73</v>
      </c>
      <c r="AJ79" s="155"/>
      <c r="AK79" s="157" t="s">
        <v>83</v>
      </c>
      <c r="AL79" s="155"/>
      <c r="AM79" s="156"/>
      <c r="AN79" s="155"/>
      <c r="AO79" s="157" t="s">
        <v>80</v>
      </c>
      <c r="AP79" s="155"/>
      <c r="AQ79" s="156"/>
      <c r="AR79" s="155"/>
      <c r="AS79" s="156"/>
      <c r="AT79" s="155"/>
      <c r="AU79" s="155"/>
    </row>
    <row r="80" spans="1:47" s="92" customFormat="1" ht="30" customHeight="1" thickTop="1" thickBot="1" x14ac:dyDescent="0.35">
      <c r="A80" s="497" t="s">
        <v>316</v>
      </c>
      <c r="B80" s="498"/>
      <c r="C80" s="499"/>
      <c r="D80" s="500" t="s">
        <v>317</v>
      </c>
      <c r="E80" s="501"/>
      <c r="F80" s="502" t="s">
        <v>0</v>
      </c>
      <c r="G80" s="503"/>
      <c r="H80" s="504"/>
      <c r="I80" s="514" t="s">
        <v>318</v>
      </c>
      <c r="J80" s="515"/>
      <c r="K80" s="515"/>
      <c r="L80" s="515"/>
      <c r="M80" s="515"/>
      <c r="N80" s="515"/>
      <c r="O80" s="515"/>
      <c r="P80" s="515"/>
      <c r="Q80" s="515"/>
      <c r="R80" s="515"/>
      <c r="S80" s="515"/>
      <c r="T80" s="516"/>
      <c r="U80" s="508"/>
      <c r="V80" s="509"/>
      <c r="W80" s="510"/>
      <c r="X80" s="510"/>
      <c r="Y80" s="511"/>
      <c r="Z80" s="510"/>
      <c r="AA80" s="509"/>
      <c r="AB80" s="512"/>
      <c r="AC80" s="154"/>
      <c r="AD80" s="155"/>
      <c r="AE80" s="156" t="s">
        <v>71</v>
      </c>
      <c r="AF80" s="155"/>
      <c r="AG80" s="156" t="s">
        <v>72</v>
      </c>
      <c r="AH80" s="156"/>
      <c r="AI80" s="156" t="s">
        <v>73</v>
      </c>
      <c r="AJ80" s="155"/>
      <c r="AK80" s="157" t="s">
        <v>83</v>
      </c>
      <c r="AL80" s="155"/>
      <c r="AM80" s="156"/>
      <c r="AN80" s="155"/>
      <c r="AO80" s="157" t="s">
        <v>80</v>
      </c>
      <c r="AP80" s="155"/>
      <c r="AQ80" s="156"/>
      <c r="AR80" s="155"/>
      <c r="AS80" s="156"/>
      <c r="AT80" s="155"/>
      <c r="AU80" s="155"/>
    </row>
    <row r="81" spans="1:47" s="95" customFormat="1" ht="15.95" customHeight="1" thickTop="1" thickBot="1" x14ac:dyDescent="0.3">
      <c r="A81" s="194" t="s">
        <v>0</v>
      </c>
      <c r="B81" s="103" t="s">
        <v>10</v>
      </c>
      <c r="C81" s="104"/>
      <c r="D81" s="105" t="s">
        <v>11</v>
      </c>
      <c r="E81" s="138" t="s">
        <v>57</v>
      </c>
      <c r="F81" s="138" t="s">
        <v>58</v>
      </c>
      <c r="G81" s="131" t="s">
        <v>59</v>
      </c>
      <c r="H81" s="105" t="s">
        <v>57</v>
      </c>
      <c r="I81" s="138" t="s">
        <v>58</v>
      </c>
      <c r="J81" s="131" t="s">
        <v>59</v>
      </c>
      <c r="K81" s="223" t="s">
        <v>12</v>
      </c>
      <c r="L81" s="224" t="s">
        <v>13</v>
      </c>
      <c r="M81" s="224" t="s">
        <v>16</v>
      </c>
      <c r="N81" s="189" t="s">
        <v>14</v>
      </c>
      <c r="O81" s="106" t="s">
        <v>18</v>
      </c>
      <c r="P81" s="185" t="s">
        <v>62</v>
      </c>
      <c r="Q81" s="109" t="s">
        <v>61</v>
      </c>
      <c r="R81" s="110"/>
      <c r="S81" s="111" t="s">
        <v>20</v>
      </c>
      <c r="T81" s="178"/>
      <c r="U81" s="237" t="s">
        <v>91</v>
      </c>
      <c r="V81" s="275"/>
      <c r="W81" s="275"/>
      <c r="X81" s="275"/>
      <c r="Y81" s="276"/>
      <c r="Z81" s="126" t="s">
        <v>49</v>
      </c>
      <c r="AA81" s="127" t="s">
        <v>50</v>
      </c>
      <c r="AB81" s="128" t="s">
        <v>51</v>
      </c>
      <c r="AC81" s="158" t="s">
        <v>48</v>
      </c>
      <c r="AD81" s="161" t="s">
        <v>67</v>
      </c>
      <c r="AE81" s="160">
        <f>E82+F82/60+G82/60/60</f>
        <v>40.92015</v>
      </c>
      <c r="AF81" s="161" t="s">
        <v>68</v>
      </c>
      <c r="AG81" s="160" t="e">
        <f>E85+F85/60+G85/60/60</f>
        <v>#VALUE!</v>
      </c>
      <c r="AH81" s="167" t="s">
        <v>74</v>
      </c>
      <c r="AI81" s="160" t="e">
        <f>AG81-AE81</f>
        <v>#VALUE!</v>
      </c>
      <c r="AJ81" s="161" t="s">
        <v>76</v>
      </c>
      <c r="AK81" s="160" t="e">
        <f>AI82*60*COS((AE81+AG81)/2*PI()/180)</f>
        <v>#VALUE!</v>
      </c>
      <c r="AL81" s="161" t="s">
        <v>78</v>
      </c>
      <c r="AM81" s="160" t="e">
        <f>AK81*6076.12</f>
        <v>#VALUE!</v>
      </c>
      <c r="AN81" s="161" t="s">
        <v>81</v>
      </c>
      <c r="AO81" s="160">
        <f>AE81*PI()/180</f>
        <v>0.71419134790995764</v>
      </c>
      <c r="AP81" s="161" t="s">
        <v>84</v>
      </c>
      <c r="AQ81" s="160" t="e">
        <f>AG81 *PI()/180</f>
        <v>#VALUE!</v>
      </c>
      <c r="AR81" s="161" t="s">
        <v>86</v>
      </c>
      <c r="AS81" s="160" t="e">
        <f>1*ATAN2(COS(AO81)*SIN(AQ81)-SIN(AO81)*COS(AQ81)*COS(AQ82-AO82),SIN(AQ82-AO82)*COS(AQ81))</f>
        <v>#VALUE!</v>
      </c>
      <c r="AT81" s="162" t="s">
        <v>89</v>
      </c>
      <c r="AU81" s="168" t="e">
        <f>SQRT(AK82*AK82+AK81*AK81)</f>
        <v>#VALUE!</v>
      </c>
    </row>
    <row r="82" spans="1:47" s="95" customFormat="1" ht="15.95" customHeight="1" thickBot="1" x14ac:dyDescent="0.3">
      <c r="A82" s="216">
        <v>646</v>
      </c>
      <c r="B82" s="240" t="s">
        <v>296</v>
      </c>
      <c r="C82" s="243" t="s">
        <v>0</v>
      </c>
      <c r="D82" s="192" t="s">
        <v>48</v>
      </c>
      <c r="E82" s="139">
        <v>40</v>
      </c>
      <c r="F82" s="143">
        <v>55</v>
      </c>
      <c r="G82" s="99">
        <v>12.54</v>
      </c>
      <c r="H82" s="122">
        <v>70</v>
      </c>
      <c r="I82" s="143">
        <v>55</v>
      </c>
      <c r="J82" s="99">
        <v>46.92</v>
      </c>
      <c r="K82" s="246" t="s">
        <v>0</v>
      </c>
      <c r="L82" s="248" t="s">
        <v>0</v>
      </c>
      <c r="M82" s="250">
        <v>180</v>
      </c>
      <c r="N82" s="251">
        <f>IF(M82=" "," ",(M82+$B$8-M85))</f>
        <v>180</v>
      </c>
      <c r="O82" s="253">
        <v>500</v>
      </c>
      <c r="P82" s="264">
        <v>42832</v>
      </c>
      <c r="Q82" s="107" t="s">
        <v>277</v>
      </c>
      <c r="R82" s="108" t="s">
        <v>0</v>
      </c>
      <c r="S82" s="257" t="s">
        <v>268</v>
      </c>
      <c r="T82" s="258"/>
      <c r="U82" s="179">
        <v>1</v>
      </c>
      <c r="V82" s="115" t="s">
        <v>0</v>
      </c>
      <c r="W82" s="116">
        <v>1</v>
      </c>
      <c r="X82" s="117">
        <v>1</v>
      </c>
      <c r="Y82" s="118" t="s">
        <v>0</v>
      </c>
      <c r="Z82" s="124" t="s">
        <v>0</v>
      </c>
      <c r="AA82" s="123" t="s">
        <v>0</v>
      </c>
      <c r="AB82" s="125" t="s">
        <v>0</v>
      </c>
      <c r="AC82" s="158" t="s">
        <v>21</v>
      </c>
      <c r="AD82" s="161" t="s">
        <v>69</v>
      </c>
      <c r="AE82" s="160">
        <f>H82+I82/60+J82/60/60</f>
        <v>70.929700000000011</v>
      </c>
      <c r="AF82" s="161" t="s">
        <v>70</v>
      </c>
      <c r="AG82" s="160" t="e">
        <f>H85+I85/60+J85/60/60</f>
        <v>#VALUE!</v>
      </c>
      <c r="AH82" s="167" t="s">
        <v>75</v>
      </c>
      <c r="AI82" s="160" t="e">
        <f>AE82-AG82</f>
        <v>#VALUE!</v>
      </c>
      <c r="AJ82" s="161" t="s">
        <v>77</v>
      </c>
      <c r="AK82" s="160" t="e">
        <f>AI81*60</f>
        <v>#VALUE!</v>
      </c>
      <c r="AL82" s="161" t="s">
        <v>79</v>
      </c>
      <c r="AM82" s="160" t="e">
        <f>AK82*6076.12</f>
        <v>#VALUE!</v>
      </c>
      <c r="AN82" s="161" t="s">
        <v>82</v>
      </c>
      <c r="AO82" s="160">
        <f>AE82*PI()/180</f>
        <v>1.2379568024518222</v>
      </c>
      <c r="AP82" s="161" t="s">
        <v>85</v>
      </c>
      <c r="AQ82" s="160" t="e">
        <f>AG82*PI()/180</f>
        <v>#VALUE!</v>
      </c>
      <c r="AR82" s="161" t="s">
        <v>87</v>
      </c>
      <c r="AS82" s="159" t="e">
        <f>IF(360+AS81/(2*PI())*360&gt;360,AS81/(PI())*360,360+AS81/(2*PI())*360)</f>
        <v>#VALUE!</v>
      </c>
      <c r="AT82" s="163"/>
      <c r="AU82" s="163"/>
    </row>
    <row r="83" spans="1:47" s="95" customFormat="1" ht="15.95" customHeight="1" thickTop="1" thickBot="1" x14ac:dyDescent="0.3">
      <c r="A83" s="228">
        <v>100118381404</v>
      </c>
      <c r="B83" s="241"/>
      <c r="C83" s="244"/>
      <c r="D83" s="192" t="s">
        <v>53</v>
      </c>
      <c r="E83" s="140">
        <f t="shared" ref="E83:J83" si="22">E82</f>
        <v>40</v>
      </c>
      <c r="F83" s="144">
        <f t="shared" si="22"/>
        <v>55</v>
      </c>
      <c r="G83" s="134">
        <f t="shared" si="22"/>
        <v>12.54</v>
      </c>
      <c r="H83" s="119">
        <f t="shared" si="22"/>
        <v>70</v>
      </c>
      <c r="I83" s="144">
        <f t="shared" si="22"/>
        <v>55</v>
      </c>
      <c r="J83" s="135">
        <f t="shared" si="22"/>
        <v>46.92</v>
      </c>
      <c r="K83" s="247"/>
      <c r="L83" s="249"/>
      <c r="M83" s="250"/>
      <c r="N83" s="252"/>
      <c r="O83" s="254"/>
      <c r="P83" s="265"/>
      <c r="Q83" s="297" t="s">
        <v>288</v>
      </c>
      <c r="R83" s="298"/>
      <c r="S83" s="298"/>
      <c r="T83" s="298"/>
      <c r="U83" s="488" t="s">
        <v>315</v>
      </c>
      <c r="V83" s="489"/>
      <c r="W83" s="489"/>
      <c r="X83" s="489"/>
      <c r="Y83" s="490"/>
      <c r="Z83" s="304" t="s">
        <v>290</v>
      </c>
      <c r="AA83" s="305"/>
      <c r="AB83" s="306"/>
      <c r="AC83" s="164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1" t="s">
        <v>88</v>
      </c>
      <c r="AS83" s="159" t="e">
        <f>61.582*ACOS(SIN(AE81)*SIN(AG81)+COS(AE81)*COS(AG81)*(AE82-AG82))*6076.12</f>
        <v>#VALUE!</v>
      </c>
      <c r="AT83" s="163"/>
      <c r="AU83" s="163"/>
    </row>
    <row r="84" spans="1:47" s="94" customFormat="1" ht="15.95" customHeight="1" thickBot="1" x14ac:dyDescent="0.3">
      <c r="A84" s="198">
        <v>12</v>
      </c>
      <c r="B84" s="241"/>
      <c r="C84" s="244"/>
      <c r="D84" s="192" t="s">
        <v>54</v>
      </c>
      <c r="E84" s="140">
        <f t="shared" ref="E84:J84" si="23">E83</f>
        <v>40</v>
      </c>
      <c r="F84" s="144">
        <f t="shared" si="23"/>
        <v>55</v>
      </c>
      <c r="G84" s="134">
        <f t="shared" si="23"/>
        <v>12.54</v>
      </c>
      <c r="H84" s="119">
        <f t="shared" si="23"/>
        <v>70</v>
      </c>
      <c r="I84" s="144">
        <f t="shared" si="23"/>
        <v>55</v>
      </c>
      <c r="J84" s="135">
        <f t="shared" si="23"/>
        <v>46.92</v>
      </c>
      <c r="K84" s="218" t="s">
        <v>15</v>
      </c>
      <c r="L84" s="219" t="s">
        <v>90</v>
      </c>
      <c r="M84" s="220" t="s">
        <v>60</v>
      </c>
      <c r="N84" s="100" t="s">
        <v>4</v>
      </c>
      <c r="O84" s="101" t="s">
        <v>17</v>
      </c>
      <c r="P84" s="186" t="s">
        <v>19</v>
      </c>
      <c r="Q84" s="299"/>
      <c r="R84" s="298"/>
      <c r="S84" s="298"/>
      <c r="T84" s="298"/>
      <c r="U84" s="491"/>
      <c r="V84" s="492"/>
      <c r="W84" s="492"/>
      <c r="X84" s="492"/>
      <c r="Y84" s="493"/>
      <c r="Z84" s="307"/>
      <c r="AA84" s="308"/>
      <c r="AB84" s="309"/>
      <c r="AC84" s="93"/>
    </row>
    <row r="85" spans="1:47" s="92" customFormat="1" ht="35.1" customHeight="1" thickTop="1" thickBot="1" x14ac:dyDescent="0.3">
      <c r="A85" s="513" t="str">
        <f>IF(Z82=1,"VERIFIED",IF(AA82=1,"RECHECKED",IF(V82=1,"RECHECK",IF(X82=1,"VERIFY",IF(Y82=1,"NEED PMT APP","SANITY CHECK ONLY")))))</f>
        <v>VERIFY</v>
      </c>
      <c r="B85" s="242"/>
      <c r="C85" s="245"/>
      <c r="D85" s="193" t="s">
        <v>21</v>
      </c>
      <c r="E85" s="141" t="s">
        <v>0</v>
      </c>
      <c r="F85" s="145" t="s">
        <v>0</v>
      </c>
      <c r="G85" s="137" t="s">
        <v>0</v>
      </c>
      <c r="H85" s="136" t="s">
        <v>0</v>
      </c>
      <c r="I85" s="145" t="s">
        <v>0</v>
      </c>
      <c r="J85" s="137" t="s">
        <v>0</v>
      </c>
      <c r="K85" s="221" t="e">
        <f>#REF!</f>
        <v>#REF!</v>
      </c>
      <c r="L85" s="200" t="str">
        <f>IF(E85=" ","OBS POSN not in use",AU81*6076.12)</f>
        <v>OBS POSN not in use</v>
      </c>
      <c r="M85" s="222">
        <v>0</v>
      </c>
      <c r="N85" s="227" t="s">
        <v>300</v>
      </c>
      <c r="O85" s="214" t="s">
        <v>269</v>
      </c>
      <c r="P85" s="201" t="str">
        <f>IF(E85=" ","OBS POSN not in use",(IF(L85&gt;O82,"OFF STA","ON STA")))</f>
        <v>OBS POSN not in use</v>
      </c>
      <c r="Q85" s="300"/>
      <c r="R85" s="301"/>
      <c r="S85" s="301"/>
      <c r="T85" s="301"/>
      <c r="U85" s="494"/>
      <c r="V85" s="495"/>
      <c r="W85" s="495"/>
      <c r="X85" s="495"/>
      <c r="Y85" s="496"/>
      <c r="Z85" s="310"/>
      <c r="AA85" s="311"/>
      <c r="AB85" s="312"/>
      <c r="AC85" s="154"/>
      <c r="AD85" s="155"/>
      <c r="AE85" s="156" t="s">
        <v>71</v>
      </c>
      <c r="AF85" s="155"/>
      <c r="AG85" s="156" t="s">
        <v>72</v>
      </c>
      <c r="AH85" s="156"/>
      <c r="AI85" s="156" t="s">
        <v>73</v>
      </c>
      <c r="AJ85" s="155"/>
      <c r="AK85" s="157" t="s">
        <v>83</v>
      </c>
      <c r="AL85" s="155"/>
      <c r="AM85" s="156"/>
      <c r="AN85" s="155"/>
      <c r="AO85" s="157" t="s">
        <v>80</v>
      </c>
      <c r="AP85" s="155"/>
      <c r="AQ85" s="156"/>
      <c r="AR85" s="155"/>
      <c r="AS85" s="156"/>
      <c r="AT85" s="155"/>
      <c r="AU85" s="155"/>
    </row>
    <row r="86" spans="1:47" s="92" customFormat="1" ht="24.95" customHeight="1" thickTop="1" thickBot="1" x14ac:dyDescent="0.35">
      <c r="A86" s="497" t="s">
        <v>316</v>
      </c>
      <c r="B86" s="498"/>
      <c r="C86" s="499"/>
      <c r="D86" s="500" t="s">
        <v>317</v>
      </c>
      <c r="E86" s="501"/>
      <c r="F86" s="502" t="s">
        <v>0</v>
      </c>
      <c r="G86" s="503"/>
      <c r="H86" s="504"/>
      <c r="I86" s="514" t="s">
        <v>319</v>
      </c>
      <c r="J86" s="515"/>
      <c r="K86" s="515"/>
      <c r="L86" s="515"/>
      <c r="M86" s="515"/>
      <c r="N86" s="515"/>
      <c r="O86" s="515"/>
      <c r="P86" s="515"/>
      <c r="Q86" s="515"/>
      <c r="R86" s="515"/>
      <c r="S86" s="515"/>
      <c r="T86" s="516"/>
      <c r="U86" s="508"/>
      <c r="V86" s="509"/>
      <c r="W86" s="510"/>
      <c r="X86" s="510"/>
      <c r="Y86" s="511"/>
      <c r="Z86" s="510"/>
      <c r="AA86" s="509"/>
      <c r="AB86" s="512"/>
      <c r="AC86" s="154"/>
      <c r="AD86" s="155"/>
      <c r="AE86" s="156" t="s">
        <v>71</v>
      </c>
      <c r="AF86" s="155"/>
      <c r="AG86" s="156" t="s">
        <v>72</v>
      </c>
      <c r="AH86" s="156"/>
      <c r="AI86" s="156" t="s">
        <v>73</v>
      </c>
      <c r="AJ86" s="155"/>
      <c r="AK86" s="157" t="s">
        <v>83</v>
      </c>
      <c r="AL86" s="155"/>
      <c r="AM86" s="156"/>
      <c r="AN86" s="155"/>
      <c r="AO86" s="157" t="s">
        <v>80</v>
      </c>
      <c r="AP86" s="155"/>
      <c r="AQ86" s="156"/>
      <c r="AR86" s="155"/>
      <c r="AS86" s="156"/>
      <c r="AT86" s="155"/>
      <c r="AU86" s="155"/>
    </row>
    <row r="87" spans="1:47" s="95" customFormat="1" ht="15.95" customHeight="1" thickTop="1" thickBot="1" x14ac:dyDescent="0.3">
      <c r="A87" s="153"/>
      <c r="B87" s="103" t="s">
        <v>10</v>
      </c>
      <c r="C87" s="104"/>
      <c r="D87" s="105" t="s">
        <v>11</v>
      </c>
      <c r="E87" s="138" t="s">
        <v>57</v>
      </c>
      <c r="F87" s="138" t="s">
        <v>58</v>
      </c>
      <c r="G87" s="131" t="s">
        <v>59</v>
      </c>
      <c r="H87" s="105" t="s">
        <v>57</v>
      </c>
      <c r="I87" s="138" t="s">
        <v>58</v>
      </c>
      <c r="J87" s="131" t="s">
        <v>59</v>
      </c>
      <c r="K87" s="223" t="s">
        <v>12</v>
      </c>
      <c r="L87" s="224" t="s">
        <v>13</v>
      </c>
      <c r="M87" s="224" t="s">
        <v>16</v>
      </c>
      <c r="N87" s="189" t="s">
        <v>14</v>
      </c>
      <c r="O87" s="106" t="s">
        <v>18</v>
      </c>
      <c r="P87" s="185" t="s">
        <v>62</v>
      </c>
      <c r="Q87" s="109" t="s">
        <v>61</v>
      </c>
      <c r="R87" s="110"/>
      <c r="S87" s="111" t="s">
        <v>20</v>
      </c>
      <c r="T87" s="178"/>
      <c r="U87" s="237" t="s">
        <v>91</v>
      </c>
      <c r="V87" s="275"/>
      <c r="W87" s="275"/>
      <c r="X87" s="275"/>
      <c r="Y87" s="276"/>
      <c r="Z87" s="126" t="s">
        <v>49</v>
      </c>
      <c r="AA87" s="127" t="s">
        <v>50</v>
      </c>
      <c r="AB87" s="128" t="s">
        <v>51</v>
      </c>
      <c r="AC87" s="158" t="s">
        <v>48</v>
      </c>
      <c r="AD87" s="161" t="s">
        <v>67</v>
      </c>
      <c r="AE87" s="160">
        <f>E88+F88/60+G88/60/60</f>
        <v>40.968766666666667</v>
      </c>
      <c r="AF87" s="161" t="s">
        <v>68</v>
      </c>
      <c r="AG87" s="160" t="e">
        <f>E91+F91/60+G91/60/60</f>
        <v>#VALUE!</v>
      </c>
      <c r="AH87" s="167" t="s">
        <v>74</v>
      </c>
      <c r="AI87" s="160" t="e">
        <f>AG87-AE87</f>
        <v>#VALUE!</v>
      </c>
      <c r="AJ87" s="161" t="s">
        <v>76</v>
      </c>
      <c r="AK87" s="160" t="e">
        <f>AI88*60*COS((AE87+AG87)/2*PI()/180)</f>
        <v>#VALUE!</v>
      </c>
      <c r="AL87" s="161" t="s">
        <v>78</v>
      </c>
      <c r="AM87" s="160" t="e">
        <f>AK87*6076.12</f>
        <v>#VALUE!</v>
      </c>
      <c r="AN87" s="161" t="s">
        <v>81</v>
      </c>
      <c r="AO87" s="160">
        <f>AE87*PI()/180</f>
        <v>0.71503986881463544</v>
      </c>
      <c r="AP87" s="161" t="s">
        <v>84</v>
      </c>
      <c r="AQ87" s="160" t="e">
        <f>AG87 *PI()/180</f>
        <v>#VALUE!</v>
      </c>
      <c r="AR87" s="161" t="s">
        <v>86</v>
      </c>
      <c r="AS87" s="160" t="e">
        <f>1*ATAN2(COS(AO87)*SIN(AQ87)-SIN(AO87)*COS(AQ87)*COS(AQ88-AO88),SIN(AQ88-AO88)*COS(AQ87))</f>
        <v>#VALUE!</v>
      </c>
      <c r="AT87" s="162" t="s">
        <v>89</v>
      </c>
      <c r="AU87" s="168" t="e">
        <f>SQRT(AK88*AK88+AK87*AK87)</f>
        <v>#VALUE!</v>
      </c>
    </row>
    <row r="88" spans="1:47" s="95" customFormat="1" ht="15.95" customHeight="1" thickBot="1" x14ac:dyDescent="0.3">
      <c r="A88" s="216">
        <v>651</v>
      </c>
      <c r="B88" s="240" t="s">
        <v>291</v>
      </c>
      <c r="C88" s="243" t="s">
        <v>0</v>
      </c>
      <c r="D88" s="192" t="s">
        <v>48</v>
      </c>
      <c r="E88" s="139">
        <v>40</v>
      </c>
      <c r="F88" s="143">
        <v>58</v>
      </c>
      <c r="G88" s="99">
        <v>7.56</v>
      </c>
      <c r="H88" s="122">
        <v>71</v>
      </c>
      <c r="I88" s="143">
        <v>7</v>
      </c>
      <c r="J88" s="99">
        <v>37.92</v>
      </c>
      <c r="K88" s="246" t="s">
        <v>0</v>
      </c>
      <c r="L88" s="248" t="s">
        <v>0</v>
      </c>
      <c r="M88" s="250">
        <v>156</v>
      </c>
      <c r="N88" s="251">
        <f>IF(M88=" "," ",(M88+$B$8-M91))</f>
        <v>156</v>
      </c>
      <c r="O88" s="253">
        <v>500</v>
      </c>
      <c r="P88" s="264">
        <v>41687</v>
      </c>
      <c r="Q88" s="107" t="s">
        <v>267</v>
      </c>
      <c r="R88" s="108" t="s">
        <v>0</v>
      </c>
      <c r="S88" s="257" t="s">
        <v>268</v>
      </c>
      <c r="T88" s="258"/>
      <c r="U88" s="179">
        <v>1</v>
      </c>
      <c r="V88" s="115" t="s">
        <v>0</v>
      </c>
      <c r="W88" s="116" t="s">
        <v>0</v>
      </c>
      <c r="X88" s="117">
        <v>1</v>
      </c>
      <c r="Y88" s="118" t="s">
        <v>0</v>
      </c>
      <c r="Z88" s="124" t="s">
        <v>0</v>
      </c>
      <c r="AA88" s="123" t="s">
        <v>0</v>
      </c>
      <c r="AB88" s="125" t="s">
        <v>0</v>
      </c>
      <c r="AC88" s="158" t="s">
        <v>21</v>
      </c>
      <c r="AD88" s="161" t="s">
        <v>69</v>
      </c>
      <c r="AE88" s="160">
        <f>H88+I88/60+J88/60/60</f>
        <v>71.127199999999988</v>
      </c>
      <c r="AF88" s="161" t="s">
        <v>70</v>
      </c>
      <c r="AG88" s="160" t="e">
        <f>H91+I91/60+J91/60/60</f>
        <v>#VALUE!</v>
      </c>
      <c r="AH88" s="167" t="s">
        <v>75</v>
      </c>
      <c r="AI88" s="160" t="e">
        <f>AE88-AG88</f>
        <v>#VALUE!</v>
      </c>
      <c r="AJ88" s="161" t="s">
        <v>77</v>
      </c>
      <c r="AK88" s="160" t="e">
        <f>AI87*60</f>
        <v>#VALUE!</v>
      </c>
      <c r="AL88" s="161" t="s">
        <v>79</v>
      </c>
      <c r="AM88" s="160" t="e">
        <f>AK88*6076.12</f>
        <v>#VALUE!</v>
      </c>
      <c r="AN88" s="161" t="s">
        <v>82</v>
      </c>
      <c r="AO88" s="160">
        <f>AE88*PI()/180</f>
        <v>1.2414038277245105</v>
      </c>
      <c r="AP88" s="161" t="s">
        <v>85</v>
      </c>
      <c r="AQ88" s="160" t="e">
        <f>AG88*PI()/180</f>
        <v>#VALUE!</v>
      </c>
      <c r="AR88" s="161" t="s">
        <v>87</v>
      </c>
      <c r="AS88" s="159" t="e">
        <f>IF(360+AS87/(2*PI())*360&gt;360,AS87/(PI())*360,360+AS87/(2*PI())*360)</f>
        <v>#VALUE!</v>
      </c>
      <c r="AT88" s="163"/>
      <c r="AU88" s="163"/>
    </row>
    <row r="89" spans="1:47" s="95" customFormat="1" ht="15.95" customHeight="1" thickTop="1" thickBot="1" x14ac:dyDescent="0.3">
      <c r="A89" s="228">
        <v>100117406025</v>
      </c>
      <c r="B89" s="241"/>
      <c r="C89" s="244"/>
      <c r="D89" s="192" t="s">
        <v>53</v>
      </c>
      <c r="E89" s="140">
        <f t="shared" ref="E89:J89" si="24">E88</f>
        <v>40</v>
      </c>
      <c r="F89" s="144">
        <f t="shared" si="24"/>
        <v>58</v>
      </c>
      <c r="G89" s="134">
        <f t="shared" si="24"/>
        <v>7.56</v>
      </c>
      <c r="H89" s="119">
        <f t="shared" si="24"/>
        <v>71</v>
      </c>
      <c r="I89" s="144">
        <f t="shared" si="24"/>
        <v>7</v>
      </c>
      <c r="J89" s="135">
        <f t="shared" si="24"/>
        <v>37.92</v>
      </c>
      <c r="K89" s="247"/>
      <c r="L89" s="249"/>
      <c r="M89" s="250"/>
      <c r="N89" s="252"/>
      <c r="O89" s="254"/>
      <c r="P89" s="265"/>
      <c r="Q89" s="297" t="s">
        <v>294</v>
      </c>
      <c r="R89" s="298"/>
      <c r="S89" s="298"/>
      <c r="T89" s="298"/>
      <c r="U89" s="488" t="s">
        <v>315</v>
      </c>
      <c r="V89" s="489"/>
      <c r="W89" s="489"/>
      <c r="X89" s="489"/>
      <c r="Y89" s="490"/>
      <c r="Z89" s="304" t="s">
        <v>293</v>
      </c>
      <c r="AA89" s="305"/>
      <c r="AB89" s="306"/>
      <c r="AC89" s="164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1" t="s">
        <v>88</v>
      </c>
      <c r="AS89" s="159" t="e">
        <f>61.582*ACOS(SIN(AE87)*SIN(AG87)+COS(AE87)*COS(AG87)*(AE88-AG88))*6076.12</f>
        <v>#VALUE!</v>
      </c>
      <c r="AT89" s="163"/>
      <c r="AU89" s="163"/>
    </row>
    <row r="90" spans="1:47" s="94" customFormat="1" ht="15.95" customHeight="1" thickBot="1" x14ac:dyDescent="0.3">
      <c r="A90" s="198">
        <v>14</v>
      </c>
      <c r="B90" s="241"/>
      <c r="C90" s="244"/>
      <c r="D90" s="192" t="s">
        <v>54</v>
      </c>
      <c r="E90" s="140">
        <f t="shared" ref="E90:J90" si="25">E89</f>
        <v>40</v>
      </c>
      <c r="F90" s="144">
        <f t="shared" si="25"/>
        <v>58</v>
      </c>
      <c r="G90" s="134">
        <f t="shared" si="25"/>
        <v>7.56</v>
      </c>
      <c r="H90" s="119">
        <f t="shared" si="25"/>
        <v>71</v>
      </c>
      <c r="I90" s="144">
        <f t="shared" si="25"/>
        <v>7</v>
      </c>
      <c r="J90" s="135">
        <f t="shared" si="25"/>
        <v>37.92</v>
      </c>
      <c r="K90" s="218" t="s">
        <v>15</v>
      </c>
      <c r="L90" s="219" t="s">
        <v>90</v>
      </c>
      <c r="M90" s="220" t="s">
        <v>60</v>
      </c>
      <c r="N90" s="100" t="s">
        <v>4</v>
      </c>
      <c r="O90" s="101" t="s">
        <v>17</v>
      </c>
      <c r="P90" s="186" t="s">
        <v>19</v>
      </c>
      <c r="Q90" s="299"/>
      <c r="R90" s="298"/>
      <c r="S90" s="298"/>
      <c r="T90" s="298"/>
      <c r="U90" s="491"/>
      <c r="V90" s="492"/>
      <c r="W90" s="492"/>
      <c r="X90" s="492"/>
      <c r="Y90" s="493"/>
      <c r="Z90" s="307"/>
      <c r="AA90" s="308"/>
      <c r="AB90" s="309"/>
      <c r="AC90" s="93"/>
    </row>
    <row r="91" spans="1:47" s="92" customFormat="1" ht="35.1" customHeight="1" thickTop="1" thickBot="1" x14ac:dyDescent="0.3">
      <c r="A91" s="513" t="str">
        <f>IF(Z88=1,"VERIFIED",IF(AA88=1,"RECHECKED",IF(V88=1,"RECHECK",IF(X88=1,"VERIFY",IF(Y88=1,"NEED PMT APP","SANITY CHECK ONLY")))))</f>
        <v>VERIFY</v>
      </c>
      <c r="B91" s="242"/>
      <c r="C91" s="245"/>
      <c r="D91" s="193" t="s">
        <v>21</v>
      </c>
      <c r="E91" s="141" t="s">
        <v>0</v>
      </c>
      <c r="F91" s="145" t="s">
        <v>0</v>
      </c>
      <c r="G91" s="137" t="s">
        <v>0</v>
      </c>
      <c r="H91" s="136" t="s">
        <v>0</v>
      </c>
      <c r="I91" s="145" t="s">
        <v>0</v>
      </c>
      <c r="J91" s="137" t="s">
        <v>0</v>
      </c>
      <c r="K91" s="221" t="e">
        <f>#REF!</f>
        <v>#REF!</v>
      </c>
      <c r="L91" s="200" t="str">
        <f>IF(E91=" ","OBS POSN not in use",AU87*6076.12)</f>
        <v>OBS POSN not in use</v>
      </c>
      <c r="M91" s="222">
        <v>0</v>
      </c>
      <c r="N91" s="227" t="s">
        <v>300</v>
      </c>
      <c r="O91" s="230" t="s">
        <v>292</v>
      </c>
      <c r="P91" s="201" t="str">
        <f>IF(E91=" ","OBS POSN not in use",(IF(L91&gt;O88,"OFF STA","ON STA")))</f>
        <v>OBS POSN not in use</v>
      </c>
      <c r="Q91" s="300"/>
      <c r="R91" s="301"/>
      <c r="S91" s="301"/>
      <c r="T91" s="301"/>
      <c r="U91" s="494"/>
      <c r="V91" s="495"/>
      <c r="W91" s="495"/>
      <c r="X91" s="495"/>
      <c r="Y91" s="496"/>
      <c r="Z91" s="310"/>
      <c r="AA91" s="311"/>
      <c r="AB91" s="312"/>
      <c r="AC91" s="154"/>
      <c r="AD91" s="155"/>
      <c r="AE91" s="156" t="s">
        <v>71</v>
      </c>
      <c r="AF91" s="155"/>
      <c r="AG91" s="156" t="s">
        <v>72</v>
      </c>
      <c r="AH91" s="156"/>
      <c r="AI91" s="156" t="s">
        <v>73</v>
      </c>
      <c r="AJ91" s="155"/>
      <c r="AK91" s="157" t="s">
        <v>83</v>
      </c>
      <c r="AL91" s="155"/>
      <c r="AM91" s="156"/>
      <c r="AN91" s="155"/>
      <c r="AO91" s="157" t="s">
        <v>80</v>
      </c>
      <c r="AP91" s="155"/>
      <c r="AQ91" s="156"/>
      <c r="AR91" s="155"/>
      <c r="AS91" s="156"/>
      <c r="AT91" s="155"/>
      <c r="AU91" s="155"/>
    </row>
    <row r="92" spans="1:47" s="92" customFormat="1" ht="24.95" customHeight="1" thickTop="1" thickBot="1" x14ac:dyDescent="0.35">
      <c r="A92" s="497" t="s">
        <v>316</v>
      </c>
      <c r="B92" s="498"/>
      <c r="C92" s="499"/>
      <c r="D92" s="500" t="s">
        <v>317</v>
      </c>
      <c r="E92" s="501"/>
      <c r="F92" s="502" t="s">
        <v>0</v>
      </c>
      <c r="G92" s="503"/>
      <c r="H92" s="504"/>
      <c r="I92" s="514" t="s">
        <v>319</v>
      </c>
      <c r="J92" s="515"/>
      <c r="K92" s="515"/>
      <c r="L92" s="515"/>
      <c r="M92" s="515"/>
      <c r="N92" s="515"/>
      <c r="O92" s="515"/>
      <c r="P92" s="515"/>
      <c r="Q92" s="515"/>
      <c r="R92" s="515"/>
      <c r="S92" s="515"/>
      <c r="T92" s="516"/>
      <c r="U92" s="508"/>
      <c r="V92" s="509"/>
      <c r="W92" s="510"/>
      <c r="X92" s="510"/>
      <c r="Y92" s="511"/>
      <c r="Z92" s="510"/>
      <c r="AA92" s="509"/>
      <c r="AB92" s="512"/>
      <c r="AC92" s="154"/>
      <c r="AD92" s="155"/>
      <c r="AE92" s="156" t="s">
        <v>71</v>
      </c>
      <c r="AF92" s="155"/>
      <c r="AG92" s="156" t="s">
        <v>72</v>
      </c>
      <c r="AH92" s="156"/>
      <c r="AI92" s="156" t="s">
        <v>73</v>
      </c>
      <c r="AJ92" s="155"/>
      <c r="AK92" s="157" t="s">
        <v>83</v>
      </c>
      <c r="AL92" s="155"/>
      <c r="AM92" s="156"/>
      <c r="AN92" s="155"/>
      <c r="AO92" s="157" t="s">
        <v>80</v>
      </c>
      <c r="AP92" s="155"/>
      <c r="AQ92" s="156"/>
      <c r="AR92" s="155"/>
      <c r="AS92" s="156"/>
      <c r="AT92" s="155"/>
      <c r="AU92" s="155"/>
    </row>
    <row r="93" spans="1:47" s="95" customFormat="1" ht="15.95" customHeight="1" thickTop="1" thickBot="1" x14ac:dyDescent="0.3">
      <c r="A93" s="102" t="s">
        <v>0</v>
      </c>
      <c r="B93" s="103" t="s">
        <v>10</v>
      </c>
      <c r="C93" s="104"/>
      <c r="D93" s="105" t="s">
        <v>11</v>
      </c>
      <c r="E93" s="138" t="s">
        <v>57</v>
      </c>
      <c r="F93" s="138" t="s">
        <v>58</v>
      </c>
      <c r="G93" s="131" t="s">
        <v>59</v>
      </c>
      <c r="H93" s="105" t="s">
        <v>57</v>
      </c>
      <c r="I93" s="138" t="s">
        <v>58</v>
      </c>
      <c r="J93" s="131" t="s">
        <v>59</v>
      </c>
      <c r="K93" s="223" t="s">
        <v>12</v>
      </c>
      <c r="L93" s="224" t="s">
        <v>13</v>
      </c>
      <c r="M93" s="224" t="s">
        <v>16</v>
      </c>
      <c r="N93" s="189" t="s">
        <v>14</v>
      </c>
      <c r="O93" s="190" t="s">
        <v>18</v>
      </c>
      <c r="P93" s="191" t="s">
        <v>62</v>
      </c>
      <c r="Q93" s="109" t="s">
        <v>61</v>
      </c>
      <c r="R93" s="110"/>
      <c r="S93" s="111" t="s">
        <v>20</v>
      </c>
      <c r="T93" s="178"/>
      <c r="U93" s="237" t="s">
        <v>91</v>
      </c>
      <c r="V93" s="275"/>
      <c r="W93" s="275"/>
      <c r="X93" s="275"/>
      <c r="Y93" s="276"/>
      <c r="Z93" s="126" t="s">
        <v>49</v>
      </c>
      <c r="AA93" s="127" t="s">
        <v>50</v>
      </c>
      <c r="AB93" s="128" t="s">
        <v>51</v>
      </c>
      <c r="AC93" s="158" t="s">
        <v>48</v>
      </c>
      <c r="AD93" s="161" t="s">
        <v>67</v>
      </c>
      <c r="AE93" s="160">
        <f>E94+F94/60+G94/60/60</f>
        <v>41.119250000000001</v>
      </c>
      <c r="AF93" s="161" t="s">
        <v>68</v>
      </c>
      <c r="AG93" s="160" t="e">
        <f>E97+F97/60+G97/60/60</f>
        <v>#VALUE!</v>
      </c>
      <c r="AH93" s="167" t="s">
        <v>74</v>
      </c>
      <c r="AI93" s="160" t="e">
        <f>AG93-AE93</f>
        <v>#VALUE!</v>
      </c>
      <c r="AJ93" s="161" t="s">
        <v>76</v>
      </c>
      <c r="AK93" s="160" t="e">
        <f>AI94*60*COS((AE93+AG93)/2*PI()/180)</f>
        <v>#VALUE!</v>
      </c>
      <c r="AL93" s="161" t="s">
        <v>78</v>
      </c>
      <c r="AM93" s="160" t="e">
        <f>AK93*6076.12</f>
        <v>#VALUE!</v>
      </c>
      <c r="AN93" s="161" t="s">
        <v>81</v>
      </c>
      <c r="AO93" s="160">
        <f>AE93*PI()/180</f>
        <v>0.71766629845067831</v>
      </c>
      <c r="AP93" s="161" t="s">
        <v>84</v>
      </c>
      <c r="AQ93" s="160" t="e">
        <f>AG93 *PI()/180</f>
        <v>#VALUE!</v>
      </c>
      <c r="AR93" s="161" t="s">
        <v>86</v>
      </c>
      <c r="AS93" s="160" t="e">
        <f>1*ATAN2(COS(AO93)*SIN(AQ93)-SIN(AO93)*COS(AQ93)*COS(AQ94-AO94),SIN(AQ94-AO94)*COS(AQ93))</f>
        <v>#VALUE!</v>
      </c>
      <c r="AT93" s="162" t="s">
        <v>89</v>
      </c>
      <c r="AU93" s="168" t="e">
        <f>SQRT(AK94*AK94+AK93*AK93)</f>
        <v>#VALUE!</v>
      </c>
    </row>
    <row r="94" spans="1:47" s="95" customFormat="1" ht="15.95" customHeight="1" thickBot="1" x14ac:dyDescent="0.3">
      <c r="A94" s="216">
        <v>646</v>
      </c>
      <c r="B94" s="240" t="s">
        <v>295</v>
      </c>
      <c r="C94" s="243" t="s">
        <v>0</v>
      </c>
      <c r="D94" s="192" t="s">
        <v>48</v>
      </c>
      <c r="E94" s="139">
        <v>41</v>
      </c>
      <c r="F94" s="143">
        <v>7</v>
      </c>
      <c r="G94" s="99">
        <v>9.3000000000000007</v>
      </c>
      <c r="H94" s="122">
        <v>70</v>
      </c>
      <c r="I94" s="143">
        <v>35</v>
      </c>
      <c r="J94" s="99">
        <v>3.9</v>
      </c>
      <c r="K94" s="246" t="s">
        <v>0</v>
      </c>
      <c r="L94" s="248" t="s">
        <v>0</v>
      </c>
      <c r="M94" s="250">
        <v>132</v>
      </c>
      <c r="N94" s="251">
        <f>IF(M94=" "," ",(M94+$B$8-M97))</f>
        <v>132</v>
      </c>
      <c r="O94" s="253">
        <v>500</v>
      </c>
      <c r="P94" s="264">
        <v>42832</v>
      </c>
      <c r="Q94" s="107" t="s">
        <v>298</v>
      </c>
      <c r="R94" s="108" t="s">
        <v>0</v>
      </c>
      <c r="S94" s="257" t="s">
        <v>268</v>
      </c>
      <c r="T94" s="258"/>
      <c r="U94" s="179">
        <v>1</v>
      </c>
      <c r="V94" s="115" t="s">
        <v>0</v>
      </c>
      <c r="W94" s="116" t="s">
        <v>0</v>
      </c>
      <c r="X94" s="117" t="s">
        <v>0</v>
      </c>
      <c r="Y94" s="118" t="s">
        <v>0</v>
      </c>
      <c r="Z94" s="124" t="s">
        <v>0</v>
      </c>
      <c r="AA94" s="123" t="s">
        <v>0</v>
      </c>
      <c r="AB94" s="125" t="s">
        <v>0</v>
      </c>
      <c r="AC94" s="158" t="s">
        <v>21</v>
      </c>
      <c r="AD94" s="161" t="s">
        <v>69</v>
      </c>
      <c r="AE94" s="160">
        <f>H94+I94/60+J94/60/60</f>
        <v>70.584416666666655</v>
      </c>
      <c r="AF94" s="161" t="s">
        <v>70</v>
      </c>
      <c r="AG94" s="160" t="e">
        <f>H97+I97/60+J97/60/60</f>
        <v>#VALUE!</v>
      </c>
      <c r="AH94" s="167" t="s">
        <v>75</v>
      </c>
      <c r="AI94" s="160" t="e">
        <f>AE94-AG94</f>
        <v>#VALUE!</v>
      </c>
      <c r="AJ94" s="161" t="s">
        <v>77</v>
      </c>
      <c r="AK94" s="160" t="e">
        <f>AI93*60</f>
        <v>#VALUE!</v>
      </c>
      <c r="AL94" s="161" t="s">
        <v>79</v>
      </c>
      <c r="AM94" s="160" t="e">
        <f>AK94*6076.12</f>
        <v>#VALUE!</v>
      </c>
      <c r="AN94" s="161" t="s">
        <v>82</v>
      </c>
      <c r="AO94" s="160">
        <f>AE94*PI()/180</f>
        <v>1.231930471432894</v>
      </c>
      <c r="AP94" s="161" t="s">
        <v>85</v>
      </c>
      <c r="AQ94" s="160" t="e">
        <f>AG94*PI()/180</f>
        <v>#VALUE!</v>
      </c>
      <c r="AR94" s="161" t="s">
        <v>87</v>
      </c>
      <c r="AS94" s="159" t="e">
        <f>IF(360+AS93/(2*PI())*360&gt;360,AS93/(PI())*360,360+AS93/(2*PI())*360)</f>
        <v>#VALUE!</v>
      </c>
      <c r="AT94" s="163"/>
      <c r="AU94" s="163"/>
    </row>
    <row r="95" spans="1:47" s="95" customFormat="1" ht="15.95" customHeight="1" thickTop="1" thickBot="1" x14ac:dyDescent="0.3">
      <c r="A95" s="228">
        <v>100118381404</v>
      </c>
      <c r="B95" s="241"/>
      <c r="C95" s="244"/>
      <c r="D95" s="192" t="s">
        <v>53</v>
      </c>
      <c r="E95" s="140">
        <f t="shared" ref="E95:J95" si="26">E94</f>
        <v>41</v>
      </c>
      <c r="F95" s="144">
        <f t="shared" si="26"/>
        <v>7</v>
      </c>
      <c r="G95" s="134" t="s">
        <v>297</v>
      </c>
      <c r="H95" s="119">
        <f t="shared" si="26"/>
        <v>70</v>
      </c>
      <c r="I95" s="144">
        <f t="shared" si="26"/>
        <v>35</v>
      </c>
      <c r="J95" s="135">
        <f t="shared" si="26"/>
        <v>3.9</v>
      </c>
      <c r="K95" s="247"/>
      <c r="L95" s="249"/>
      <c r="M95" s="250"/>
      <c r="N95" s="252"/>
      <c r="O95" s="254"/>
      <c r="P95" s="265"/>
      <c r="Q95" s="286" t="s">
        <v>299</v>
      </c>
      <c r="R95" s="287"/>
      <c r="S95" s="287"/>
      <c r="T95" s="287"/>
      <c r="U95" s="266" t="s">
        <v>307</v>
      </c>
      <c r="V95" s="267"/>
      <c r="W95" s="267"/>
      <c r="X95" s="267"/>
      <c r="Y95" s="268"/>
      <c r="Z95" s="304" t="s">
        <v>290</v>
      </c>
      <c r="AA95" s="305"/>
      <c r="AB95" s="306"/>
      <c r="AC95" s="164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1" t="s">
        <v>88</v>
      </c>
      <c r="AS95" s="159" t="e">
        <f>61.582*ACOS(SIN(AE93)*SIN(AG93)+COS(AE93)*COS(AG93)*(AE94-AG94))*6076.12</f>
        <v>#VALUE!</v>
      </c>
      <c r="AT95" s="163"/>
      <c r="AU95" s="163"/>
    </row>
    <row r="96" spans="1:47" s="94" customFormat="1" ht="15.95" customHeight="1" thickBot="1" x14ac:dyDescent="0.3">
      <c r="A96" s="198">
        <v>13</v>
      </c>
      <c r="B96" s="241"/>
      <c r="C96" s="244"/>
      <c r="D96" s="192" t="s">
        <v>54</v>
      </c>
      <c r="E96" s="140">
        <f t="shared" ref="E96:J96" si="27">E95</f>
        <v>41</v>
      </c>
      <c r="F96" s="144">
        <f t="shared" si="27"/>
        <v>7</v>
      </c>
      <c r="G96" s="134" t="str">
        <f t="shared" si="27"/>
        <v>bbb</v>
      </c>
      <c r="H96" s="119">
        <f t="shared" si="27"/>
        <v>70</v>
      </c>
      <c r="I96" s="144">
        <f t="shared" si="27"/>
        <v>35</v>
      </c>
      <c r="J96" s="135">
        <f t="shared" si="27"/>
        <v>3.9</v>
      </c>
      <c r="K96" s="218" t="s">
        <v>15</v>
      </c>
      <c r="L96" s="219" t="s">
        <v>90</v>
      </c>
      <c r="M96" s="220" t="s">
        <v>60</v>
      </c>
      <c r="N96" s="100" t="s">
        <v>4</v>
      </c>
      <c r="O96" s="101" t="s">
        <v>17</v>
      </c>
      <c r="P96" s="186" t="s">
        <v>19</v>
      </c>
      <c r="Q96" s="288"/>
      <c r="R96" s="287"/>
      <c r="S96" s="287"/>
      <c r="T96" s="287"/>
      <c r="U96" s="269"/>
      <c r="V96" s="270"/>
      <c r="W96" s="270"/>
      <c r="X96" s="270"/>
      <c r="Y96" s="271"/>
      <c r="Z96" s="307"/>
      <c r="AA96" s="308"/>
      <c r="AB96" s="309"/>
      <c r="AC96" s="93"/>
    </row>
    <row r="97" spans="1:47" s="92" customFormat="1" ht="35.1" customHeight="1" thickTop="1" thickBot="1" x14ac:dyDescent="0.3">
      <c r="A97" s="199" t="str">
        <f>IF(Z94=1,"VERIFIED",IF(AA94=1,"RECHECKED",IF(V94=1,"RECHECK",IF(X94=1,"VERIFY",IF(Y94=1,"NEED PMT APP","SANITY CHECK ONLY")))))</f>
        <v>SANITY CHECK ONLY</v>
      </c>
      <c r="B97" s="242"/>
      <c r="C97" s="245"/>
      <c r="D97" s="193" t="s">
        <v>21</v>
      </c>
      <c r="E97" s="141" t="s">
        <v>0</v>
      </c>
      <c r="F97" s="145" t="s">
        <v>0</v>
      </c>
      <c r="G97" s="137" t="s">
        <v>0</v>
      </c>
      <c r="H97" s="136" t="s">
        <v>0</v>
      </c>
      <c r="I97" s="145" t="s">
        <v>0</v>
      </c>
      <c r="J97" s="137" t="s">
        <v>0</v>
      </c>
      <c r="K97" s="221" t="e">
        <f>#REF!</f>
        <v>#REF!</v>
      </c>
      <c r="L97" s="200" t="str">
        <f>IF(E97=" ","OBS POSN not in use",AU93*6076.12)</f>
        <v>OBS POSN not in use</v>
      </c>
      <c r="M97" s="222">
        <v>0</v>
      </c>
      <c r="N97" s="227" t="s">
        <v>300</v>
      </c>
      <c r="O97" s="214" t="s">
        <v>269</v>
      </c>
      <c r="P97" s="201" t="str">
        <f>IF(E97=" ","OBS POSN not in use",(IF(L97&gt;O94,"OFF STA","ON STA")))</f>
        <v>OBS POSN not in use</v>
      </c>
      <c r="Q97" s="289"/>
      <c r="R97" s="290"/>
      <c r="S97" s="290"/>
      <c r="T97" s="290"/>
      <c r="U97" s="272"/>
      <c r="V97" s="273"/>
      <c r="W97" s="273"/>
      <c r="X97" s="273"/>
      <c r="Y97" s="274"/>
      <c r="Z97" s="310"/>
      <c r="AA97" s="311"/>
      <c r="AB97" s="312"/>
      <c r="AC97" s="154"/>
      <c r="AD97" s="155"/>
      <c r="AE97" s="156" t="s">
        <v>71</v>
      </c>
      <c r="AF97" s="155"/>
      <c r="AG97" s="156" t="s">
        <v>72</v>
      </c>
      <c r="AH97" s="156"/>
      <c r="AI97" s="156" t="s">
        <v>73</v>
      </c>
      <c r="AJ97" s="155"/>
      <c r="AK97" s="157" t="s">
        <v>83</v>
      </c>
      <c r="AL97" s="155"/>
      <c r="AM97" s="156"/>
      <c r="AN97" s="155"/>
      <c r="AO97" s="157" t="s">
        <v>80</v>
      </c>
      <c r="AP97" s="155"/>
      <c r="AQ97" s="156"/>
      <c r="AR97" s="155"/>
      <c r="AS97" s="156"/>
      <c r="AT97" s="155"/>
      <c r="AU97" s="155"/>
    </row>
    <row r="98" spans="1:47" s="95" customFormat="1" ht="15.95" customHeight="1" thickTop="1" thickBot="1" x14ac:dyDescent="0.3">
      <c r="A98" s="153"/>
      <c r="B98" s="103" t="s">
        <v>10</v>
      </c>
      <c r="C98" s="104"/>
      <c r="D98" s="105" t="s">
        <v>11</v>
      </c>
      <c r="E98" s="138" t="s">
        <v>57</v>
      </c>
      <c r="F98" s="138" t="s">
        <v>58</v>
      </c>
      <c r="G98" s="131" t="s">
        <v>59</v>
      </c>
      <c r="H98" s="105" t="s">
        <v>57</v>
      </c>
      <c r="I98" s="138" t="s">
        <v>58</v>
      </c>
      <c r="J98" s="131" t="s">
        <v>59</v>
      </c>
      <c r="K98" s="223" t="s">
        <v>12</v>
      </c>
      <c r="L98" s="224" t="s">
        <v>13</v>
      </c>
      <c r="M98" s="224" t="s">
        <v>16</v>
      </c>
      <c r="N98" s="189" t="s">
        <v>14</v>
      </c>
      <c r="O98" s="106" t="s">
        <v>18</v>
      </c>
      <c r="P98" s="185" t="s">
        <v>62</v>
      </c>
      <c r="Q98" s="109" t="s">
        <v>61</v>
      </c>
      <c r="R98" s="110"/>
      <c r="S98" s="111" t="s">
        <v>20</v>
      </c>
      <c r="T98" s="178"/>
      <c r="U98" s="237" t="s">
        <v>91</v>
      </c>
      <c r="V98" s="275"/>
      <c r="W98" s="275"/>
      <c r="X98" s="275"/>
      <c r="Y98" s="276"/>
      <c r="Z98" s="126" t="s">
        <v>49</v>
      </c>
      <c r="AA98" s="127" t="s">
        <v>50</v>
      </c>
      <c r="AB98" s="128" t="s">
        <v>51</v>
      </c>
      <c r="AC98" s="158" t="s">
        <v>48</v>
      </c>
      <c r="AD98" s="161" t="s">
        <v>67</v>
      </c>
      <c r="AE98" s="160">
        <f>E99+F99/60+G99/60/60</f>
        <v>41.146944444444443</v>
      </c>
      <c r="AF98" s="161" t="s">
        <v>68</v>
      </c>
      <c r="AG98" s="160" t="e">
        <f>E102+F102/60+G102/60/60</f>
        <v>#VALUE!</v>
      </c>
      <c r="AH98" s="167" t="s">
        <v>74</v>
      </c>
      <c r="AI98" s="160" t="e">
        <f>AG98-AE98</f>
        <v>#VALUE!</v>
      </c>
      <c r="AJ98" s="161" t="s">
        <v>76</v>
      </c>
      <c r="AK98" s="160" t="e">
        <f>AI99*60*COS((AE98+AG98)/2*PI()/180)</f>
        <v>#VALUE!</v>
      </c>
      <c r="AL98" s="161" t="s">
        <v>78</v>
      </c>
      <c r="AM98" s="160" t="e">
        <f>AK98*6076.12</f>
        <v>#VALUE!</v>
      </c>
      <c r="AN98" s="161" t="s">
        <v>81</v>
      </c>
      <c r="AO98" s="160">
        <f>AE98*PI()/180</f>
        <v>0.71814965769074457</v>
      </c>
      <c r="AP98" s="161" t="s">
        <v>84</v>
      </c>
      <c r="AQ98" s="160" t="e">
        <f>AG98 *PI()/180</f>
        <v>#VALUE!</v>
      </c>
      <c r="AR98" s="161" t="s">
        <v>86</v>
      </c>
      <c r="AS98" s="160" t="e">
        <f>1*ATAN2(COS(AO98)*SIN(AQ98)-SIN(AO98)*COS(AQ98)*COS(AQ99-AO99),SIN(AQ99-AO99)*COS(AQ98))</f>
        <v>#VALUE!</v>
      </c>
      <c r="AT98" s="162" t="s">
        <v>89</v>
      </c>
      <c r="AU98" s="168" t="e">
        <f>SQRT(AK99*AK99+AK98*AK98)</f>
        <v>#VALUE!</v>
      </c>
    </row>
    <row r="99" spans="1:47" s="95" customFormat="1" ht="15.95" customHeight="1" thickBot="1" x14ac:dyDescent="0.3">
      <c r="A99" s="216">
        <v>645</v>
      </c>
      <c r="B99" s="240" t="s">
        <v>301</v>
      </c>
      <c r="C99" s="243" t="s">
        <v>0</v>
      </c>
      <c r="D99" s="192" t="s">
        <v>48</v>
      </c>
      <c r="E99" s="139">
        <v>41</v>
      </c>
      <c r="F99" s="143">
        <v>8</v>
      </c>
      <c r="G99" s="99">
        <v>49</v>
      </c>
      <c r="H99" s="122">
        <v>70</v>
      </c>
      <c r="I99" s="143">
        <v>56</v>
      </c>
      <c r="J99" s="99">
        <v>41</v>
      </c>
      <c r="K99" s="246" t="s">
        <v>0</v>
      </c>
      <c r="L99" s="248" t="s">
        <v>0</v>
      </c>
      <c r="M99" s="250">
        <v>108</v>
      </c>
      <c r="N99" s="251">
        <f>IF(M99=" "," ",(M99+$B$8-M102))</f>
        <v>108</v>
      </c>
      <c r="O99" s="253">
        <v>500</v>
      </c>
      <c r="P99" s="264">
        <v>42090</v>
      </c>
      <c r="Q99" s="107" t="s">
        <v>267</v>
      </c>
      <c r="R99" s="108" t="s">
        <v>0</v>
      </c>
      <c r="S99" s="257" t="s">
        <v>268</v>
      </c>
      <c r="T99" s="258"/>
      <c r="U99" s="179">
        <v>1</v>
      </c>
      <c r="V99" s="115" t="s">
        <v>0</v>
      </c>
      <c r="W99" s="116">
        <v>1</v>
      </c>
      <c r="X99" s="117">
        <v>1</v>
      </c>
      <c r="Y99" s="118" t="s">
        <v>0</v>
      </c>
      <c r="Z99" s="124" t="s">
        <v>0</v>
      </c>
      <c r="AA99" s="123" t="s">
        <v>0</v>
      </c>
      <c r="AB99" s="125" t="s">
        <v>0</v>
      </c>
      <c r="AC99" s="158" t="s">
        <v>21</v>
      </c>
      <c r="AD99" s="161" t="s">
        <v>69</v>
      </c>
      <c r="AE99" s="160">
        <f>H99+I99/60+J99/60/60</f>
        <v>70.944722222222225</v>
      </c>
      <c r="AF99" s="161" t="s">
        <v>70</v>
      </c>
      <c r="AG99" s="160" t="e">
        <f>H102+I102/60+J102/60/60</f>
        <v>#VALUE!</v>
      </c>
      <c r="AH99" s="167" t="s">
        <v>75</v>
      </c>
      <c r="AI99" s="160" t="e">
        <f>AE99-AG99</f>
        <v>#VALUE!</v>
      </c>
      <c r="AJ99" s="161" t="s">
        <v>77</v>
      </c>
      <c r="AK99" s="160" t="e">
        <f>AI98*60</f>
        <v>#VALUE!</v>
      </c>
      <c r="AL99" s="161" t="s">
        <v>79</v>
      </c>
      <c r="AM99" s="160" t="e">
        <f>AK99*6076.12</f>
        <v>#VALUE!</v>
      </c>
      <c r="AN99" s="161" t="s">
        <v>82</v>
      </c>
      <c r="AO99" s="160">
        <f>AE99*PI()/180</f>
        <v>1.238218989690566</v>
      </c>
      <c r="AP99" s="161" t="s">
        <v>85</v>
      </c>
      <c r="AQ99" s="160" t="e">
        <f>AG99*PI()/180</f>
        <v>#VALUE!</v>
      </c>
      <c r="AR99" s="161" t="s">
        <v>87</v>
      </c>
      <c r="AS99" s="159" t="e">
        <f>IF(360+AS98/(2*PI())*360&gt;360,AS98/(PI())*360,360+AS98/(2*PI())*360)</f>
        <v>#VALUE!</v>
      </c>
      <c r="AT99" s="163"/>
      <c r="AU99" s="163"/>
    </row>
    <row r="100" spans="1:47" s="95" customFormat="1" ht="15.95" customHeight="1" thickTop="1" thickBot="1" x14ac:dyDescent="0.3">
      <c r="A100" s="228">
        <v>100118222211</v>
      </c>
      <c r="B100" s="241"/>
      <c r="C100" s="244"/>
      <c r="D100" s="192" t="s">
        <v>53</v>
      </c>
      <c r="E100" s="140">
        <f t="shared" ref="E100:J100" si="28">E99</f>
        <v>41</v>
      </c>
      <c r="F100" s="144">
        <f t="shared" si="28"/>
        <v>8</v>
      </c>
      <c r="G100" s="134">
        <f t="shared" si="28"/>
        <v>49</v>
      </c>
      <c r="H100" s="119">
        <f t="shared" si="28"/>
        <v>70</v>
      </c>
      <c r="I100" s="144">
        <f t="shared" si="28"/>
        <v>56</v>
      </c>
      <c r="J100" s="135">
        <f t="shared" si="28"/>
        <v>41</v>
      </c>
      <c r="K100" s="247"/>
      <c r="L100" s="249"/>
      <c r="M100" s="250"/>
      <c r="N100" s="252"/>
      <c r="O100" s="254"/>
      <c r="P100" s="265"/>
      <c r="Q100" s="286" t="s">
        <v>302</v>
      </c>
      <c r="R100" s="287"/>
      <c r="S100" s="287"/>
      <c r="T100" s="287"/>
      <c r="U100" s="488" t="s">
        <v>315</v>
      </c>
      <c r="V100" s="489"/>
      <c r="W100" s="489"/>
      <c r="X100" s="489"/>
      <c r="Y100" s="490"/>
      <c r="Z100" s="304" t="s">
        <v>303</v>
      </c>
      <c r="AA100" s="305"/>
      <c r="AB100" s="306"/>
      <c r="AC100" s="164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1" t="s">
        <v>88</v>
      </c>
      <c r="AS100" s="159" t="e">
        <f>61.582*ACOS(SIN(AE98)*SIN(AG98)+COS(AE98)*COS(AG98)*(AE99-AG99))*6076.12</f>
        <v>#VALUE!</v>
      </c>
      <c r="AT100" s="163"/>
      <c r="AU100" s="163"/>
    </row>
    <row r="101" spans="1:47" s="94" customFormat="1" ht="15.95" customHeight="1" thickBot="1" x14ac:dyDescent="0.3">
      <c r="A101" s="198">
        <v>15</v>
      </c>
      <c r="B101" s="241"/>
      <c r="C101" s="244"/>
      <c r="D101" s="192" t="s">
        <v>54</v>
      </c>
      <c r="E101" s="140">
        <f t="shared" ref="E101:J101" si="29">E100</f>
        <v>41</v>
      </c>
      <c r="F101" s="144">
        <f t="shared" si="29"/>
        <v>8</v>
      </c>
      <c r="G101" s="134">
        <f t="shared" si="29"/>
        <v>49</v>
      </c>
      <c r="H101" s="119">
        <f t="shared" si="29"/>
        <v>70</v>
      </c>
      <c r="I101" s="144">
        <f t="shared" si="29"/>
        <v>56</v>
      </c>
      <c r="J101" s="135">
        <f t="shared" si="29"/>
        <v>41</v>
      </c>
      <c r="K101" s="218" t="s">
        <v>15</v>
      </c>
      <c r="L101" s="219" t="s">
        <v>90</v>
      </c>
      <c r="M101" s="220" t="s">
        <v>60</v>
      </c>
      <c r="N101" s="100" t="s">
        <v>4</v>
      </c>
      <c r="O101" s="101" t="s">
        <v>17</v>
      </c>
      <c r="P101" s="186" t="s">
        <v>19</v>
      </c>
      <c r="Q101" s="288"/>
      <c r="R101" s="287"/>
      <c r="S101" s="287"/>
      <c r="T101" s="287"/>
      <c r="U101" s="491"/>
      <c r="V101" s="492"/>
      <c r="W101" s="492"/>
      <c r="X101" s="492"/>
      <c r="Y101" s="493"/>
      <c r="Z101" s="307"/>
      <c r="AA101" s="308"/>
      <c r="AB101" s="309"/>
      <c r="AC101" s="93"/>
    </row>
    <row r="102" spans="1:47" s="94" customFormat="1" ht="35.1" customHeight="1" thickTop="1" thickBot="1" x14ac:dyDescent="0.3">
      <c r="A102" s="513" t="str">
        <f>IF(Z99=1,"VERIFIED",IF(AA99=1,"RECHECKED",IF(V99=1,"RECHECK",IF(X99=1,"VERIFY",IF(Y99=1,"NEED PMT APP","SANITY CHECK ONLY")))))</f>
        <v>VERIFY</v>
      </c>
      <c r="B102" s="242"/>
      <c r="C102" s="245"/>
      <c r="D102" s="193" t="s">
        <v>21</v>
      </c>
      <c r="E102" s="141" t="s">
        <v>0</v>
      </c>
      <c r="F102" s="145" t="s">
        <v>0</v>
      </c>
      <c r="G102" s="137" t="s">
        <v>0</v>
      </c>
      <c r="H102" s="136" t="s">
        <v>0</v>
      </c>
      <c r="I102" s="145" t="s">
        <v>0</v>
      </c>
      <c r="J102" s="137" t="s">
        <v>0</v>
      </c>
      <c r="K102" s="221" t="e">
        <f>#REF!</f>
        <v>#REF!</v>
      </c>
      <c r="L102" s="200" t="str">
        <f>IF(E102=" ","OBS POSN not in use",AU98*6076.12)</f>
        <v>OBS POSN not in use</v>
      </c>
      <c r="M102" s="222">
        <v>0</v>
      </c>
      <c r="N102" s="235" t="str">
        <f>IF(W99=1,"Needs a Photo","Has a Photo")</f>
        <v>Needs a Photo</v>
      </c>
      <c r="O102" s="214" t="s">
        <v>269</v>
      </c>
      <c r="P102" s="201" t="str">
        <f>IF(E102=" ","OBS POSN not in use",(IF(L102&gt;O99,"OFF STA","ON STA")))</f>
        <v>OBS POSN not in use</v>
      </c>
      <c r="Q102" s="289"/>
      <c r="R102" s="290"/>
      <c r="S102" s="290"/>
      <c r="T102" s="290"/>
      <c r="U102" s="494"/>
      <c r="V102" s="495"/>
      <c r="W102" s="495"/>
      <c r="X102" s="495"/>
      <c r="Y102" s="496"/>
      <c r="Z102" s="310"/>
      <c r="AA102" s="311"/>
      <c r="AB102" s="312"/>
      <c r="AC102" s="93"/>
    </row>
    <row r="103" spans="1:47" s="92" customFormat="1" ht="30" customHeight="1" thickTop="1" thickBot="1" x14ac:dyDescent="0.35">
      <c r="A103" s="497" t="s">
        <v>316</v>
      </c>
      <c r="B103" s="498"/>
      <c r="C103" s="499"/>
      <c r="D103" s="500" t="s">
        <v>317</v>
      </c>
      <c r="E103" s="501"/>
      <c r="F103" s="502" t="s">
        <v>0</v>
      </c>
      <c r="G103" s="503"/>
      <c r="H103" s="504"/>
      <c r="I103" s="514" t="s">
        <v>318</v>
      </c>
      <c r="J103" s="515"/>
      <c r="K103" s="515"/>
      <c r="L103" s="515"/>
      <c r="M103" s="515"/>
      <c r="N103" s="515"/>
      <c r="O103" s="515"/>
      <c r="P103" s="515"/>
      <c r="Q103" s="515"/>
      <c r="R103" s="515"/>
      <c r="S103" s="515"/>
      <c r="T103" s="516"/>
      <c r="U103" s="508"/>
      <c r="V103" s="509"/>
      <c r="W103" s="510"/>
      <c r="X103" s="510"/>
      <c r="Y103" s="511"/>
      <c r="Z103" s="510"/>
      <c r="AA103" s="509"/>
      <c r="AB103" s="512"/>
      <c r="AC103" s="154"/>
      <c r="AD103" s="155"/>
      <c r="AE103" s="156" t="s">
        <v>71</v>
      </c>
      <c r="AF103" s="155"/>
      <c r="AG103" s="156" t="s">
        <v>72</v>
      </c>
      <c r="AH103" s="156"/>
      <c r="AI103" s="156" t="s">
        <v>73</v>
      </c>
      <c r="AJ103" s="155"/>
      <c r="AK103" s="157" t="s">
        <v>83</v>
      </c>
      <c r="AL103" s="155"/>
      <c r="AM103" s="156"/>
      <c r="AN103" s="155"/>
      <c r="AO103" s="157" t="s">
        <v>80</v>
      </c>
      <c r="AP103" s="155"/>
      <c r="AQ103" s="156"/>
      <c r="AR103" s="155"/>
      <c r="AS103" s="156"/>
      <c r="AT103" s="155"/>
      <c r="AU103" s="155"/>
    </row>
    <row r="104" spans="1:47" s="95" customFormat="1" ht="15.95" customHeight="1" thickTop="1" thickBot="1" x14ac:dyDescent="0.3">
      <c r="A104" s="153"/>
      <c r="B104" s="103" t="s">
        <v>10</v>
      </c>
      <c r="C104" s="104"/>
      <c r="D104" s="105" t="s">
        <v>11</v>
      </c>
      <c r="E104" s="138" t="s">
        <v>57</v>
      </c>
      <c r="F104" s="138" t="s">
        <v>58</v>
      </c>
      <c r="G104" s="131" t="s">
        <v>59</v>
      </c>
      <c r="H104" s="105" t="s">
        <v>57</v>
      </c>
      <c r="I104" s="138" t="s">
        <v>58</v>
      </c>
      <c r="J104" s="131" t="s">
        <v>59</v>
      </c>
      <c r="K104" s="223" t="s">
        <v>12</v>
      </c>
      <c r="L104" s="224" t="s">
        <v>13</v>
      </c>
      <c r="M104" s="224" t="s">
        <v>16</v>
      </c>
      <c r="N104" s="189" t="s">
        <v>14</v>
      </c>
      <c r="O104" s="106" t="s">
        <v>18</v>
      </c>
      <c r="P104" s="185" t="s">
        <v>62</v>
      </c>
      <c r="Q104" s="109" t="s">
        <v>61</v>
      </c>
      <c r="R104" s="110"/>
      <c r="S104" s="111" t="s">
        <v>20</v>
      </c>
      <c r="T104" s="178"/>
      <c r="U104" s="237" t="s">
        <v>91</v>
      </c>
      <c r="V104" s="275"/>
      <c r="W104" s="275"/>
      <c r="X104" s="275"/>
      <c r="Y104" s="276"/>
      <c r="Z104" s="126" t="s">
        <v>49</v>
      </c>
      <c r="AA104" s="127" t="s">
        <v>50</v>
      </c>
      <c r="AB104" s="128" t="s">
        <v>51</v>
      </c>
      <c r="AC104" s="158" t="s">
        <v>48</v>
      </c>
      <c r="AD104" s="161" t="s">
        <v>67</v>
      </c>
      <c r="AE104" s="160">
        <f>E105+F105/60+G105/60/60</f>
        <v>42.06279</v>
      </c>
      <c r="AF104" s="161" t="s">
        <v>68</v>
      </c>
      <c r="AG104" s="160" t="e">
        <f>E108+F108/60+G108/60/60</f>
        <v>#VALUE!</v>
      </c>
      <c r="AH104" s="167" t="s">
        <v>74</v>
      </c>
      <c r="AI104" s="160" t="e">
        <f>AG104-AE104</f>
        <v>#VALUE!</v>
      </c>
      <c r="AJ104" s="161" t="s">
        <v>76</v>
      </c>
      <c r="AK104" s="160" t="e">
        <f>AI105*60*COS((AE104+AG104)/2*PI()/180)</f>
        <v>#VALUE!</v>
      </c>
      <c r="AL104" s="161" t="s">
        <v>78</v>
      </c>
      <c r="AM104" s="160" t="e">
        <f>AK104*6076.12</f>
        <v>#VALUE!</v>
      </c>
      <c r="AN104" s="161" t="s">
        <v>81</v>
      </c>
      <c r="AO104" s="160">
        <f>AE104*PI()/180</f>
        <v>0.73413417807494563</v>
      </c>
      <c r="AP104" s="161" t="s">
        <v>84</v>
      </c>
      <c r="AQ104" s="160" t="e">
        <f>AG104 *PI()/180</f>
        <v>#VALUE!</v>
      </c>
      <c r="AR104" s="161" t="s">
        <v>86</v>
      </c>
      <c r="AS104" s="160" t="e">
        <f>1*ATAN2(COS(AO104)*SIN(AQ104)-SIN(AO104)*COS(AQ104)*COS(AQ105-AO105),SIN(AQ105-AO105)*COS(AQ104))</f>
        <v>#VALUE!</v>
      </c>
      <c r="AT104" s="162" t="s">
        <v>89</v>
      </c>
      <c r="AU104" s="168" t="e">
        <f>SQRT(AK105*AK105+AK104*AK104)</f>
        <v>#VALUE!</v>
      </c>
    </row>
    <row r="105" spans="1:47" s="95" customFormat="1" ht="15.95" customHeight="1" thickBot="1" x14ac:dyDescent="0.3">
      <c r="A105" s="216">
        <v>498</v>
      </c>
      <c r="B105" s="240" t="s">
        <v>304</v>
      </c>
      <c r="C105" s="243" t="s">
        <v>0</v>
      </c>
      <c r="D105" s="192" t="s">
        <v>48</v>
      </c>
      <c r="E105" s="139">
        <v>42</v>
      </c>
      <c r="F105" s="143">
        <v>3</v>
      </c>
      <c r="G105" s="99">
        <v>46.043999999999997</v>
      </c>
      <c r="H105" s="122">
        <v>69</v>
      </c>
      <c r="I105" s="143">
        <v>50</v>
      </c>
      <c r="J105" s="99">
        <v>55.787999999999997</v>
      </c>
      <c r="K105" s="246" t="s">
        <v>0</v>
      </c>
      <c r="L105" s="248" t="s">
        <v>0</v>
      </c>
      <c r="M105" s="250">
        <v>469</v>
      </c>
      <c r="N105" s="251">
        <f>IF(M105=" "," ",(M105+$B$8-M108))</f>
        <v>469</v>
      </c>
      <c r="O105" s="253">
        <v>500</v>
      </c>
      <c r="P105" s="264">
        <v>41506</v>
      </c>
      <c r="Q105" s="107" t="s">
        <v>267</v>
      </c>
      <c r="R105" s="108" t="s">
        <v>0</v>
      </c>
      <c r="S105" s="257" t="s">
        <v>268</v>
      </c>
      <c r="T105" s="258"/>
      <c r="U105" s="179">
        <v>1</v>
      </c>
      <c r="V105" s="115" t="s">
        <v>0</v>
      </c>
      <c r="W105" s="116" t="s">
        <v>0</v>
      </c>
      <c r="X105" s="117">
        <v>1</v>
      </c>
      <c r="Y105" s="118" t="s">
        <v>0</v>
      </c>
      <c r="Z105" s="124" t="s">
        <v>0</v>
      </c>
      <c r="AA105" s="123" t="s">
        <v>0</v>
      </c>
      <c r="AB105" s="125" t="s">
        <v>0</v>
      </c>
      <c r="AC105" s="158" t="s">
        <v>21</v>
      </c>
      <c r="AD105" s="161" t="s">
        <v>69</v>
      </c>
      <c r="AE105" s="160">
        <f>H105+I105/60+J105/60/60</f>
        <v>69.848829999999992</v>
      </c>
      <c r="AF105" s="161" t="s">
        <v>70</v>
      </c>
      <c r="AG105" s="160" t="e">
        <f>H108+I108/60+J108/60/60</f>
        <v>#VALUE!</v>
      </c>
      <c r="AH105" s="167" t="s">
        <v>75</v>
      </c>
      <c r="AI105" s="160" t="e">
        <f>AE105-AG105</f>
        <v>#VALUE!</v>
      </c>
      <c r="AJ105" s="161" t="s">
        <v>77</v>
      </c>
      <c r="AK105" s="160" t="e">
        <f>AI104*60</f>
        <v>#VALUE!</v>
      </c>
      <c r="AL105" s="161" t="s">
        <v>79</v>
      </c>
      <c r="AM105" s="160" t="e">
        <f>AK105*6076.12</f>
        <v>#VALUE!</v>
      </c>
      <c r="AN105" s="161" t="s">
        <v>82</v>
      </c>
      <c r="AO105" s="160">
        <f>AE105*PI()/180</f>
        <v>1.2190920621657906</v>
      </c>
      <c r="AP105" s="161" t="s">
        <v>85</v>
      </c>
      <c r="AQ105" s="160" t="e">
        <f>AG105*PI()/180</f>
        <v>#VALUE!</v>
      </c>
      <c r="AR105" s="161" t="s">
        <v>87</v>
      </c>
      <c r="AS105" s="159" t="e">
        <f>IF(360+AS104/(2*PI())*360&gt;360,AS104/(PI())*360,360+AS104/(2*PI())*360)</f>
        <v>#VALUE!</v>
      </c>
      <c r="AT105" s="163"/>
      <c r="AU105" s="163"/>
    </row>
    <row r="106" spans="1:47" s="95" customFormat="1" ht="15.95" customHeight="1" thickTop="1" thickBot="1" x14ac:dyDescent="0.3">
      <c r="A106" s="228">
        <v>100117026617</v>
      </c>
      <c r="B106" s="241"/>
      <c r="C106" s="244"/>
      <c r="D106" s="192" t="s">
        <v>53</v>
      </c>
      <c r="E106" s="140">
        <f t="shared" ref="E106:J106" si="30">E105</f>
        <v>42</v>
      </c>
      <c r="F106" s="144">
        <f t="shared" si="30"/>
        <v>3</v>
      </c>
      <c r="G106" s="134">
        <f t="shared" si="30"/>
        <v>46.043999999999997</v>
      </c>
      <c r="H106" s="119">
        <f t="shared" si="30"/>
        <v>69</v>
      </c>
      <c r="I106" s="144">
        <f t="shared" si="30"/>
        <v>50</v>
      </c>
      <c r="J106" s="135">
        <f t="shared" si="30"/>
        <v>55.787999999999997</v>
      </c>
      <c r="K106" s="247"/>
      <c r="L106" s="249"/>
      <c r="M106" s="250"/>
      <c r="N106" s="252"/>
      <c r="O106" s="254"/>
      <c r="P106" s="265"/>
      <c r="Q106" s="297" t="s">
        <v>305</v>
      </c>
      <c r="R106" s="298"/>
      <c r="S106" s="298"/>
      <c r="T106" s="298"/>
      <c r="U106" s="488" t="s">
        <v>92</v>
      </c>
      <c r="V106" s="489"/>
      <c r="W106" s="489"/>
      <c r="X106" s="489"/>
      <c r="Y106" s="490"/>
      <c r="Z106" s="304" t="s">
        <v>303</v>
      </c>
      <c r="AA106" s="305"/>
      <c r="AB106" s="306"/>
      <c r="AC106" s="164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1" t="s">
        <v>88</v>
      </c>
      <c r="AS106" s="159" t="e">
        <f>61.582*ACOS(SIN(AE104)*SIN(AG104)+COS(AE104)*COS(AG104)*(AE105-AG105))*6076.12</f>
        <v>#VALUE!</v>
      </c>
      <c r="AT106" s="163"/>
      <c r="AU106" s="163"/>
    </row>
    <row r="107" spans="1:47" s="94" customFormat="1" ht="15.95" customHeight="1" thickBot="1" x14ac:dyDescent="0.3">
      <c r="A107" s="198">
        <v>16</v>
      </c>
      <c r="B107" s="241"/>
      <c r="C107" s="244"/>
      <c r="D107" s="192" t="s">
        <v>54</v>
      </c>
      <c r="E107" s="140">
        <f t="shared" ref="E107:J107" si="31">E106</f>
        <v>42</v>
      </c>
      <c r="F107" s="144">
        <f t="shared" si="31"/>
        <v>3</v>
      </c>
      <c r="G107" s="134">
        <f t="shared" si="31"/>
        <v>46.043999999999997</v>
      </c>
      <c r="H107" s="119">
        <f t="shared" si="31"/>
        <v>69</v>
      </c>
      <c r="I107" s="144">
        <f t="shared" si="31"/>
        <v>50</v>
      </c>
      <c r="J107" s="135">
        <f t="shared" si="31"/>
        <v>55.787999999999997</v>
      </c>
      <c r="K107" s="218" t="s">
        <v>15</v>
      </c>
      <c r="L107" s="219" t="s">
        <v>90</v>
      </c>
      <c r="M107" s="220" t="s">
        <v>60</v>
      </c>
      <c r="N107" s="100" t="s">
        <v>4</v>
      </c>
      <c r="O107" s="101" t="s">
        <v>17</v>
      </c>
      <c r="P107" s="186" t="s">
        <v>19</v>
      </c>
      <c r="Q107" s="299"/>
      <c r="R107" s="298"/>
      <c r="S107" s="298"/>
      <c r="T107" s="298"/>
      <c r="U107" s="491"/>
      <c r="V107" s="492"/>
      <c r="W107" s="492"/>
      <c r="X107" s="492"/>
      <c r="Y107" s="493"/>
      <c r="Z107" s="307"/>
      <c r="AA107" s="308"/>
      <c r="AB107" s="309"/>
      <c r="AC107" s="93"/>
    </row>
    <row r="108" spans="1:47" s="92" customFormat="1" ht="35.1" customHeight="1" thickTop="1" thickBot="1" x14ac:dyDescent="0.3">
      <c r="A108" s="517" t="str">
        <f>IF(Z105=1,"VERIFIED",IF(AA105=1,"RECHECKED",IF(V105=1,"RECHECK",IF(X105=1,"VERIFY",IF(Y105=1,"NEED PMT APP","SANITY CHECK ONLY")))))</f>
        <v>VERIFY</v>
      </c>
      <c r="B108" s="518"/>
      <c r="C108" s="519"/>
      <c r="D108" s="520" t="s">
        <v>21</v>
      </c>
      <c r="E108" s="521" t="s">
        <v>0</v>
      </c>
      <c r="F108" s="522" t="s">
        <v>0</v>
      </c>
      <c r="G108" s="523" t="s">
        <v>0</v>
      </c>
      <c r="H108" s="524" t="s">
        <v>0</v>
      </c>
      <c r="I108" s="522" t="s">
        <v>0</v>
      </c>
      <c r="J108" s="523" t="s">
        <v>0</v>
      </c>
      <c r="K108" s="525" t="e">
        <f>#REF!</f>
        <v>#REF!</v>
      </c>
      <c r="L108" s="526" t="str">
        <f>IF(E108=" ","OBS POSN not in use",AU104*6076.12)</f>
        <v>OBS POSN not in use</v>
      </c>
      <c r="M108" s="527">
        <v>0</v>
      </c>
      <c r="N108" s="528" t="str">
        <f>IF(W105=1,"Needs a Photo","Has a Photo")</f>
        <v>Has a Photo</v>
      </c>
      <c r="O108" s="529" t="s">
        <v>308</v>
      </c>
      <c r="P108" s="530" t="str">
        <f>IF(E108=" ","OBS POSN not in use",(IF(L108&gt;O105,"OFF STA","ON STA")))</f>
        <v>OBS POSN not in use</v>
      </c>
      <c r="Q108" s="531"/>
      <c r="R108" s="532"/>
      <c r="S108" s="532"/>
      <c r="T108" s="532"/>
      <c r="U108" s="491"/>
      <c r="V108" s="492"/>
      <c r="W108" s="492"/>
      <c r="X108" s="492"/>
      <c r="Y108" s="493"/>
      <c r="Z108" s="307"/>
      <c r="AA108" s="308"/>
      <c r="AB108" s="312"/>
      <c r="AC108" s="154"/>
      <c r="AD108" s="155"/>
      <c r="AE108" s="156" t="s">
        <v>71</v>
      </c>
      <c r="AF108" s="155"/>
      <c r="AG108" s="156" t="s">
        <v>72</v>
      </c>
      <c r="AH108" s="156"/>
      <c r="AI108" s="156" t="s">
        <v>73</v>
      </c>
      <c r="AJ108" s="155"/>
      <c r="AK108" s="157" t="s">
        <v>83</v>
      </c>
      <c r="AL108" s="155"/>
      <c r="AM108" s="156"/>
      <c r="AN108" s="155"/>
      <c r="AO108" s="157" t="s">
        <v>80</v>
      </c>
      <c r="AP108" s="155"/>
      <c r="AQ108" s="156"/>
      <c r="AR108" s="155"/>
      <c r="AS108" s="156"/>
      <c r="AT108" s="155"/>
      <c r="AU108" s="155"/>
    </row>
    <row r="109" spans="1:47" s="92" customFormat="1" ht="24.95" customHeight="1" thickTop="1" thickBot="1" x14ac:dyDescent="0.35">
      <c r="A109" s="533" t="s">
        <v>316</v>
      </c>
      <c r="B109" s="534"/>
      <c r="C109" s="535"/>
      <c r="D109" s="536" t="s">
        <v>317</v>
      </c>
      <c r="E109" s="537"/>
      <c r="F109" s="538" t="s">
        <v>0</v>
      </c>
      <c r="G109" s="539"/>
      <c r="H109" s="540"/>
      <c r="I109" s="541" t="s">
        <v>319</v>
      </c>
      <c r="J109" s="542"/>
      <c r="K109" s="542"/>
      <c r="L109" s="542"/>
      <c r="M109" s="542"/>
      <c r="N109" s="542"/>
      <c r="O109" s="542"/>
      <c r="P109" s="542"/>
      <c r="Q109" s="542"/>
      <c r="R109" s="542"/>
      <c r="S109" s="542"/>
      <c r="T109" s="543"/>
      <c r="U109" s="544"/>
      <c r="V109" s="545"/>
      <c r="W109" s="546"/>
      <c r="X109" s="546"/>
      <c r="Y109" s="547"/>
      <c r="Z109" s="546"/>
      <c r="AA109" s="545"/>
      <c r="AB109" s="512"/>
      <c r="AC109" s="154"/>
      <c r="AD109" s="155"/>
      <c r="AE109" s="156" t="s">
        <v>71</v>
      </c>
      <c r="AF109" s="155"/>
      <c r="AG109" s="156" t="s">
        <v>72</v>
      </c>
      <c r="AH109" s="156"/>
      <c r="AI109" s="156" t="s">
        <v>73</v>
      </c>
      <c r="AJ109" s="155"/>
      <c r="AK109" s="157" t="s">
        <v>83</v>
      </c>
      <c r="AL109" s="155"/>
      <c r="AM109" s="156"/>
      <c r="AN109" s="155"/>
      <c r="AO109" s="157" t="s">
        <v>80</v>
      </c>
      <c r="AP109" s="155"/>
      <c r="AQ109" s="156"/>
      <c r="AR109" s="155"/>
      <c r="AS109" s="156"/>
      <c r="AT109" s="155"/>
      <c r="AU109" s="155"/>
    </row>
    <row r="110" spans="1:47" s="95" customFormat="1" ht="15.95" customHeight="1" thickTop="1" thickBot="1" x14ac:dyDescent="0.3">
      <c r="A110" s="153"/>
      <c r="B110" s="103" t="s">
        <v>10</v>
      </c>
      <c r="C110" s="104"/>
      <c r="D110" s="105" t="s">
        <v>11</v>
      </c>
      <c r="E110" s="138" t="s">
        <v>57</v>
      </c>
      <c r="F110" s="138" t="s">
        <v>58</v>
      </c>
      <c r="G110" s="131" t="s">
        <v>59</v>
      </c>
      <c r="H110" s="105" t="s">
        <v>57</v>
      </c>
      <c r="I110" s="138" t="s">
        <v>58</v>
      </c>
      <c r="J110" s="131" t="s">
        <v>59</v>
      </c>
      <c r="K110" s="223" t="s">
        <v>12</v>
      </c>
      <c r="L110" s="224" t="s">
        <v>13</v>
      </c>
      <c r="M110" s="224" t="s">
        <v>16</v>
      </c>
      <c r="N110" s="189" t="s">
        <v>14</v>
      </c>
      <c r="O110" s="106" t="s">
        <v>18</v>
      </c>
      <c r="P110" s="185" t="s">
        <v>62</v>
      </c>
      <c r="Q110" s="109" t="s">
        <v>61</v>
      </c>
      <c r="R110" s="110"/>
      <c r="S110" s="111" t="s">
        <v>20</v>
      </c>
      <c r="T110" s="178"/>
      <c r="U110" s="237" t="s">
        <v>91</v>
      </c>
      <c r="V110" s="275"/>
      <c r="W110" s="275"/>
      <c r="X110" s="275"/>
      <c r="Y110" s="276"/>
      <c r="Z110" s="126" t="s">
        <v>49</v>
      </c>
      <c r="AA110" s="127" t="s">
        <v>50</v>
      </c>
      <c r="AB110" s="128" t="s">
        <v>51</v>
      </c>
      <c r="AC110" s="158" t="s">
        <v>48</v>
      </c>
      <c r="AD110" s="161" t="s">
        <v>67</v>
      </c>
      <c r="AE110" s="160">
        <f>E111+F111/60+G111/60/60</f>
        <v>42.056466666666665</v>
      </c>
      <c r="AF110" s="161" t="s">
        <v>68</v>
      </c>
      <c r="AG110" s="160" t="e">
        <f>E114+F114/60+G114/60/60</f>
        <v>#VALUE!</v>
      </c>
      <c r="AH110" s="167" t="s">
        <v>74</v>
      </c>
      <c r="AI110" s="160" t="e">
        <f>AG110-AE110</f>
        <v>#VALUE!</v>
      </c>
      <c r="AJ110" s="161" t="s">
        <v>76</v>
      </c>
      <c r="AK110" s="160" t="e">
        <f>AI111*60*COS((AE110+AG110)/2*PI()/180)</f>
        <v>#VALUE!</v>
      </c>
      <c r="AL110" s="161" t="s">
        <v>78</v>
      </c>
      <c r="AM110" s="160" t="e">
        <f>AK110*6076.12</f>
        <v>#VALUE!</v>
      </c>
      <c r="AN110" s="161" t="s">
        <v>81</v>
      </c>
      <c r="AO110" s="160">
        <f>AE110*PI()/180</f>
        <v>0.73402381508857784</v>
      </c>
      <c r="AP110" s="161" t="s">
        <v>84</v>
      </c>
      <c r="AQ110" s="160" t="e">
        <f>AG110 *PI()/180</f>
        <v>#VALUE!</v>
      </c>
      <c r="AR110" s="161" t="s">
        <v>86</v>
      </c>
      <c r="AS110" s="160" t="e">
        <f>1*ATAN2(COS(AO110)*SIN(AQ110)-SIN(AO110)*COS(AQ110)*COS(AQ111-AO111),SIN(AQ111-AO111)*COS(AQ110))</f>
        <v>#VALUE!</v>
      </c>
      <c r="AT110" s="162" t="s">
        <v>89</v>
      </c>
      <c r="AU110" s="168" t="e">
        <f>SQRT(AK111*AK111+AK110*AK110)</f>
        <v>#VALUE!</v>
      </c>
    </row>
    <row r="111" spans="1:47" s="95" customFormat="1" ht="15.95" customHeight="1" thickBot="1" x14ac:dyDescent="0.3">
      <c r="A111" s="216">
        <v>452</v>
      </c>
      <c r="B111" s="240" t="s">
        <v>312</v>
      </c>
      <c r="C111" s="243" t="s">
        <v>0</v>
      </c>
      <c r="D111" s="192" t="s">
        <v>48</v>
      </c>
      <c r="E111" s="139">
        <v>42</v>
      </c>
      <c r="F111" s="143">
        <v>3</v>
      </c>
      <c r="G111" s="99">
        <v>23.28</v>
      </c>
      <c r="H111" s="122">
        <v>69</v>
      </c>
      <c r="I111" s="143">
        <v>54</v>
      </c>
      <c r="J111" s="99">
        <v>58.26</v>
      </c>
      <c r="K111" s="246" t="s">
        <v>0</v>
      </c>
      <c r="L111" s="248" t="s">
        <v>0</v>
      </c>
      <c r="M111" s="250">
        <v>452</v>
      </c>
      <c r="N111" s="251">
        <f>IF(M111=" "," ",(M111+$B$8-M114))</f>
        <v>452</v>
      </c>
      <c r="O111" s="253">
        <v>500</v>
      </c>
      <c r="P111" s="264">
        <v>42574</v>
      </c>
      <c r="Q111" s="107" t="s">
        <v>267</v>
      </c>
      <c r="R111" s="108" t="s">
        <v>0</v>
      </c>
      <c r="S111" s="257" t="s">
        <v>268</v>
      </c>
      <c r="T111" s="258"/>
      <c r="U111" s="179">
        <v>1</v>
      </c>
      <c r="V111" s="115" t="s">
        <v>0</v>
      </c>
      <c r="W111" s="116" t="s">
        <v>0</v>
      </c>
      <c r="X111" s="117">
        <v>1</v>
      </c>
      <c r="Y111" s="118" t="s">
        <v>0</v>
      </c>
      <c r="Z111" s="124" t="s">
        <v>0</v>
      </c>
      <c r="AA111" s="123" t="s">
        <v>0</v>
      </c>
      <c r="AB111" s="125" t="s">
        <v>0</v>
      </c>
      <c r="AC111" s="158" t="s">
        <v>21</v>
      </c>
      <c r="AD111" s="161" t="s">
        <v>69</v>
      </c>
      <c r="AE111" s="160">
        <f>H111+I111/60+J111/60/60</f>
        <v>69.916183333333336</v>
      </c>
      <c r="AF111" s="161" t="s">
        <v>70</v>
      </c>
      <c r="AG111" s="160" t="e">
        <f>H114+I114/60+J114/60/60</f>
        <v>#VALUE!</v>
      </c>
      <c r="AH111" s="167" t="s">
        <v>75</v>
      </c>
      <c r="AI111" s="160" t="e">
        <f>AE111-AG111</f>
        <v>#VALUE!</v>
      </c>
      <c r="AJ111" s="161" t="s">
        <v>77</v>
      </c>
      <c r="AK111" s="160" t="e">
        <f>AI110*60</f>
        <v>#VALUE!</v>
      </c>
      <c r="AL111" s="161" t="s">
        <v>79</v>
      </c>
      <c r="AM111" s="160" t="e">
        <f>AK111*6076.12</f>
        <v>#VALUE!</v>
      </c>
      <c r="AN111" s="161" t="s">
        <v>82</v>
      </c>
      <c r="AO111" s="160">
        <f>AE111*PI()/180</f>
        <v>1.2202675995946508</v>
      </c>
      <c r="AP111" s="161" t="s">
        <v>85</v>
      </c>
      <c r="AQ111" s="160" t="e">
        <f>AG111*PI()/180</f>
        <v>#VALUE!</v>
      </c>
      <c r="AR111" s="161" t="s">
        <v>87</v>
      </c>
      <c r="AS111" s="159" t="e">
        <f>IF(360+AS110/(2*PI())*360&gt;360,AS110/(PI())*360,360+AS110/(2*PI())*360)</f>
        <v>#VALUE!</v>
      </c>
      <c r="AT111" s="163"/>
      <c r="AU111" s="163"/>
    </row>
    <row r="112" spans="1:47" s="95" customFormat="1" ht="15.95" customHeight="1" thickTop="1" thickBot="1" x14ac:dyDescent="0.3">
      <c r="A112" s="228">
        <v>100117026591</v>
      </c>
      <c r="B112" s="241"/>
      <c r="C112" s="244"/>
      <c r="D112" s="192" t="s">
        <v>53</v>
      </c>
      <c r="E112" s="140">
        <f t="shared" ref="E112:J112" si="32">E111</f>
        <v>42</v>
      </c>
      <c r="F112" s="144">
        <f t="shared" si="32"/>
        <v>3</v>
      </c>
      <c r="G112" s="134">
        <f t="shared" si="32"/>
        <v>23.28</v>
      </c>
      <c r="H112" s="119">
        <f t="shared" si="32"/>
        <v>69</v>
      </c>
      <c r="I112" s="144">
        <f t="shared" si="32"/>
        <v>54</v>
      </c>
      <c r="J112" s="135">
        <f t="shared" si="32"/>
        <v>58.26</v>
      </c>
      <c r="K112" s="247"/>
      <c r="L112" s="249"/>
      <c r="M112" s="250"/>
      <c r="N112" s="252"/>
      <c r="O112" s="254"/>
      <c r="P112" s="265"/>
      <c r="Q112" s="297" t="s">
        <v>306</v>
      </c>
      <c r="R112" s="298"/>
      <c r="S112" s="298"/>
      <c r="T112" s="298"/>
      <c r="U112" s="488" t="s">
        <v>92</v>
      </c>
      <c r="V112" s="489"/>
      <c r="W112" s="489"/>
      <c r="X112" s="489"/>
      <c r="Y112" s="490"/>
      <c r="Z112" s="304" t="s">
        <v>303</v>
      </c>
      <c r="AA112" s="305"/>
      <c r="AB112" s="306"/>
      <c r="AC112" s="164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1" t="s">
        <v>88</v>
      </c>
      <c r="AS112" s="159" t="e">
        <f>61.582*ACOS(SIN(AE110)*SIN(AG110)+COS(AE110)*COS(AG110)*(AE111-AG111))*6076.12</f>
        <v>#VALUE!</v>
      </c>
      <c r="AT112" s="163"/>
      <c r="AU112" s="163"/>
    </row>
    <row r="113" spans="1:47" s="94" customFormat="1" ht="15.95" customHeight="1" thickBot="1" x14ac:dyDescent="0.3">
      <c r="A113" s="198">
        <v>17</v>
      </c>
      <c r="B113" s="241"/>
      <c r="C113" s="244"/>
      <c r="D113" s="192" t="s">
        <v>54</v>
      </c>
      <c r="E113" s="140">
        <f t="shared" ref="E113:J113" si="33">E112</f>
        <v>42</v>
      </c>
      <c r="F113" s="144">
        <f t="shared" si="33"/>
        <v>3</v>
      </c>
      <c r="G113" s="134">
        <f t="shared" si="33"/>
        <v>23.28</v>
      </c>
      <c r="H113" s="119">
        <f t="shared" si="33"/>
        <v>69</v>
      </c>
      <c r="I113" s="144">
        <f t="shared" si="33"/>
        <v>54</v>
      </c>
      <c r="J113" s="135">
        <f t="shared" si="33"/>
        <v>58.26</v>
      </c>
      <c r="K113" s="218" t="s">
        <v>15</v>
      </c>
      <c r="L113" s="219" t="s">
        <v>90</v>
      </c>
      <c r="M113" s="220" t="s">
        <v>60</v>
      </c>
      <c r="N113" s="100" t="s">
        <v>4</v>
      </c>
      <c r="O113" s="101" t="s">
        <v>17</v>
      </c>
      <c r="P113" s="186" t="s">
        <v>19</v>
      </c>
      <c r="Q113" s="299"/>
      <c r="R113" s="298"/>
      <c r="S113" s="298"/>
      <c r="T113" s="298"/>
      <c r="U113" s="491"/>
      <c r="V113" s="492"/>
      <c r="W113" s="492"/>
      <c r="X113" s="492"/>
      <c r="Y113" s="493"/>
      <c r="Z113" s="307"/>
      <c r="AA113" s="308"/>
      <c r="AB113" s="309"/>
      <c r="AC113" s="93"/>
    </row>
    <row r="114" spans="1:47" s="92" customFormat="1" ht="35.1" customHeight="1" thickTop="1" thickBot="1" x14ac:dyDescent="0.3">
      <c r="A114" s="513" t="str">
        <f>IF(Z111=1,"VERIFIED",IF(AA111=1,"RECHECKED",IF(V111=1,"RECHECK",IF(X111=1,"VERIFY",IF(Y111=1,"NEED PMT APP","SANITY CHECK ONLY")))))</f>
        <v>VERIFY</v>
      </c>
      <c r="B114" s="242"/>
      <c r="C114" s="245"/>
      <c r="D114" s="193" t="s">
        <v>21</v>
      </c>
      <c r="E114" s="141" t="s">
        <v>0</v>
      </c>
      <c r="F114" s="145" t="s">
        <v>0</v>
      </c>
      <c r="G114" s="137" t="s">
        <v>0</v>
      </c>
      <c r="H114" s="136" t="s">
        <v>0</v>
      </c>
      <c r="I114" s="145" t="s">
        <v>0</v>
      </c>
      <c r="J114" s="137" t="s">
        <v>0</v>
      </c>
      <c r="K114" s="221" t="e">
        <f>#REF!</f>
        <v>#REF!</v>
      </c>
      <c r="L114" s="200" t="str">
        <f>IF(E114=" ","OBS POSN not in use",AU110*6076.12)</f>
        <v>OBS POSN not in use</v>
      </c>
      <c r="M114" s="222">
        <v>0</v>
      </c>
      <c r="N114" s="227" t="str">
        <f>IF(W111=1,"Needs a Photo","Has a Photo")</f>
        <v>Has a Photo</v>
      </c>
      <c r="O114" s="214" t="s">
        <v>308</v>
      </c>
      <c r="P114" s="201" t="str">
        <f>IF(E114=" ","OBS POSN not in use",(IF(L114&gt;O111,"OFF STA","ON STA")))</f>
        <v>OBS POSN not in use</v>
      </c>
      <c r="Q114" s="300"/>
      <c r="R114" s="301"/>
      <c r="S114" s="301"/>
      <c r="T114" s="301"/>
      <c r="U114" s="494"/>
      <c r="V114" s="495"/>
      <c r="W114" s="495"/>
      <c r="X114" s="495"/>
      <c r="Y114" s="496"/>
      <c r="Z114" s="310"/>
      <c r="AA114" s="311"/>
      <c r="AB114" s="312"/>
      <c r="AC114" s="154"/>
      <c r="AD114" s="155"/>
      <c r="AE114" s="156" t="s">
        <v>71</v>
      </c>
      <c r="AF114" s="155"/>
      <c r="AG114" s="156" t="s">
        <v>72</v>
      </c>
      <c r="AH114" s="156"/>
      <c r="AI114" s="156" t="s">
        <v>73</v>
      </c>
      <c r="AJ114" s="155"/>
      <c r="AK114" s="157" t="s">
        <v>83</v>
      </c>
      <c r="AL114" s="155"/>
      <c r="AM114" s="156"/>
      <c r="AN114" s="155"/>
      <c r="AO114" s="157" t="s">
        <v>80</v>
      </c>
      <c r="AP114" s="155"/>
      <c r="AQ114" s="156"/>
      <c r="AR114" s="155"/>
      <c r="AS114" s="156"/>
      <c r="AT114" s="155"/>
      <c r="AU114" s="155"/>
    </row>
    <row r="115" spans="1:47" s="92" customFormat="1" ht="24.95" customHeight="1" thickTop="1" thickBot="1" x14ac:dyDescent="0.35">
      <c r="A115" s="533" t="s">
        <v>316</v>
      </c>
      <c r="B115" s="534"/>
      <c r="C115" s="535"/>
      <c r="D115" s="536" t="s">
        <v>317</v>
      </c>
      <c r="E115" s="537"/>
      <c r="F115" s="538" t="s">
        <v>0</v>
      </c>
      <c r="G115" s="539"/>
      <c r="H115" s="540"/>
      <c r="I115" s="541" t="s">
        <v>319</v>
      </c>
      <c r="J115" s="542"/>
      <c r="K115" s="542"/>
      <c r="L115" s="542"/>
      <c r="M115" s="542"/>
      <c r="N115" s="542"/>
      <c r="O115" s="542"/>
      <c r="P115" s="542"/>
      <c r="Q115" s="542"/>
      <c r="R115" s="542"/>
      <c r="S115" s="542"/>
      <c r="T115" s="543"/>
      <c r="U115" s="544"/>
      <c r="V115" s="545"/>
      <c r="W115" s="546"/>
      <c r="X115" s="546"/>
      <c r="Y115" s="547"/>
      <c r="Z115" s="546"/>
      <c r="AA115" s="545"/>
      <c r="AB115" s="512"/>
      <c r="AC115" s="154"/>
      <c r="AD115" s="155"/>
      <c r="AE115" s="156" t="s">
        <v>71</v>
      </c>
      <c r="AF115" s="155"/>
      <c r="AG115" s="156" t="s">
        <v>72</v>
      </c>
      <c r="AH115" s="156"/>
      <c r="AI115" s="156" t="s">
        <v>73</v>
      </c>
      <c r="AJ115" s="155"/>
      <c r="AK115" s="157" t="s">
        <v>83</v>
      </c>
      <c r="AL115" s="155"/>
      <c r="AM115" s="156"/>
      <c r="AN115" s="155"/>
      <c r="AO115" s="157" t="s">
        <v>80</v>
      </c>
      <c r="AP115" s="155"/>
      <c r="AQ115" s="156"/>
      <c r="AR115" s="155"/>
      <c r="AS115" s="156"/>
      <c r="AT115" s="155"/>
      <c r="AU115" s="155"/>
    </row>
    <row r="116" spans="1:47" s="95" customFormat="1" ht="15.95" customHeight="1" thickTop="1" thickBot="1" x14ac:dyDescent="0.3">
      <c r="A116" s="153"/>
      <c r="B116" s="103" t="s">
        <v>10</v>
      </c>
      <c r="C116" s="104"/>
      <c r="D116" s="105" t="s">
        <v>11</v>
      </c>
      <c r="E116" s="138" t="s">
        <v>57</v>
      </c>
      <c r="F116" s="138" t="s">
        <v>58</v>
      </c>
      <c r="G116" s="131" t="s">
        <v>59</v>
      </c>
      <c r="H116" s="105" t="s">
        <v>57</v>
      </c>
      <c r="I116" s="138" t="s">
        <v>58</v>
      </c>
      <c r="J116" s="131" t="s">
        <v>59</v>
      </c>
      <c r="K116" s="223" t="s">
        <v>12</v>
      </c>
      <c r="L116" s="224" t="s">
        <v>13</v>
      </c>
      <c r="M116" s="224" t="s">
        <v>16</v>
      </c>
      <c r="N116" s="189" t="s">
        <v>14</v>
      </c>
      <c r="O116" s="106" t="s">
        <v>18</v>
      </c>
      <c r="P116" s="185" t="s">
        <v>62</v>
      </c>
      <c r="Q116" s="109" t="s">
        <v>61</v>
      </c>
      <c r="R116" s="110"/>
      <c r="S116" s="111" t="s">
        <v>20</v>
      </c>
      <c r="T116" s="178"/>
      <c r="U116" s="237" t="s">
        <v>91</v>
      </c>
      <c r="V116" s="275"/>
      <c r="W116" s="275"/>
      <c r="X116" s="275"/>
      <c r="Y116" s="276"/>
      <c r="Z116" s="112" t="s">
        <v>49</v>
      </c>
      <c r="AA116" s="113" t="s">
        <v>50</v>
      </c>
      <c r="AB116" s="114" t="s">
        <v>51</v>
      </c>
      <c r="AC116" s="158" t="s">
        <v>48</v>
      </c>
      <c r="AD116" s="161" t="s">
        <v>67</v>
      </c>
      <c r="AE116" s="160">
        <f>E117+F117/60+G117/60/60</f>
        <v>42.230583333333335</v>
      </c>
      <c r="AF116" s="161" t="s">
        <v>68</v>
      </c>
      <c r="AG116" s="160" t="e">
        <f>E120+F120/60+G120/60/60</f>
        <v>#VALUE!</v>
      </c>
      <c r="AH116" s="167" t="s">
        <v>74</v>
      </c>
      <c r="AI116" s="160" t="e">
        <f>AG116-AE116</f>
        <v>#VALUE!</v>
      </c>
      <c r="AJ116" s="161" t="s">
        <v>76</v>
      </c>
      <c r="AK116" s="160" t="e">
        <f>AI117*60*COS((AE116+AG116)/2*PI()/180)</f>
        <v>#VALUE!</v>
      </c>
      <c r="AL116" s="161" t="s">
        <v>78</v>
      </c>
      <c r="AM116" s="160" t="e">
        <f>AK116*6076.12</f>
        <v>#VALUE!</v>
      </c>
      <c r="AN116" s="161" t="s">
        <v>81</v>
      </c>
      <c r="AO116" s="160">
        <f>AE116*PI()/180</f>
        <v>0.73706272420450869</v>
      </c>
      <c r="AP116" s="161" t="s">
        <v>84</v>
      </c>
      <c r="AQ116" s="160" t="e">
        <f>AG116 *PI()/180</f>
        <v>#VALUE!</v>
      </c>
      <c r="AR116" s="161" t="s">
        <v>86</v>
      </c>
      <c r="AS116" s="160" t="e">
        <f>1*ATAN2(COS(AO116)*SIN(AQ116)-SIN(AO116)*COS(AQ116)*COS(AQ117-AO117),SIN(AQ117-AO117)*COS(AQ116))</f>
        <v>#VALUE!</v>
      </c>
      <c r="AT116" s="162" t="s">
        <v>89</v>
      </c>
      <c r="AU116" s="168" t="e">
        <f>SQRT(AK117*AK117+AK116*AK116)</f>
        <v>#VALUE!</v>
      </c>
    </row>
    <row r="117" spans="1:47" s="95" customFormat="1" ht="15.95" customHeight="1" thickBot="1" x14ac:dyDescent="0.3">
      <c r="A117" s="216">
        <v>496</v>
      </c>
      <c r="B117" s="240" t="s">
        <v>311</v>
      </c>
      <c r="C117" s="243" t="s">
        <v>0</v>
      </c>
      <c r="D117" s="192" t="s">
        <v>48</v>
      </c>
      <c r="E117" s="139">
        <v>42</v>
      </c>
      <c r="F117" s="143">
        <v>13</v>
      </c>
      <c r="G117" s="99">
        <v>50.1</v>
      </c>
      <c r="H117" s="122">
        <v>69</v>
      </c>
      <c r="I117" s="143">
        <v>58</v>
      </c>
      <c r="J117" s="99">
        <v>3.12</v>
      </c>
      <c r="K117" s="246" t="s">
        <v>0</v>
      </c>
      <c r="L117" s="248" t="s">
        <v>0</v>
      </c>
      <c r="M117" s="250">
        <v>570</v>
      </c>
      <c r="N117" s="251">
        <f>IF(M117=" "," ",(M117+$B$8-M120))</f>
        <v>570</v>
      </c>
      <c r="O117" s="253">
        <v>500</v>
      </c>
      <c r="P117" s="264">
        <v>42574</v>
      </c>
      <c r="Q117" s="107" t="s">
        <v>267</v>
      </c>
      <c r="R117" s="108" t="s">
        <v>0</v>
      </c>
      <c r="S117" s="257" t="s">
        <v>268</v>
      </c>
      <c r="T117" s="258"/>
      <c r="U117" s="179">
        <v>1</v>
      </c>
      <c r="V117" s="115" t="s">
        <v>0</v>
      </c>
      <c r="W117" s="116" t="s">
        <v>0</v>
      </c>
      <c r="X117" s="117" t="s">
        <v>0</v>
      </c>
      <c r="Y117" s="118" t="s">
        <v>0</v>
      </c>
      <c r="Z117" s="124" t="s">
        <v>0</v>
      </c>
      <c r="AA117" s="123" t="s">
        <v>0</v>
      </c>
      <c r="AB117" s="125" t="s">
        <v>0</v>
      </c>
      <c r="AC117" s="158" t="s">
        <v>21</v>
      </c>
      <c r="AD117" s="161" t="s">
        <v>69</v>
      </c>
      <c r="AE117" s="160">
        <f>H117+I117/60+J117/60/60</f>
        <v>69.967533333333336</v>
      </c>
      <c r="AF117" s="161" t="s">
        <v>70</v>
      </c>
      <c r="AG117" s="160" t="e">
        <f>H120+I120/60+J120/60/60</f>
        <v>#VALUE!</v>
      </c>
      <c r="AH117" s="167" t="s">
        <v>75</v>
      </c>
      <c r="AI117" s="160" t="e">
        <f>AE117-AG117</f>
        <v>#VALUE!</v>
      </c>
      <c r="AJ117" s="161" t="s">
        <v>77</v>
      </c>
      <c r="AK117" s="160" t="e">
        <f>AI116*60</f>
        <v>#VALUE!</v>
      </c>
      <c r="AL117" s="161" t="s">
        <v>79</v>
      </c>
      <c r="AM117" s="160" t="e">
        <f>AK117*6076.12</f>
        <v>#VALUE!</v>
      </c>
      <c r="AN117" s="161" t="s">
        <v>82</v>
      </c>
      <c r="AO117" s="160">
        <f>AE117*PI()/180</f>
        <v>1.22116382616555</v>
      </c>
      <c r="AP117" s="161" t="s">
        <v>85</v>
      </c>
      <c r="AQ117" s="160" t="e">
        <f>AG117*PI()/180</f>
        <v>#VALUE!</v>
      </c>
      <c r="AR117" s="161" t="s">
        <v>87</v>
      </c>
      <c r="AS117" s="159" t="e">
        <f>IF(360+AS116/(2*PI())*360&gt;360,AS116/(PI())*360,360+AS116/(2*PI())*360)</f>
        <v>#VALUE!</v>
      </c>
      <c r="AT117" s="163"/>
      <c r="AU117" s="163"/>
    </row>
    <row r="118" spans="1:47" s="95" customFormat="1" ht="15.95" customHeight="1" thickTop="1" thickBot="1" x14ac:dyDescent="0.3">
      <c r="A118" s="228">
        <v>100117026557</v>
      </c>
      <c r="B118" s="241"/>
      <c r="C118" s="244"/>
      <c r="D118" s="192" t="s">
        <v>53</v>
      </c>
      <c r="E118" s="140">
        <f t="shared" ref="E118:J118" si="34">E117</f>
        <v>42</v>
      </c>
      <c r="F118" s="144">
        <f t="shared" si="34"/>
        <v>13</v>
      </c>
      <c r="G118" s="134">
        <f t="shared" si="34"/>
        <v>50.1</v>
      </c>
      <c r="H118" s="119">
        <f t="shared" si="34"/>
        <v>69</v>
      </c>
      <c r="I118" s="144">
        <f t="shared" si="34"/>
        <v>58</v>
      </c>
      <c r="J118" s="135">
        <f t="shared" si="34"/>
        <v>3.12</v>
      </c>
      <c r="K118" s="247"/>
      <c r="L118" s="249"/>
      <c r="M118" s="250"/>
      <c r="N118" s="252"/>
      <c r="O118" s="254"/>
      <c r="P118" s="265"/>
      <c r="Q118" s="297" t="s">
        <v>306</v>
      </c>
      <c r="R118" s="298"/>
      <c r="S118" s="298"/>
      <c r="T118" s="298"/>
      <c r="U118" s="266" t="s">
        <v>307</v>
      </c>
      <c r="V118" s="267"/>
      <c r="W118" s="267"/>
      <c r="X118" s="267"/>
      <c r="Y118" s="268"/>
      <c r="Z118" s="304" t="s">
        <v>303</v>
      </c>
      <c r="AA118" s="305"/>
      <c r="AB118" s="306"/>
      <c r="AC118" s="164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1" t="s">
        <v>88</v>
      </c>
      <c r="AS118" s="159" t="e">
        <f>61.582*ACOS(SIN(AE116)*SIN(AG116)+COS(AE116)*COS(AG116)*(AE117-AG117))*6076.12</f>
        <v>#VALUE!</v>
      </c>
      <c r="AT118" s="163"/>
      <c r="AU118" s="163"/>
    </row>
    <row r="119" spans="1:47" s="94" customFormat="1" ht="15.95" customHeight="1" thickBot="1" x14ac:dyDescent="0.3">
      <c r="A119" s="198">
        <v>18</v>
      </c>
      <c r="B119" s="241"/>
      <c r="C119" s="244"/>
      <c r="D119" s="192" t="s">
        <v>54</v>
      </c>
      <c r="E119" s="140">
        <f t="shared" ref="E119:J119" si="35">E118</f>
        <v>42</v>
      </c>
      <c r="F119" s="144">
        <f t="shared" si="35"/>
        <v>13</v>
      </c>
      <c r="G119" s="134">
        <f t="shared" si="35"/>
        <v>50.1</v>
      </c>
      <c r="H119" s="119">
        <f t="shared" si="35"/>
        <v>69</v>
      </c>
      <c r="I119" s="144">
        <f t="shared" si="35"/>
        <v>58</v>
      </c>
      <c r="J119" s="135">
        <f t="shared" si="35"/>
        <v>3.12</v>
      </c>
      <c r="K119" s="218" t="s">
        <v>15</v>
      </c>
      <c r="L119" s="219" t="s">
        <v>90</v>
      </c>
      <c r="M119" s="220" t="s">
        <v>60</v>
      </c>
      <c r="N119" s="100" t="s">
        <v>4</v>
      </c>
      <c r="O119" s="101" t="s">
        <v>17</v>
      </c>
      <c r="P119" s="186" t="s">
        <v>19</v>
      </c>
      <c r="Q119" s="299"/>
      <c r="R119" s="298"/>
      <c r="S119" s="298"/>
      <c r="T119" s="298"/>
      <c r="U119" s="269"/>
      <c r="V119" s="270"/>
      <c r="W119" s="270"/>
      <c r="X119" s="270"/>
      <c r="Y119" s="271"/>
      <c r="Z119" s="307"/>
      <c r="AA119" s="308"/>
      <c r="AB119" s="309"/>
      <c r="AC119" s="93"/>
    </row>
    <row r="120" spans="1:47" s="92" customFormat="1" ht="35.1" customHeight="1" thickTop="1" thickBot="1" x14ac:dyDescent="0.3">
      <c r="A120" s="199" t="str">
        <f>IF(Z117=1,"VERIFIED",IF(AA117=1,"RECHECKED",IF(V117=1,"RECHECK",IF(X117=1,"VERIFY",IF(Y117=1,"NEED PMT APP","SANITY CHECK ONLY")))))</f>
        <v>SANITY CHECK ONLY</v>
      </c>
      <c r="B120" s="242"/>
      <c r="C120" s="245"/>
      <c r="D120" s="193" t="s">
        <v>21</v>
      </c>
      <c r="E120" s="141" t="s">
        <v>0</v>
      </c>
      <c r="F120" s="145" t="s">
        <v>0</v>
      </c>
      <c r="G120" s="137" t="s">
        <v>0</v>
      </c>
      <c r="H120" s="136" t="s">
        <v>0</v>
      </c>
      <c r="I120" s="145" t="s">
        <v>0</v>
      </c>
      <c r="J120" s="137" t="s">
        <v>0</v>
      </c>
      <c r="K120" s="221" t="e">
        <f>#REF!</f>
        <v>#REF!</v>
      </c>
      <c r="L120" s="200" t="str">
        <f>IF(E120=" ","OBS POSN not in use",AU116*6076.12)</f>
        <v>OBS POSN not in use</v>
      </c>
      <c r="M120" s="222">
        <v>0</v>
      </c>
      <c r="N120" s="227" t="str">
        <f>IF(W117=1,"Needs a Photo","Has a Photo")</f>
        <v>Has a Photo</v>
      </c>
      <c r="O120" s="214" t="s">
        <v>308</v>
      </c>
      <c r="P120" s="201" t="str">
        <f>IF(E120=" ","OBS POSN not in use",(IF(L120&gt;O117,"OFF STA","ON STA")))</f>
        <v>OBS POSN not in use</v>
      </c>
      <c r="Q120" s="300"/>
      <c r="R120" s="301"/>
      <c r="S120" s="301"/>
      <c r="T120" s="301"/>
      <c r="U120" s="272"/>
      <c r="V120" s="273"/>
      <c r="W120" s="273"/>
      <c r="X120" s="273"/>
      <c r="Y120" s="274"/>
      <c r="Z120" s="310"/>
      <c r="AA120" s="311"/>
      <c r="AB120" s="312"/>
      <c r="AC120" s="154"/>
      <c r="AD120" s="155"/>
      <c r="AE120" s="156" t="s">
        <v>71</v>
      </c>
      <c r="AF120" s="155"/>
      <c r="AG120" s="156" t="s">
        <v>72</v>
      </c>
      <c r="AH120" s="156"/>
      <c r="AI120" s="156" t="s">
        <v>73</v>
      </c>
      <c r="AJ120" s="155"/>
      <c r="AK120" s="157" t="s">
        <v>83</v>
      </c>
      <c r="AL120" s="155"/>
      <c r="AM120" s="156"/>
      <c r="AN120" s="155"/>
      <c r="AO120" s="157" t="s">
        <v>80</v>
      </c>
      <c r="AP120" s="155"/>
      <c r="AQ120" s="156"/>
      <c r="AR120" s="155"/>
      <c r="AS120" s="156"/>
      <c r="AT120" s="155"/>
      <c r="AU120" s="155"/>
    </row>
    <row r="121" spans="1:47" s="92" customFormat="1" ht="9.9499999999999993" customHeight="1" thickTop="1" thickBot="1" x14ac:dyDescent="0.35">
      <c r="A121" s="497" t="s">
        <v>0</v>
      </c>
      <c r="B121" s="498"/>
      <c r="C121" s="499"/>
      <c r="D121" s="500" t="s">
        <v>317</v>
      </c>
      <c r="E121" s="501"/>
      <c r="F121" s="502" t="s">
        <v>0</v>
      </c>
      <c r="G121" s="503"/>
      <c r="H121" s="504"/>
      <c r="I121" s="514" t="s">
        <v>0</v>
      </c>
      <c r="J121" s="515"/>
      <c r="K121" s="515"/>
      <c r="L121" s="515"/>
      <c r="M121" s="515"/>
      <c r="N121" s="515"/>
      <c r="O121" s="515"/>
      <c r="P121" s="515"/>
      <c r="Q121" s="515"/>
      <c r="R121" s="515"/>
      <c r="S121" s="515"/>
      <c r="T121" s="516"/>
      <c r="U121" s="508"/>
      <c r="V121" s="509"/>
      <c r="W121" s="510"/>
      <c r="X121" s="510"/>
      <c r="Y121" s="511"/>
      <c r="Z121" s="510"/>
      <c r="AA121" s="509"/>
      <c r="AB121" s="512"/>
      <c r="AC121" s="154"/>
      <c r="AD121" s="155"/>
      <c r="AE121" s="156" t="s">
        <v>71</v>
      </c>
      <c r="AF121" s="155"/>
      <c r="AG121" s="156" t="s">
        <v>72</v>
      </c>
      <c r="AH121" s="156"/>
      <c r="AI121" s="156" t="s">
        <v>73</v>
      </c>
      <c r="AJ121" s="155"/>
      <c r="AK121" s="157" t="s">
        <v>83</v>
      </c>
      <c r="AL121" s="155"/>
      <c r="AM121" s="156"/>
      <c r="AN121" s="155"/>
      <c r="AO121" s="157" t="s">
        <v>80</v>
      </c>
      <c r="AP121" s="155"/>
      <c r="AQ121" s="156"/>
      <c r="AR121" s="155"/>
      <c r="AS121" s="156"/>
      <c r="AT121" s="155"/>
      <c r="AU121" s="155"/>
    </row>
    <row r="122" spans="1:47" s="95" customFormat="1" ht="15.95" customHeight="1" thickTop="1" thickBot="1" x14ac:dyDescent="0.3">
      <c r="A122" s="153"/>
      <c r="B122" s="103" t="s">
        <v>10</v>
      </c>
      <c r="C122" s="104"/>
      <c r="D122" s="105" t="s">
        <v>11</v>
      </c>
      <c r="E122" s="138" t="s">
        <v>57</v>
      </c>
      <c r="F122" s="138" t="s">
        <v>58</v>
      </c>
      <c r="G122" s="131" t="s">
        <v>59</v>
      </c>
      <c r="H122" s="105" t="s">
        <v>57</v>
      </c>
      <c r="I122" s="138" t="s">
        <v>58</v>
      </c>
      <c r="J122" s="131" t="s">
        <v>59</v>
      </c>
      <c r="K122" s="223" t="s">
        <v>12</v>
      </c>
      <c r="L122" s="224" t="s">
        <v>13</v>
      </c>
      <c r="M122" s="224" t="s">
        <v>16</v>
      </c>
      <c r="N122" s="189" t="s">
        <v>14</v>
      </c>
      <c r="O122" s="106" t="s">
        <v>18</v>
      </c>
      <c r="P122" s="185" t="s">
        <v>62</v>
      </c>
      <c r="Q122" s="109" t="s">
        <v>61</v>
      </c>
      <c r="R122" s="110"/>
      <c r="S122" s="111" t="s">
        <v>20</v>
      </c>
      <c r="T122" s="178"/>
      <c r="U122" s="237" t="s">
        <v>91</v>
      </c>
      <c r="V122" s="275"/>
      <c r="W122" s="275"/>
      <c r="X122" s="275"/>
      <c r="Y122" s="276"/>
      <c r="Z122" s="112" t="s">
        <v>49</v>
      </c>
      <c r="AA122" s="113" t="s">
        <v>50</v>
      </c>
      <c r="AB122" s="114" t="s">
        <v>51</v>
      </c>
      <c r="AC122" s="158" t="s">
        <v>48</v>
      </c>
      <c r="AD122" s="161" t="s">
        <v>67</v>
      </c>
      <c r="AE122" s="160">
        <f>E123+F123/60+G123/60/60</f>
        <v>42.230583333333335</v>
      </c>
      <c r="AF122" s="161" t="s">
        <v>68</v>
      </c>
      <c r="AG122" s="160" t="e">
        <f>E126+F126/60+G126/60/60</f>
        <v>#VALUE!</v>
      </c>
      <c r="AH122" s="167" t="s">
        <v>74</v>
      </c>
      <c r="AI122" s="160" t="e">
        <f>AG122-AE122</f>
        <v>#VALUE!</v>
      </c>
      <c r="AJ122" s="161" t="s">
        <v>76</v>
      </c>
      <c r="AK122" s="160" t="e">
        <f>AI123*60*COS((AE122+AG122)/2*PI()/180)</f>
        <v>#VALUE!</v>
      </c>
      <c r="AL122" s="161" t="s">
        <v>78</v>
      </c>
      <c r="AM122" s="160" t="e">
        <f>AK122*6076.12</f>
        <v>#VALUE!</v>
      </c>
      <c r="AN122" s="161" t="s">
        <v>81</v>
      </c>
      <c r="AO122" s="160">
        <f>AE122*PI()/180</f>
        <v>0.73706272420450869</v>
      </c>
      <c r="AP122" s="161" t="s">
        <v>84</v>
      </c>
      <c r="AQ122" s="160" t="e">
        <f>AG122 *PI()/180</f>
        <v>#VALUE!</v>
      </c>
      <c r="AR122" s="161" t="s">
        <v>86</v>
      </c>
      <c r="AS122" s="160" t="e">
        <f>1*ATAN2(COS(AO122)*SIN(AQ122)-SIN(AO122)*COS(AQ122)*COS(AQ123-AO123),SIN(AQ123-AO123)*COS(AQ122))</f>
        <v>#VALUE!</v>
      </c>
      <c r="AT122" s="162" t="s">
        <v>89</v>
      </c>
      <c r="AU122" s="168" t="e">
        <f>SQRT(AK123*AK123+AK122*AK122)</f>
        <v>#VALUE!</v>
      </c>
    </row>
    <row r="123" spans="1:47" s="95" customFormat="1" ht="15.95" customHeight="1" thickBot="1" x14ac:dyDescent="0.3">
      <c r="A123" s="98">
        <v>473</v>
      </c>
      <c r="B123" s="240" t="s">
        <v>310</v>
      </c>
      <c r="C123" s="243" t="s">
        <v>0</v>
      </c>
      <c r="D123" s="192" t="s">
        <v>48</v>
      </c>
      <c r="E123" s="139">
        <v>42</v>
      </c>
      <c r="F123" s="143">
        <v>13</v>
      </c>
      <c r="G123" s="99">
        <v>50.1</v>
      </c>
      <c r="H123" s="122">
        <v>69</v>
      </c>
      <c r="I123" s="143">
        <v>58</v>
      </c>
      <c r="J123" s="99">
        <v>3.12</v>
      </c>
      <c r="K123" s="246" t="s">
        <v>0</v>
      </c>
      <c r="L123" s="248" t="s">
        <v>0</v>
      </c>
      <c r="M123" s="250">
        <v>475</v>
      </c>
      <c r="N123" s="251">
        <f>IF(M123=" "," ",(M123+$B$8-M126))</f>
        <v>475</v>
      </c>
      <c r="O123" s="253">
        <v>500</v>
      </c>
      <c r="P123" s="264">
        <v>42574</v>
      </c>
      <c r="Q123" s="107" t="s">
        <v>267</v>
      </c>
      <c r="R123" s="108" t="s">
        <v>0</v>
      </c>
      <c r="S123" s="257" t="s">
        <v>268</v>
      </c>
      <c r="T123" s="258"/>
      <c r="U123" s="179">
        <v>1</v>
      </c>
      <c r="V123" s="115" t="s">
        <v>0</v>
      </c>
      <c r="W123" s="116" t="s">
        <v>0</v>
      </c>
      <c r="X123" s="117" t="s">
        <v>0</v>
      </c>
      <c r="Y123" s="118" t="s">
        <v>0</v>
      </c>
      <c r="Z123" s="124" t="s">
        <v>0</v>
      </c>
      <c r="AA123" s="123" t="s">
        <v>0</v>
      </c>
      <c r="AB123" s="125" t="s">
        <v>0</v>
      </c>
      <c r="AC123" s="158" t="s">
        <v>21</v>
      </c>
      <c r="AD123" s="161" t="s">
        <v>69</v>
      </c>
      <c r="AE123" s="160">
        <f>H123+I123/60+J123/60/60</f>
        <v>69.967533333333336</v>
      </c>
      <c r="AF123" s="161" t="s">
        <v>70</v>
      </c>
      <c r="AG123" s="160" t="e">
        <f>H126+I126/60+J126/60/60</f>
        <v>#VALUE!</v>
      </c>
      <c r="AH123" s="167" t="s">
        <v>75</v>
      </c>
      <c r="AI123" s="160" t="e">
        <f>AE123-AG123</f>
        <v>#VALUE!</v>
      </c>
      <c r="AJ123" s="161" t="s">
        <v>77</v>
      </c>
      <c r="AK123" s="160" t="e">
        <f>AI122*60</f>
        <v>#VALUE!</v>
      </c>
      <c r="AL123" s="161" t="s">
        <v>79</v>
      </c>
      <c r="AM123" s="160" t="e">
        <f>AK123*6076.12</f>
        <v>#VALUE!</v>
      </c>
      <c r="AN123" s="161" t="s">
        <v>82</v>
      </c>
      <c r="AO123" s="160">
        <f>AE123*PI()/180</f>
        <v>1.22116382616555</v>
      </c>
      <c r="AP123" s="161" t="s">
        <v>85</v>
      </c>
      <c r="AQ123" s="160" t="e">
        <f>AG123*PI()/180</f>
        <v>#VALUE!</v>
      </c>
      <c r="AR123" s="161" t="s">
        <v>87</v>
      </c>
      <c r="AS123" s="159" t="e">
        <f>IF(360+AS122/(2*PI())*360&gt;360,AS122/(PI())*360,360+AS122/(2*PI())*360)</f>
        <v>#VALUE!</v>
      </c>
      <c r="AT123" s="163"/>
      <c r="AU123" s="163"/>
    </row>
    <row r="124" spans="1:47" s="95" customFormat="1" ht="15.95" customHeight="1" thickTop="1" thickBot="1" x14ac:dyDescent="0.3">
      <c r="A124" s="228">
        <v>100117026557</v>
      </c>
      <c r="B124" s="241"/>
      <c r="C124" s="244"/>
      <c r="D124" s="192" t="s">
        <v>53</v>
      </c>
      <c r="E124" s="140">
        <f t="shared" ref="E124:J124" si="36">E123</f>
        <v>42</v>
      </c>
      <c r="F124" s="144">
        <f t="shared" si="36"/>
        <v>13</v>
      </c>
      <c r="G124" s="134">
        <f t="shared" si="36"/>
        <v>50.1</v>
      </c>
      <c r="H124" s="119">
        <f t="shared" si="36"/>
        <v>69</v>
      </c>
      <c r="I124" s="144">
        <f t="shared" si="36"/>
        <v>58</v>
      </c>
      <c r="J124" s="135">
        <f t="shared" si="36"/>
        <v>3.12</v>
      </c>
      <c r="K124" s="247"/>
      <c r="L124" s="249"/>
      <c r="M124" s="250"/>
      <c r="N124" s="252"/>
      <c r="O124" s="254"/>
      <c r="P124" s="265"/>
      <c r="Q124" s="297" t="s">
        <v>306</v>
      </c>
      <c r="R124" s="298"/>
      <c r="S124" s="298"/>
      <c r="T124" s="298"/>
      <c r="U124" s="266" t="s">
        <v>307</v>
      </c>
      <c r="V124" s="267"/>
      <c r="W124" s="267"/>
      <c r="X124" s="267"/>
      <c r="Y124" s="268"/>
      <c r="Z124" s="304" t="s">
        <v>303</v>
      </c>
      <c r="AA124" s="305"/>
      <c r="AB124" s="306"/>
      <c r="AC124" s="164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1" t="s">
        <v>88</v>
      </c>
      <c r="AS124" s="159" t="e">
        <f>61.582*ACOS(SIN(AE122)*SIN(AG122)+COS(AE122)*COS(AG122)*(AE123-AG123))*6076.12</f>
        <v>#VALUE!</v>
      </c>
      <c r="AT124" s="163"/>
      <c r="AU124" s="163"/>
    </row>
    <row r="125" spans="1:47" s="94" customFormat="1" ht="15.95" customHeight="1" thickBot="1" x14ac:dyDescent="0.3">
      <c r="A125" s="198">
        <v>19</v>
      </c>
      <c r="B125" s="241"/>
      <c r="C125" s="244"/>
      <c r="D125" s="192" t="s">
        <v>54</v>
      </c>
      <c r="E125" s="140">
        <f t="shared" ref="E125:J125" si="37">E124</f>
        <v>42</v>
      </c>
      <c r="F125" s="144">
        <f t="shared" si="37"/>
        <v>13</v>
      </c>
      <c r="G125" s="134">
        <f t="shared" si="37"/>
        <v>50.1</v>
      </c>
      <c r="H125" s="119">
        <f t="shared" si="37"/>
        <v>69</v>
      </c>
      <c r="I125" s="144">
        <f t="shared" si="37"/>
        <v>58</v>
      </c>
      <c r="J125" s="135">
        <f t="shared" si="37"/>
        <v>3.12</v>
      </c>
      <c r="K125" s="218" t="s">
        <v>15</v>
      </c>
      <c r="L125" s="219" t="s">
        <v>90</v>
      </c>
      <c r="M125" s="220" t="s">
        <v>60</v>
      </c>
      <c r="N125" s="100" t="s">
        <v>4</v>
      </c>
      <c r="O125" s="101" t="s">
        <v>17</v>
      </c>
      <c r="P125" s="186" t="s">
        <v>19</v>
      </c>
      <c r="Q125" s="299"/>
      <c r="R125" s="298"/>
      <c r="S125" s="298"/>
      <c r="T125" s="298"/>
      <c r="U125" s="269"/>
      <c r="V125" s="270"/>
      <c r="W125" s="270"/>
      <c r="X125" s="270"/>
      <c r="Y125" s="271"/>
      <c r="Z125" s="307"/>
      <c r="AA125" s="308"/>
      <c r="AB125" s="309"/>
      <c r="AC125" s="93"/>
    </row>
    <row r="126" spans="1:47" s="92" customFormat="1" ht="35.1" customHeight="1" thickTop="1" thickBot="1" x14ac:dyDescent="0.3">
      <c r="A126" s="199" t="str">
        <f>IF(Z123=1,"VERIFIED",IF(AA123=1,"RECHECKED",IF(V123=1,"RECHECK",IF(X123=1,"VERIFY",IF(Y123=1,"NEED PMT APP","SANITY CHECK ONLY")))))</f>
        <v>SANITY CHECK ONLY</v>
      </c>
      <c r="B126" s="242"/>
      <c r="C126" s="245"/>
      <c r="D126" s="193" t="s">
        <v>21</v>
      </c>
      <c r="E126" s="141" t="s">
        <v>0</v>
      </c>
      <c r="F126" s="145" t="s">
        <v>0</v>
      </c>
      <c r="G126" s="137" t="s">
        <v>0</v>
      </c>
      <c r="H126" s="136" t="s">
        <v>0</v>
      </c>
      <c r="I126" s="145" t="s">
        <v>0</v>
      </c>
      <c r="J126" s="137" t="s">
        <v>0</v>
      </c>
      <c r="K126" s="221" t="e">
        <f>#REF!</f>
        <v>#REF!</v>
      </c>
      <c r="L126" s="200" t="str">
        <f>IF(E126=" ","OBS POSN not in use",AU122*6076.12)</f>
        <v>OBS POSN not in use</v>
      </c>
      <c r="M126" s="222">
        <v>0</v>
      </c>
      <c r="N126" s="227" t="str">
        <f>IF(W123=1,"Needs a Photo","Has a Photo")</f>
        <v>Has a Photo</v>
      </c>
      <c r="O126" s="214" t="s">
        <v>308</v>
      </c>
      <c r="P126" s="201" t="str">
        <f>IF(E126=" ","OBS POSN not in use",(IF(L126&gt;O123,"OFF STA","ON STA")))</f>
        <v>OBS POSN not in use</v>
      </c>
      <c r="Q126" s="300"/>
      <c r="R126" s="301"/>
      <c r="S126" s="301"/>
      <c r="T126" s="301"/>
      <c r="U126" s="272"/>
      <c r="V126" s="273"/>
      <c r="W126" s="273"/>
      <c r="X126" s="273"/>
      <c r="Y126" s="274"/>
      <c r="Z126" s="310"/>
      <c r="AA126" s="311"/>
      <c r="AB126" s="312"/>
      <c r="AC126" s="154"/>
      <c r="AD126" s="155"/>
      <c r="AE126" s="156" t="s">
        <v>71</v>
      </c>
      <c r="AF126" s="155"/>
      <c r="AG126" s="156" t="s">
        <v>72</v>
      </c>
      <c r="AH126" s="156"/>
      <c r="AI126" s="156" t="s">
        <v>73</v>
      </c>
      <c r="AJ126" s="155"/>
      <c r="AK126" s="157" t="s">
        <v>83</v>
      </c>
      <c r="AL126" s="155"/>
      <c r="AM126" s="156"/>
      <c r="AN126" s="155"/>
      <c r="AO126" s="157" t="s">
        <v>80</v>
      </c>
      <c r="AP126" s="155"/>
      <c r="AQ126" s="156"/>
      <c r="AR126" s="155"/>
      <c r="AS126" s="156"/>
      <c r="AT126" s="155"/>
      <c r="AU126" s="155"/>
    </row>
    <row r="127" spans="1:47" s="95" customFormat="1" ht="15.95" customHeight="1" thickTop="1" thickBot="1" x14ac:dyDescent="0.3">
      <c r="A127" s="153"/>
      <c r="B127" s="103" t="s">
        <v>10</v>
      </c>
      <c r="C127" s="104"/>
      <c r="D127" s="105" t="s">
        <v>11</v>
      </c>
      <c r="E127" s="138" t="s">
        <v>57</v>
      </c>
      <c r="F127" s="138" t="s">
        <v>58</v>
      </c>
      <c r="G127" s="131" t="s">
        <v>59</v>
      </c>
      <c r="H127" s="105" t="s">
        <v>57</v>
      </c>
      <c r="I127" s="138" t="s">
        <v>58</v>
      </c>
      <c r="J127" s="131" t="s">
        <v>59</v>
      </c>
      <c r="K127" s="223" t="s">
        <v>12</v>
      </c>
      <c r="L127" s="224" t="s">
        <v>13</v>
      </c>
      <c r="M127" s="224" t="s">
        <v>16</v>
      </c>
      <c r="N127" s="189" t="s">
        <v>14</v>
      </c>
      <c r="O127" s="106" t="s">
        <v>18</v>
      </c>
      <c r="P127" s="185" t="s">
        <v>62</v>
      </c>
      <c r="Q127" s="109" t="s">
        <v>61</v>
      </c>
      <c r="R127" s="110"/>
      <c r="S127" s="111" t="s">
        <v>20</v>
      </c>
      <c r="T127" s="178"/>
      <c r="U127" s="237" t="s">
        <v>91</v>
      </c>
      <c r="V127" s="275"/>
      <c r="W127" s="275"/>
      <c r="X127" s="275"/>
      <c r="Y127" s="276"/>
      <c r="Z127" s="112" t="s">
        <v>49</v>
      </c>
      <c r="AA127" s="113" t="s">
        <v>50</v>
      </c>
      <c r="AB127" s="114" t="s">
        <v>51</v>
      </c>
      <c r="AC127" s="158" t="s">
        <v>48</v>
      </c>
      <c r="AD127" s="161" t="s">
        <v>67</v>
      </c>
      <c r="AE127" s="160">
        <f>E128+F128/60+G128/60/60</f>
        <v>42.311366666666665</v>
      </c>
      <c r="AF127" s="161" t="s">
        <v>68</v>
      </c>
      <c r="AG127" s="160" t="e">
        <f>E131+F131/60+G131/60/60</f>
        <v>#VALUE!</v>
      </c>
      <c r="AH127" s="167" t="s">
        <v>74</v>
      </c>
      <c r="AI127" s="160" t="e">
        <f>AG127-AE127</f>
        <v>#VALUE!</v>
      </c>
      <c r="AJ127" s="161" t="s">
        <v>76</v>
      </c>
      <c r="AK127" s="160" t="e">
        <f>AI128*60*COS((AE127+AG127)/2*PI()/180)</f>
        <v>#VALUE!</v>
      </c>
      <c r="AL127" s="161" t="s">
        <v>78</v>
      </c>
      <c r="AM127" s="160" t="e">
        <f>AK127*6076.12</f>
        <v>#VALUE!</v>
      </c>
      <c r="AN127" s="161" t="s">
        <v>81</v>
      </c>
      <c r="AO127" s="160">
        <f>AE127*PI()/180</f>
        <v>0.73847265935191142</v>
      </c>
      <c r="AP127" s="161" t="s">
        <v>84</v>
      </c>
      <c r="AQ127" s="160" t="e">
        <f>AG127 *PI()/180</f>
        <v>#VALUE!</v>
      </c>
      <c r="AR127" s="161" t="s">
        <v>86</v>
      </c>
      <c r="AS127" s="160" t="e">
        <f>1*ATAN2(COS(AO127)*SIN(AQ127)-SIN(AO127)*COS(AQ127)*COS(AQ128-AO128),SIN(AQ128-AO128)*COS(AQ127))</f>
        <v>#VALUE!</v>
      </c>
      <c r="AT127" s="162" t="s">
        <v>89</v>
      </c>
      <c r="AU127" s="168" t="e">
        <f>SQRT(AK128*AK128+AK127*AK127)</f>
        <v>#VALUE!</v>
      </c>
    </row>
    <row r="128" spans="1:47" s="95" customFormat="1" ht="15.95" customHeight="1" thickBot="1" x14ac:dyDescent="0.3">
      <c r="A128" s="98">
        <v>472</v>
      </c>
      <c r="B128" s="240" t="s">
        <v>309</v>
      </c>
      <c r="C128" s="243" t="s">
        <v>0</v>
      </c>
      <c r="D128" s="192" t="s">
        <v>48</v>
      </c>
      <c r="E128" s="139">
        <v>42</v>
      </c>
      <c r="F128" s="143">
        <v>18</v>
      </c>
      <c r="G128" s="99">
        <v>40.92</v>
      </c>
      <c r="H128" s="122">
        <v>70</v>
      </c>
      <c r="I128" s="143">
        <v>7</v>
      </c>
      <c r="J128" s="99">
        <v>6.66</v>
      </c>
      <c r="K128" s="246" t="s">
        <v>0</v>
      </c>
      <c r="L128" s="248" t="s">
        <v>0</v>
      </c>
      <c r="M128" s="250">
        <v>245</v>
      </c>
      <c r="N128" s="251">
        <f>IF(M128=" "," ",(M128+$B$8-M131))</f>
        <v>245</v>
      </c>
      <c r="O128" s="253">
        <v>500</v>
      </c>
      <c r="P128" s="264">
        <v>42574</v>
      </c>
      <c r="Q128" s="107" t="s">
        <v>267</v>
      </c>
      <c r="R128" s="108" t="s">
        <v>0</v>
      </c>
      <c r="S128" s="257" t="s">
        <v>268</v>
      </c>
      <c r="T128" s="258"/>
      <c r="U128" s="179">
        <v>1</v>
      </c>
      <c r="V128" s="115" t="s">
        <v>0</v>
      </c>
      <c r="W128" s="116" t="s">
        <v>0</v>
      </c>
      <c r="X128" s="117" t="s">
        <v>0</v>
      </c>
      <c r="Y128" s="118" t="s">
        <v>0</v>
      </c>
      <c r="Z128" s="124" t="s">
        <v>0</v>
      </c>
      <c r="AA128" s="123" t="s">
        <v>0</v>
      </c>
      <c r="AB128" s="125" t="s">
        <v>0</v>
      </c>
      <c r="AC128" s="158" t="s">
        <v>21</v>
      </c>
      <c r="AD128" s="161" t="s">
        <v>69</v>
      </c>
      <c r="AE128" s="160">
        <f>H128+I128/60+J128/60/60</f>
        <v>70.118516666666665</v>
      </c>
      <c r="AF128" s="161" t="s">
        <v>70</v>
      </c>
      <c r="AG128" s="160" t="e">
        <f>H131+I131/60+J131/60/60</f>
        <v>#VALUE!</v>
      </c>
      <c r="AH128" s="167" t="s">
        <v>75</v>
      </c>
      <c r="AI128" s="160" t="e">
        <f>AE128-AG128</f>
        <v>#VALUE!</v>
      </c>
      <c r="AJ128" s="161" t="s">
        <v>77</v>
      </c>
      <c r="AK128" s="160" t="e">
        <f>AI127*60</f>
        <v>#VALUE!</v>
      </c>
      <c r="AL128" s="161" t="s">
        <v>79</v>
      </c>
      <c r="AM128" s="160" t="e">
        <f>AK128*6076.12</f>
        <v>#VALUE!</v>
      </c>
      <c r="AN128" s="161" t="s">
        <v>82</v>
      </c>
      <c r="AO128" s="160">
        <f>AE128*PI()/180</f>
        <v>1.2237989824478526</v>
      </c>
      <c r="AP128" s="161" t="s">
        <v>85</v>
      </c>
      <c r="AQ128" s="160" t="e">
        <f>AG128*PI()/180</f>
        <v>#VALUE!</v>
      </c>
      <c r="AR128" s="161" t="s">
        <v>87</v>
      </c>
      <c r="AS128" s="159" t="e">
        <f>IF(360+AS127/(2*PI())*360&gt;360,AS127/(PI())*360,360+AS127/(2*PI())*360)</f>
        <v>#VALUE!</v>
      </c>
      <c r="AT128" s="163"/>
      <c r="AU128" s="163"/>
    </row>
    <row r="129" spans="1:47" s="95" customFormat="1" ht="15.95" customHeight="1" thickTop="1" thickBot="1" x14ac:dyDescent="0.3">
      <c r="A129" s="228">
        <v>100117026539</v>
      </c>
      <c r="B129" s="241"/>
      <c r="C129" s="244"/>
      <c r="D129" s="192" t="s">
        <v>53</v>
      </c>
      <c r="E129" s="140">
        <f t="shared" ref="E129:J129" si="38">E128</f>
        <v>42</v>
      </c>
      <c r="F129" s="144">
        <f t="shared" si="38"/>
        <v>18</v>
      </c>
      <c r="G129" s="134">
        <f t="shared" si="38"/>
        <v>40.92</v>
      </c>
      <c r="H129" s="119">
        <f t="shared" si="38"/>
        <v>70</v>
      </c>
      <c r="I129" s="144">
        <f t="shared" si="38"/>
        <v>7</v>
      </c>
      <c r="J129" s="135">
        <f t="shared" si="38"/>
        <v>6.66</v>
      </c>
      <c r="K129" s="247"/>
      <c r="L129" s="249"/>
      <c r="M129" s="250"/>
      <c r="N129" s="252"/>
      <c r="O129" s="254"/>
      <c r="P129" s="265"/>
      <c r="Q129" s="297" t="s">
        <v>306</v>
      </c>
      <c r="R129" s="298"/>
      <c r="S129" s="298"/>
      <c r="T129" s="298"/>
      <c r="U129" s="266" t="s">
        <v>307</v>
      </c>
      <c r="V129" s="267"/>
      <c r="W129" s="267"/>
      <c r="X129" s="267"/>
      <c r="Y129" s="268"/>
      <c r="Z129" s="304" t="s">
        <v>303</v>
      </c>
      <c r="AA129" s="305"/>
      <c r="AB129" s="306"/>
      <c r="AC129" s="164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  <c r="AP129" s="163"/>
      <c r="AQ129" s="163"/>
      <c r="AR129" s="161" t="s">
        <v>88</v>
      </c>
      <c r="AS129" s="159" t="e">
        <f>61.582*ACOS(SIN(AE127)*SIN(AG127)+COS(AE127)*COS(AG127)*(AE128-AG128))*6076.12</f>
        <v>#VALUE!</v>
      </c>
      <c r="AT129" s="163"/>
      <c r="AU129" s="163"/>
    </row>
    <row r="130" spans="1:47" s="94" customFormat="1" ht="15.95" customHeight="1" thickBot="1" x14ac:dyDescent="0.3">
      <c r="A130" s="198">
        <v>20</v>
      </c>
      <c r="B130" s="241"/>
      <c r="C130" s="244"/>
      <c r="D130" s="192" t="s">
        <v>54</v>
      </c>
      <c r="E130" s="140">
        <f t="shared" ref="E130:J130" si="39">E129</f>
        <v>42</v>
      </c>
      <c r="F130" s="144">
        <f t="shared" si="39"/>
        <v>18</v>
      </c>
      <c r="G130" s="134">
        <f t="shared" si="39"/>
        <v>40.92</v>
      </c>
      <c r="H130" s="119">
        <f t="shared" si="39"/>
        <v>70</v>
      </c>
      <c r="I130" s="144">
        <f t="shared" si="39"/>
        <v>7</v>
      </c>
      <c r="J130" s="135">
        <f t="shared" si="39"/>
        <v>6.66</v>
      </c>
      <c r="K130" s="218" t="s">
        <v>15</v>
      </c>
      <c r="L130" s="219" t="s">
        <v>90</v>
      </c>
      <c r="M130" s="220" t="s">
        <v>60</v>
      </c>
      <c r="N130" s="100" t="s">
        <v>4</v>
      </c>
      <c r="O130" s="101" t="s">
        <v>17</v>
      </c>
      <c r="P130" s="186" t="s">
        <v>19</v>
      </c>
      <c r="Q130" s="299"/>
      <c r="R130" s="298"/>
      <c r="S130" s="298"/>
      <c r="T130" s="298"/>
      <c r="U130" s="269"/>
      <c r="V130" s="270"/>
      <c r="W130" s="270"/>
      <c r="X130" s="270"/>
      <c r="Y130" s="271"/>
      <c r="Z130" s="307"/>
      <c r="AA130" s="308"/>
      <c r="AB130" s="309"/>
      <c r="AC130" s="93"/>
    </row>
    <row r="131" spans="1:47" s="94" customFormat="1" ht="35.1" customHeight="1" thickTop="1" thickBot="1" x14ac:dyDescent="0.3">
      <c r="A131" s="199" t="str">
        <f>IF(Z128=1,"VERIFIED",IF(AA128=1,"RECHECKED",IF(V128=1,"RECHECK",IF(X128=1,"VERIFY",IF(Y128=1,"NEED PMT APP","SANITY CHECK ONLY")))))</f>
        <v>SANITY CHECK ONLY</v>
      </c>
      <c r="B131" s="242"/>
      <c r="C131" s="245"/>
      <c r="D131" s="193" t="s">
        <v>21</v>
      </c>
      <c r="E131" s="141" t="s">
        <v>0</v>
      </c>
      <c r="F131" s="145" t="s">
        <v>0</v>
      </c>
      <c r="G131" s="137" t="s">
        <v>0</v>
      </c>
      <c r="H131" s="136" t="s">
        <v>0</v>
      </c>
      <c r="I131" s="145" t="s">
        <v>0</v>
      </c>
      <c r="J131" s="137" t="s">
        <v>0</v>
      </c>
      <c r="K131" s="221" t="e">
        <f>#REF!</f>
        <v>#REF!</v>
      </c>
      <c r="L131" s="200" t="str">
        <f>IF(E131=" ","OBS POSN not in use",AU127*6076.12)</f>
        <v>OBS POSN not in use</v>
      </c>
      <c r="M131" s="222">
        <v>0</v>
      </c>
      <c r="N131" s="227" t="str">
        <f>IF(W128=1,"Needs a Photo","Has a Photo")</f>
        <v>Has a Photo</v>
      </c>
      <c r="O131" s="214" t="s">
        <v>308</v>
      </c>
      <c r="P131" s="201" t="str">
        <f>IF(E131=" ","OBS POSN not in use",(IF(L131&gt;O128,"OFF STA","ON STA")))</f>
        <v>OBS POSN not in use</v>
      </c>
      <c r="Q131" s="300"/>
      <c r="R131" s="301"/>
      <c r="S131" s="301"/>
      <c r="T131" s="301"/>
      <c r="U131" s="272"/>
      <c r="V131" s="273"/>
      <c r="W131" s="273"/>
      <c r="X131" s="273"/>
      <c r="Y131" s="274"/>
      <c r="Z131" s="310"/>
      <c r="AA131" s="311"/>
      <c r="AB131" s="312"/>
      <c r="AC131" s="93"/>
    </row>
    <row r="132" spans="1:47" ht="14.45" customHeight="1" thickTop="1" thickBot="1" x14ac:dyDescent="0.3">
      <c r="A132" s="153"/>
      <c r="B132" s="103" t="s">
        <v>10</v>
      </c>
      <c r="C132" s="104"/>
      <c r="D132" s="105" t="s">
        <v>11</v>
      </c>
      <c r="E132" s="138" t="s">
        <v>57</v>
      </c>
      <c r="F132" s="138" t="s">
        <v>58</v>
      </c>
      <c r="G132" s="131" t="s">
        <v>59</v>
      </c>
      <c r="H132" s="105" t="s">
        <v>57</v>
      </c>
      <c r="I132" s="138" t="s">
        <v>58</v>
      </c>
      <c r="J132" s="131" t="s">
        <v>59</v>
      </c>
      <c r="K132" s="223" t="s">
        <v>12</v>
      </c>
      <c r="L132" s="224" t="s">
        <v>13</v>
      </c>
      <c r="M132" s="224" t="s">
        <v>16</v>
      </c>
      <c r="N132" s="189" t="s">
        <v>14</v>
      </c>
      <c r="O132" s="106" t="s">
        <v>18</v>
      </c>
      <c r="P132" s="185" t="s">
        <v>62</v>
      </c>
      <c r="Q132" s="109" t="s">
        <v>61</v>
      </c>
      <c r="R132" s="110"/>
      <c r="S132" s="111" t="s">
        <v>20</v>
      </c>
      <c r="T132" s="178"/>
      <c r="U132" s="237" t="s">
        <v>91</v>
      </c>
      <c r="V132" s="238"/>
      <c r="W132" s="238"/>
      <c r="X132" s="238"/>
      <c r="Y132" s="239"/>
      <c r="Z132" s="174" t="s">
        <v>49</v>
      </c>
      <c r="AA132" s="175" t="s">
        <v>50</v>
      </c>
      <c r="AB132" s="176" t="s">
        <v>51</v>
      </c>
      <c r="AC132" s="158" t="s">
        <v>48</v>
      </c>
      <c r="AD132" s="161" t="s">
        <v>67</v>
      </c>
      <c r="AE132" s="160" t="e">
        <f>E133+F133/60+G133/60/60</f>
        <v>#VALUE!</v>
      </c>
      <c r="AF132" s="161" t="s">
        <v>68</v>
      </c>
      <c r="AG132" s="160" t="e">
        <f>E136+F136/60+G136/60/60</f>
        <v>#VALUE!</v>
      </c>
      <c r="AH132" s="167" t="s">
        <v>74</v>
      </c>
      <c r="AI132" s="160" t="e">
        <f>AG132-AE132</f>
        <v>#VALUE!</v>
      </c>
      <c r="AJ132" s="161" t="s">
        <v>76</v>
      </c>
      <c r="AK132" s="160" t="e">
        <f>AI133*60*COS((AE132+AG132)/2*PI()/180)</f>
        <v>#VALUE!</v>
      </c>
      <c r="AL132" s="161" t="s">
        <v>78</v>
      </c>
      <c r="AM132" s="160" t="e">
        <f>AK132*6076.12</f>
        <v>#VALUE!</v>
      </c>
      <c r="AN132" s="161" t="s">
        <v>81</v>
      </c>
      <c r="AO132" s="160" t="e">
        <f>AE132*PI()/180</f>
        <v>#VALUE!</v>
      </c>
      <c r="AP132" s="161" t="s">
        <v>84</v>
      </c>
      <c r="AQ132" s="160" t="e">
        <f>AG132 *PI()/180</f>
        <v>#VALUE!</v>
      </c>
      <c r="AR132" s="161" t="s">
        <v>86</v>
      </c>
      <c r="AS132" s="160" t="e">
        <f>1*ATAN2(COS(AO132)*SIN(AQ132)-SIN(AO132)*COS(AQ132)*COS(AQ133-AO133),SIN(AQ133-AO133)*COS(AQ132))</f>
        <v>#VALUE!</v>
      </c>
      <c r="AT132" s="162" t="s">
        <v>89</v>
      </c>
      <c r="AU132" s="168" t="e">
        <f>SQRT(AK133*AK133+AK132*AK132)</f>
        <v>#VALUE!</v>
      </c>
    </row>
    <row r="133" spans="1:47" ht="14.45" customHeight="1" thickBot="1" x14ac:dyDescent="0.3">
      <c r="A133" s="98">
        <v>0</v>
      </c>
      <c r="B133" s="240" t="s">
        <v>0</v>
      </c>
      <c r="C133" s="243" t="s">
        <v>0</v>
      </c>
      <c r="D133" s="192" t="s">
        <v>48</v>
      </c>
      <c r="E133" s="139" t="s">
        <v>0</v>
      </c>
      <c r="F133" s="143" t="s">
        <v>0</v>
      </c>
      <c r="G133" s="99" t="s">
        <v>0</v>
      </c>
      <c r="H133" s="122" t="s">
        <v>0</v>
      </c>
      <c r="I133" s="143" t="s">
        <v>0</v>
      </c>
      <c r="J133" s="99" t="s">
        <v>0</v>
      </c>
      <c r="K133" s="246" t="s">
        <v>0</v>
      </c>
      <c r="L133" s="248" t="s">
        <v>0</v>
      </c>
      <c r="M133" s="250">
        <v>0</v>
      </c>
      <c r="N133" s="251">
        <f>IF(M133=" "," ",(M133+$B$8-M136))</f>
        <v>0</v>
      </c>
      <c r="O133" s="253">
        <v>0</v>
      </c>
      <c r="P133" s="255" t="s">
        <v>0</v>
      </c>
      <c r="Q133" s="107" t="s">
        <v>0</v>
      </c>
      <c r="R133" s="108" t="s">
        <v>0</v>
      </c>
      <c r="S133" s="257" t="s">
        <v>0</v>
      </c>
      <c r="T133" s="258"/>
      <c r="U133" s="179" t="s">
        <v>0</v>
      </c>
      <c r="V133" s="115" t="s">
        <v>0</v>
      </c>
      <c r="W133" s="116" t="s">
        <v>0</v>
      </c>
      <c r="X133" s="117" t="s">
        <v>0</v>
      </c>
      <c r="Y133" s="118" t="s">
        <v>0</v>
      </c>
      <c r="Z133" s="124" t="s">
        <v>0</v>
      </c>
      <c r="AA133" s="123" t="s">
        <v>0</v>
      </c>
      <c r="AB133" s="125" t="s">
        <v>0</v>
      </c>
      <c r="AC133" s="158" t="s">
        <v>21</v>
      </c>
      <c r="AD133" s="161" t="s">
        <v>69</v>
      </c>
      <c r="AE133" s="160" t="e">
        <f>H133+I133/60+J133/60/60</f>
        <v>#VALUE!</v>
      </c>
      <c r="AF133" s="161" t="s">
        <v>70</v>
      </c>
      <c r="AG133" s="160" t="e">
        <f>H136+I136/60+J136/60/60</f>
        <v>#VALUE!</v>
      </c>
      <c r="AH133" s="167" t="s">
        <v>75</v>
      </c>
      <c r="AI133" s="160" t="e">
        <f>AE133-AG133</f>
        <v>#VALUE!</v>
      </c>
      <c r="AJ133" s="161" t="s">
        <v>77</v>
      </c>
      <c r="AK133" s="160" t="e">
        <f>AI132*60</f>
        <v>#VALUE!</v>
      </c>
      <c r="AL133" s="161" t="s">
        <v>79</v>
      </c>
      <c r="AM133" s="160" t="e">
        <f>AK133*6076.12</f>
        <v>#VALUE!</v>
      </c>
      <c r="AN133" s="161" t="s">
        <v>82</v>
      </c>
      <c r="AO133" s="160" t="e">
        <f>AE133*PI()/180</f>
        <v>#VALUE!</v>
      </c>
      <c r="AP133" s="161" t="s">
        <v>85</v>
      </c>
      <c r="AQ133" s="160" t="e">
        <f>AG133*PI()/180</f>
        <v>#VALUE!</v>
      </c>
      <c r="AR133" s="161" t="s">
        <v>87</v>
      </c>
      <c r="AS133" s="159" t="e">
        <f>IF(360+AS132/(2*PI())*360&gt;360,AS132/(PI())*360,360+AS132/(2*PI())*360)</f>
        <v>#VALUE!</v>
      </c>
      <c r="AT133" s="163"/>
      <c r="AU133" s="163"/>
    </row>
    <row r="134" spans="1:47" ht="14.45" customHeight="1" thickTop="1" thickBot="1" x14ac:dyDescent="0.3">
      <c r="A134" s="130" t="s">
        <v>0</v>
      </c>
      <c r="B134" s="241"/>
      <c r="C134" s="244"/>
      <c r="D134" s="192" t="s">
        <v>53</v>
      </c>
      <c r="E134" s="291" t="s">
        <v>66</v>
      </c>
      <c r="F134" s="292"/>
      <c r="G134" s="292"/>
      <c r="H134" s="292"/>
      <c r="I134" s="292"/>
      <c r="J134" s="293"/>
      <c r="K134" s="247"/>
      <c r="L134" s="249"/>
      <c r="M134" s="250"/>
      <c r="N134" s="252"/>
      <c r="O134" s="254"/>
      <c r="P134" s="256"/>
      <c r="Q134" s="259" t="s">
        <v>0</v>
      </c>
      <c r="R134" s="260"/>
      <c r="S134" s="260"/>
      <c r="T134" s="260"/>
      <c r="U134" s="266" t="s">
        <v>0</v>
      </c>
      <c r="V134" s="267"/>
      <c r="W134" s="267"/>
      <c r="X134" s="267"/>
      <c r="Y134" s="268"/>
      <c r="Z134" s="277"/>
      <c r="AA134" s="278"/>
      <c r="AB134" s="279"/>
      <c r="AC134" s="164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1" t="s">
        <v>88</v>
      </c>
      <c r="AS134" s="159" t="e">
        <f>61.582*ACOS(SIN(AE132)*SIN(AG132)+COS(AE132)*COS(AG132)*(AE133-AG133))*6076.12</f>
        <v>#VALUE!</v>
      </c>
      <c r="AT134" s="163"/>
      <c r="AU134" s="163"/>
    </row>
    <row r="135" spans="1:47" ht="15.95" customHeight="1" thickBot="1" x14ac:dyDescent="0.3">
      <c r="A135" s="198" t="s">
        <v>0</v>
      </c>
      <c r="B135" s="241"/>
      <c r="C135" s="244"/>
      <c r="D135" s="192" t="s">
        <v>54</v>
      </c>
      <c r="E135" s="294" t="s">
        <v>65</v>
      </c>
      <c r="F135" s="295"/>
      <c r="G135" s="295"/>
      <c r="H135" s="295"/>
      <c r="I135" s="295"/>
      <c r="J135" s="296"/>
      <c r="K135" s="218" t="s">
        <v>15</v>
      </c>
      <c r="L135" s="219" t="s">
        <v>90</v>
      </c>
      <c r="M135" s="220" t="s">
        <v>60</v>
      </c>
      <c r="N135" s="100" t="s">
        <v>4</v>
      </c>
      <c r="O135" s="101" t="s">
        <v>17</v>
      </c>
      <c r="P135" s="186" t="s">
        <v>19</v>
      </c>
      <c r="Q135" s="261"/>
      <c r="R135" s="260"/>
      <c r="S135" s="260"/>
      <c r="T135" s="260"/>
      <c r="U135" s="269"/>
      <c r="V135" s="270"/>
      <c r="W135" s="270"/>
      <c r="X135" s="270"/>
      <c r="Y135" s="271"/>
      <c r="Z135" s="280"/>
      <c r="AA135" s="281"/>
      <c r="AB135" s="282"/>
      <c r="AC135" s="11"/>
    </row>
    <row r="136" spans="1:47" ht="35.1" customHeight="1" thickTop="1" thickBot="1" x14ac:dyDescent="0.3">
      <c r="A136" s="199" t="str">
        <f>IF(Z133=1,"VERIFIED",IF(AA133=1,"RECHECKED",IF(V133=1,"RECHECK",IF(X133=1,"VERIFY",IF(Y133=1,"NEED PMT APP","SANITY CHECK ONLY")))))</f>
        <v>SANITY CHECK ONLY</v>
      </c>
      <c r="B136" s="242"/>
      <c r="C136" s="245"/>
      <c r="D136" s="193" t="s">
        <v>21</v>
      </c>
      <c r="E136" s="141" t="s">
        <v>0</v>
      </c>
      <c r="F136" s="145" t="s">
        <v>0</v>
      </c>
      <c r="G136" s="137" t="s">
        <v>0</v>
      </c>
      <c r="H136" s="136" t="s">
        <v>0</v>
      </c>
      <c r="I136" s="145" t="s">
        <v>0</v>
      </c>
      <c r="J136" s="137" t="s">
        <v>0</v>
      </c>
      <c r="K136" s="221" t="e">
        <f>#REF!</f>
        <v>#REF!</v>
      </c>
      <c r="L136" s="200" t="str">
        <f>IF(E136=" ","OBS POSN not in use",AU132*6076.12)</f>
        <v>OBS POSN not in use</v>
      </c>
      <c r="M136" s="222">
        <v>0</v>
      </c>
      <c r="N136" s="195" t="str">
        <f>IF(W133=1,"Needs a Photo","Has a Photo")</f>
        <v>Has a Photo</v>
      </c>
      <c r="O136" s="129" t="s">
        <v>64</v>
      </c>
      <c r="P136" s="188" t="str">
        <f>IF(E136=" ","NO OBS'D POSN",(IF(L136&gt;O133,"OFF STA","ON STA")))</f>
        <v>NO OBS'D POSN</v>
      </c>
      <c r="Q136" s="262"/>
      <c r="R136" s="263"/>
      <c r="S136" s="263"/>
      <c r="T136" s="263"/>
      <c r="U136" s="272"/>
      <c r="V136" s="273"/>
      <c r="W136" s="273"/>
      <c r="X136" s="273"/>
      <c r="Y136" s="274"/>
      <c r="Z136" s="283"/>
      <c r="AA136" s="284"/>
      <c r="AB136" s="285"/>
      <c r="AC136" s="154"/>
      <c r="AD136" s="155"/>
      <c r="AE136" s="156" t="s">
        <v>71</v>
      </c>
      <c r="AF136" s="155"/>
      <c r="AG136" s="156" t="s">
        <v>72</v>
      </c>
      <c r="AH136" s="156"/>
      <c r="AI136" s="156" t="s">
        <v>73</v>
      </c>
      <c r="AJ136" s="155"/>
      <c r="AK136" s="157" t="s">
        <v>83</v>
      </c>
      <c r="AL136" s="155"/>
      <c r="AM136" s="156"/>
      <c r="AN136" s="155"/>
      <c r="AO136" s="157" t="s">
        <v>80</v>
      </c>
      <c r="AP136" s="155"/>
      <c r="AQ136" s="156"/>
      <c r="AR136" s="155"/>
      <c r="AS136" s="156"/>
      <c r="AT136" s="155"/>
      <c r="AU136" s="155"/>
    </row>
    <row r="137" spans="1:47" ht="22.5" thickTop="1" thickBot="1" x14ac:dyDescent="0.35">
      <c r="J137" s="151" t="s">
        <v>47</v>
      </c>
      <c r="K137" s="152">
        <f>SUM(U15:U136)</f>
        <v>20</v>
      </c>
      <c r="L137" s="149" t="s">
        <v>49</v>
      </c>
      <c r="M137" s="152">
        <f>SUM(X15:X136)</f>
        <v>16</v>
      </c>
      <c r="N137" s="196" t="s">
        <v>50</v>
      </c>
      <c r="O137" s="152">
        <f>SUM(V15:V136)</f>
        <v>0</v>
      </c>
      <c r="P137" s="184" t="s">
        <v>51</v>
      </c>
      <c r="Q137" s="152">
        <f>SUM(W15:W136)</f>
        <v>13</v>
      </c>
      <c r="R137" s="150" t="s">
        <v>52</v>
      </c>
      <c r="S137" s="152">
        <f>SUM(Y15:Y136)</f>
        <v>0</v>
      </c>
      <c r="T137" s="169"/>
      <c r="U137" s="181"/>
      <c r="V137" s="170"/>
      <c r="W137" s="171"/>
      <c r="X137" s="171"/>
      <c r="Y137" s="172"/>
      <c r="Z137" s="148">
        <f>SUM(Z15:Z136)</f>
        <v>0</v>
      </c>
      <c r="AA137" s="148">
        <f>SUM(AA15:AA136)</f>
        <v>0</v>
      </c>
      <c r="AB137" s="148">
        <f>SUM(AB15:AB136)</f>
        <v>0</v>
      </c>
    </row>
    <row r="138" spans="1:47" ht="21.75" thickTop="1" x14ac:dyDescent="0.3"/>
  </sheetData>
  <sheetProtection insertRows="0"/>
  <mergeCells count="401">
    <mergeCell ref="A9:T9"/>
    <mergeCell ref="A10:T10"/>
    <mergeCell ref="A11:T11"/>
    <mergeCell ref="A12:T12"/>
    <mergeCell ref="A13:T13"/>
    <mergeCell ref="A14:B14"/>
    <mergeCell ref="D14:E14"/>
    <mergeCell ref="F14:H14"/>
    <mergeCell ref="I14:T14"/>
    <mergeCell ref="A7:K7"/>
    <mergeCell ref="L7:T7"/>
    <mergeCell ref="D8:G8"/>
    <mergeCell ref="H8:K8"/>
    <mergeCell ref="L8:T8"/>
    <mergeCell ref="A121:B121"/>
    <mergeCell ref="D121:E121"/>
    <mergeCell ref="F121:H121"/>
    <mergeCell ref="I121:T121"/>
    <mergeCell ref="A103:B103"/>
    <mergeCell ref="D103:E103"/>
    <mergeCell ref="F103:H103"/>
    <mergeCell ref="I103:T103"/>
    <mergeCell ref="A86:B86"/>
    <mergeCell ref="D86:E86"/>
    <mergeCell ref="F86:H86"/>
    <mergeCell ref="I86:T86"/>
    <mergeCell ref="A92:B92"/>
    <mergeCell ref="D92:E92"/>
    <mergeCell ref="F92:H92"/>
    <mergeCell ref="I92:T92"/>
    <mergeCell ref="A109:B109"/>
    <mergeCell ref="D109:E109"/>
    <mergeCell ref="F109:H109"/>
    <mergeCell ref="I109:T109"/>
    <mergeCell ref="A74:B74"/>
    <mergeCell ref="D74:E74"/>
    <mergeCell ref="F74:H74"/>
    <mergeCell ref="I74:T74"/>
    <mergeCell ref="A80:B80"/>
    <mergeCell ref="D80:E80"/>
    <mergeCell ref="F80:H80"/>
    <mergeCell ref="I80:T80"/>
    <mergeCell ref="A115:B115"/>
    <mergeCell ref="D115:E115"/>
    <mergeCell ref="F115:H115"/>
    <mergeCell ref="I115:T115"/>
    <mergeCell ref="A56:B56"/>
    <mergeCell ref="D56:E56"/>
    <mergeCell ref="F56:H56"/>
    <mergeCell ref="I56:T56"/>
    <mergeCell ref="A62:B62"/>
    <mergeCell ref="D62:E62"/>
    <mergeCell ref="F62:H62"/>
    <mergeCell ref="I62:T62"/>
    <mergeCell ref="A68:B68"/>
    <mergeCell ref="D68:E68"/>
    <mergeCell ref="F68:H68"/>
    <mergeCell ref="I68:T68"/>
    <mergeCell ref="A38:B38"/>
    <mergeCell ref="D38:E38"/>
    <mergeCell ref="F38:H38"/>
    <mergeCell ref="I38:T38"/>
    <mergeCell ref="A44:B44"/>
    <mergeCell ref="D44:E44"/>
    <mergeCell ref="F44:H44"/>
    <mergeCell ref="I44:T44"/>
    <mergeCell ref="A50:B50"/>
    <mergeCell ref="D50:E50"/>
    <mergeCell ref="F50:H50"/>
    <mergeCell ref="I50:T50"/>
    <mergeCell ref="B46:B49"/>
    <mergeCell ref="C46:C49"/>
    <mergeCell ref="B40:B43"/>
    <mergeCell ref="C40:C43"/>
    <mergeCell ref="B52:B55"/>
    <mergeCell ref="C52:C55"/>
    <mergeCell ref="B58:B61"/>
    <mergeCell ref="C58:C61"/>
    <mergeCell ref="S76:T76"/>
    <mergeCell ref="K76:K77"/>
    <mergeCell ref="O76:O77"/>
    <mergeCell ref="N76:N77"/>
    <mergeCell ref="Q77:T79"/>
    <mergeCell ref="K58:K59"/>
    <mergeCell ref="L58:L59"/>
    <mergeCell ref="P76:P77"/>
    <mergeCell ref="O58:O59"/>
    <mergeCell ref="O70:O71"/>
    <mergeCell ref="K64:K65"/>
    <mergeCell ref="L64:L65"/>
    <mergeCell ref="M64:M65"/>
    <mergeCell ref="N64:N65"/>
    <mergeCell ref="O64:O65"/>
    <mergeCell ref="E6:J6"/>
    <mergeCell ref="A6:D6"/>
    <mergeCell ref="U95:Y97"/>
    <mergeCell ref="U71:Y73"/>
    <mergeCell ref="U29:Y31"/>
    <mergeCell ref="O46:O47"/>
    <mergeCell ref="P46:P47"/>
    <mergeCell ref="S46:T46"/>
    <mergeCell ref="Q47:T49"/>
    <mergeCell ref="K46:K47"/>
    <mergeCell ref="L46:L47"/>
    <mergeCell ref="M46:M47"/>
    <mergeCell ref="N46:N47"/>
    <mergeCell ref="U35:Y37"/>
    <mergeCell ref="O40:O41"/>
    <mergeCell ref="U59:Y61"/>
    <mergeCell ref="P40:P41"/>
    <mergeCell ref="S40:T40"/>
    <mergeCell ref="Q41:T43"/>
    <mergeCell ref="K28:K29"/>
    <mergeCell ref="K40:K41"/>
    <mergeCell ref="L40:L41"/>
    <mergeCell ref="M40:M41"/>
    <mergeCell ref="S64:T64"/>
    <mergeCell ref="B117:B120"/>
    <mergeCell ref="N40:N41"/>
    <mergeCell ref="K52:K53"/>
    <mergeCell ref="L52:L53"/>
    <mergeCell ref="Z124:AB126"/>
    <mergeCell ref="U112:Y114"/>
    <mergeCell ref="Z112:AB114"/>
    <mergeCell ref="U118:Y120"/>
    <mergeCell ref="Z118:AB120"/>
    <mergeCell ref="U100:Y102"/>
    <mergeCell ref="Z100:AB102"/>
    <mergeCell ref="U106:Y108"/>
    <mergeCell ref="Z106:AB108"/>
    <mergeCell ref="U124:Y126"/>
    <mergeCell ref="U122:Y122"/>
    <mergeCell ref="Z95:AB97"/>
    <mergeCell ref="U89:Y91"/>
    <mergeCell ref="Z89:AB91"/>
    <mergeCell ref="U65:Y67"/>
    <mergeCell ref="Z65:AB67"/>
    <mergeCell ref="Z71:AB73"/>
    <mergeCell ref="Z59:AB61"/>
    <mergeCell ref="Z129:AB131"/>
    <mergeCell ref="B123:B126"/>
    <mergeCell ref="C123:C126"/>
    <mergeCell ref="K123:K124"/>
    <mergeCell ref="L123:L124"/>
    <mergeCell ref="M123:M124"/>
    <mergeCell ref="N123:N124"/>
    <mergeCell ref="O123:O124"/>
    <mergeCell ref="P123:P124"/>
    <mergeCell ref="S123:T123"/>
    <mergeCell ref="Q124:T126"/>
    <mergeCell ref="B128:B131"/>
    <mergeCell ref="C128:C131"/>
    <mergeCell ref="K128:K129"/>
    <mergeCell ref="L128:L129"/>
    <mergeCell ref="M128:M129"/>
    <mergeCell ref="N128:N129"/>
    <mergeCell ref="O128:O129"/>
    <mergeCell ref="P128:P129"/>
    <mergeCell ref="S128:T128"/>
    <mergeCell ref="Q129:T131"/>
    <mergeCell ref="O111:O112"/>
    <mergeCell ref="P111:P112"/>
    <mergeCell ref="S111:T111"/>
    <mergeCell ref="Q112:T114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105:B108"/>
    <mergeCell ref="C105:C108"/>
    <mergeCell ref="K105:K106"/>
    <mergeCell ref="L105:L106"/>
    <mergeCell ref="M105:M106"/>
    <mergeCell ref="N105:N106"/>
    <mergeCell ref="B111:B114"/>
    <mergeCell ref="C111:C114"/>
    <mergeCell ref="K111:K112"/>
    <mergeCell ref="L111:L112"/>
    <mergeCell ref="M111:M112"/>
    <mergeCell ref="N111:N112"/>
    <mergeCell ref="C88:C91"/>
    <mergeCell ref="K88:K89"/>
    <mergeCell ref="L88:L89"/>
    <mergeCell ref="M88:M89"/>
    <mergeCell ref="N88:N89"/>
    <mergeCell ref="B99:B102"/>
    <mergeCell ref="C99:C102"/>
    <mergeCell ref="K99:K100"/>
    <mergeCell ref="L99:L100"/>
    <mergeCell ref="M99:M100"/>
    <mergeCell ref="N99:N100"/>
    <mergeCell ref="B94:B97"/>
    <mergeCell ref="C94:C97"/>
    <mergeCell ref="K94:K95"/>
    <mergeCell ref="K82:K83"/>
    <mergeCell ref="B22:B25"/>
    <mergeCell ref="C22:C25"/>
    <mergeCell ref="B76:B79"/>
    <mergeCell ref="B28:B31"/>
    <mergeCell ref="C28:C31"/>
    <mergeCell ref="Q29:T31"/>
    <mergeCell ref="L28:L29"/>
    <mergeCell ref="M28:M29"/>
    <mergeCell ref="N28:N29"/>
    <mergeCell ref="O28:O29"/>
    <mergeCell ref="P28:P29"/>
    <mergeCell ref="S28:T28"/>
    <mergeCell ref="P22:P23"/>
    <mergeCell ref="O22:O23"/>
    <mergeCell ref="N22:N23"/>
    <mergeCell ref="M22:M23"/>
    <mergeCell ref="M58:M59"/>
    <mergeCell ref="A26:B26"/>
    <mergeCell ref="D26:E26"/>
    <mergeCell ref="F26:H26"/>
    <mergeCell ref="I26:T26"/>
    <mergeCell ref="A32:B32"/>
    <mergeCell ref="D32:E32"/>
    <mergeCell ref="N58:N59"/>
    <mergeCell ref="B70:B73"/>
    <mergeCell ref="C70:C73"/>
    <mergeCell ref="K70:K71"/>
    <mergeCell ref="L70:L71"/>
    <mergeCell ref="M70:M71"/>
    <mergeCell ref="N70:N71"/>
    <mergeCell ref="B64:B67"/>
    <mergeCell ref="C64:C67"/>
    <mergeCell ref="B16:B19"/>
    <mergeCell ref="C16:C19"/>
    <mergeCell ref="K16:K17"/>
    <mergeCell ref="L16:L17"/>
    <mergeCell ref="M16:M17"/>
    <mergeCell ref="N16:N17"/>
    <mergeCell ref="K22:K23"/>
    <mergeCell ref="K34:K35"/>
    <mergeCell ref="L34:L35"/>
    <mergeCell ref="M34:M35"/>
    <mergeCell ref="N34:N35"/>
    <mergeCell ref="L22:L23"/>
    <mergeCell ref="C34:C37"/>
    <mergeCell ref="B34:B37"/>
    <mergeCell ref="A20:B20"/>
    <mergeCell ref="D20:E20"/>
    <mergeCell ref="F20:H20"/>
    <mergeCell ref="I20:T20"/>
    <mergeCell ref="F32:H32"/>
    <mergeCell ref="I32:T32"/>
    <mergeCell ref="Z5:Z6"/>
    <mergeCell ref="Z77:AB79"/>
    <mergeCell ref="O16:O17"/>
    <mergeCell ref="Z35:AB37"/>
    <mergeCell ref="U41:Y43"/>
    <mergeCell ref="Z41:AB43"/>
    <mergeCell ref="U47:Y49"/>
    <mergeCell ref="Z47:AB49"/>
    <mergeCell ref="U53:Y55"/>
    <mergeCell ref="Q17:T19"/>
    <mergeCell ref="Z23:AB25"/>
    <mergeCell ref="U17:Y19"/>
    <mergeCell ref="U23:Y25"/>
    <mergeCell ref="Z29:AB31"/>
    <mergeCell ref="Z53:AB55"/>
    <mergeCell ref="Q23:T25"/>
    <mergeCell ref="U51:Y51"/>
    <mergeCell ref="U77:Y79"/>
    <mergeCell ref="U39:Y39"/>
    <mergeCell ref="O34:O35"/>
    <mergeCell ref="P34:P35"/>
    <mergeCell ref="S34:T34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P1:T1"/>
    <mergeCell ref="P4:T4"/>
    <mergeCell ref="P2:T3"/>
    <mergeCell ref="U3:Y3"/>
    <mergeCell ref="U4:Y4"/>
    <mergeCell ref="U2:Y2"/>
    <mergeCell ref="Z1:Z2"/>
    <mergeCell ref="Z3:AB4"/>
    <mergeCell ref="Z17:AB19"/>
    <mergeCell ref="P16:P17"/>
    <mergeCell ref="S16:T16"/>
    <mergeCell ref="U15:Y15"/>
    <mergeCell ref="U21:Y21"/>
    <mergeCell ref="U27:Y27"/>
    <mergeCell ref="U33:Y33"/>
    <mergeCell ref="U75:Y75"/>
    <mergeCell ref="S52:T52"/>
    <mergeCell ref="Q53:T55"/>
    <mergeCell ref="Q35:T37"/>
    <mergeCell ref="P58:P59"/>
    <mergeCell ref="S58:T58"/>
    <mergeCell ref="Q59:T61"/>
    <mergeCell ref="P70:P71"/>
    <mergeCell ref="S70:T70"/>
    <mergeCell ref="Q71:T73"/>
    <mergeCell ref="S22:T22"/>
    <mergeCell ref="P64:P65"/>
    <mergeCell ref="Q65:T67"/>
    <mergeCell ref="W5:W6"/>
    <mergeCell ref="Z83:AB85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76:C79"/>
    <mergeCell ref="L76:L77"/>
    <mergeCell ref="K6:O6"/>
    <mergeCell ref="M76:M77"/>
    <mergeCell ref="O1:O2"/>
    <mergeCell ref="U45:Y45"/>
    <mergeCell ref="B133:B136"/>
    <mergeCell ref="C133:C136"/>
    <mergeCell ref="K133:K134"/>
    <mergeCell ref="L133:L134"/>
    <mergeCell ref="M133:M134"/>
    <mergeCell ref="N133:N134"/>
    <mergeCell ref="O133:O134"/>
    <mergeCell ref="P133:P134"/>
    <mergeCell ref="S133:T133"/>
    <mergeCell ref="Q134:T136"/>
    <mergeCell ref="Z134:AB136"/>
    <mergeCell ref="L94:L95"/>
    <mergeCell ref="M94:M95"/>
    <mergeCell ref="N94:N95"/>
    <mergeCell ref="O94:O95"/>
    <mergeCell ref="Q95:T97"/>
    <mergeCell ref="E134:J134"/>
    <mergeCell ref="E135:J135"/>
    <mergeCell ref="S94:T94"/>
    <mergeCell ref="P94:P95"/>
    <mergeCell ref="O105:O106"/>
    <mergeCell ref="P105:P106"/>
    <mergeCell ref="S105:T105"/>
    <mergeCell ref="Q106:T108"/>
    <mergeCell ref="U129:Y131"/>
    <mergeCell ref="O99:O100"/>
    <mergeCell ref="P99:P100"/>
    <mergeCell ref="S99:T99"/>
    <mergeCell ref="Q100:T102"/>
    <mergeCell ref="U69:Y69"/>
    <mergeCell ref="U93:Y93"/>
    <mergeCell ref="U87:Y87"/>
    <mergeCell ref="U98:Y98"/>
    <mergeCell ref="U104:Y104"/>
    <mergeCell ref="U110:Y110"/>
    <mergeCell ref="U116:Y116"/>
    <mergeCell ref="U127:Y127"/>
    <mergeCell ref="L82:L83"/>
    <mergeCell ref="M82:M83"/>
    <mergeCell ref="S82:T82"/>
    <mergeCell ref="P82:P83"/>
    <mergeCell ref="Q83:T85"/>
    <mergeCell ref="O82:O83"/>
    <mergeCell ref="B82:B85"/>
    <mergeCell ref="C82:C85"/>
    <mergeCell ref="N82:N83"/>
    <mergeCell ref="O88:O89"/>
    <mergeCell ref="P88:P89"/>
    <mergeCell ref="S88:T88"/>
    <mergeCell ref="Q89:T91"/>
    <mergeCell ref="U81:Y81"/>
    <mergeCell ref="U83:Y85"/>
    <mergeCell ref="U132:Y132"/>
    <mergeCell ref="M52:M53"/>
    <mergeCell ref="N52:N53"/>
    <mergeCell ref="O52:O53"/>
    <mergeCell ref="P52:P53"/>
    <mergeCell ref="U134:Y136"/>
    <mergeCell ref="B88:B91"/>
    <mergeCell ref="U57:Y57"/>
    <mergeCell ref="U63:Y6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29"/>
  <sheetViews>
    <sheetView workbookViewId="0">
      <selection activeCell="E25" sqref="E25"/>
    </sheetView>
  </sheetViews>
  <sheetFormatPr defaultColWidth="8.85546875" defaultRowHeight="15.75" x14ac:dyDescent="0.25"/>
  <cols>
    <col min="1" max="1" width="8.85546875" style="2"/>
    <col min="2" max="2" width="8.85546875" style="12"/>
    <col min="3" max="3" width="8.85546875" style="211"/>
    <col min="4" max="4" width="11.7109375" style="3" customWidth="1"/>
    <col min="5" max="5" width="22.28515625" style="202" customWidth="1"/>
    <col min="6" max="6" width="14.140625" style="202" customWidth="1"/>
    <col min="7" max="7" width="13.85546875" style="202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6384" width="8.85546875" style="2"/>
  </cols>
  <sheetData>
    <row r="1" spans="1:14" ht="15" x14ac:dyDescent="0.25">
      <c r="A1" s="203" t="s">
        <v>99</v>
      </c>
      <c r="B1" t="s">
        <v>100</v>
      </c>
      <c r="C1" s="8" t="s">
        <v>101</v>
      </c>
      <c r="D1" s="8" t="s">
        <v>102</v>
      </c>
      <c r="E1" s="207" t="s">
        <v>103</v>
      </c>
      <c r="F1" s="8" t="s">
        <v>104</v>
      </c>
      <c r="G1" s="8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</row>
    <row r="2" spans="1:14" ht="29.25" x14ac:dyDescent="0.25">
      <c r="A2" s="204" t="s">
        <v>113</v>
      </c>
      <c r="B2" s="204" t="s">
        <v>114</v>
      </c>
      <c r="C2" s="209" t="s">
        <v>115</v>
      </c>
      <c r="D2" s="209" t="s">
        <v>116</v>
      </c>
      <c r="E2" s="208" t="s">
        <v>264</v>
      </c>
      <c r="F2" s="8" t="s">
        <v>117</v>
      </c>
      <c r="G2" s="8" t="s">
        <v>118</v>
      </c>
      <c r="H2" s="205" t="s">
        <v>119</v>
      </c>
      <c r="I2" s="205" t="s">
        <v>120</v>
      </c>
      <c r="J2" s="205" t="s">
        <v>121</v>
      </c>
      <c r="K2" s="205" t="s">
        <v>122</v>
      </c>
      <c r="L2" s="205" t="s">
        <v>123</v>
      </c>
      <c r="M2" s="204" t="s">
        <v>124</v>
      </c>
      <c r="N2" s="204" t="s">
        <v>125</v>
      </c>
    </row>
    <row r="3" spans="1:14" ht="45" x14ac:dyDescent="0.25">
      <c r="A3" s="204" t="s">
        <v>113</v>
      </c>
      <c r="B3" s="204" t="s">
        <v>126</v>
      </c>
      <c r="C3" s="209" t="s">
        <v>127</v>
      </c>
      <c r="D3" s="209" t="s">
        <v>128</v>
      </c>
      <c r="E3" s="208" t="s">
        <v>129</v>
      </c>
      <c r="F3" s="8" t="s">
        <v>130</v>
      </c>
      <c r="G3" s="8" t="s">
        <v>131</v>
      </c>
      <c r="H3" s="205" t="s">
        <v>119</v>
      </c>
      <c r="I3" s="205" t="s">
        <v>120</v>
      </c>
      <c r="J3" s="205" t="s">
        <v>121</v>
      </c>
      <c r="K3" s="205" t="s">
        <v>122</v>
      </c>
      <c r="L3" s="205" t="s">
        <v>123</v>
      </c>
      <c r="M3" s="204" t="s">
        <v>124</v>
      </c>
      <c r="N3" s="204" t="s">
        <v>125</v>
      </c>
    </row>
    <row r="4" spans="1:14" ht="39" x14ac:dyDescent="0.25">
      <c r="A4" s="204" t="s">
        <v>113</v>
      </c>
      <c r="B4" s="204" t="s">
        <v>126</v>
      </c>
      <c r="C4" s="212" t="s">
        <v>132</v>
      </c>
      <c r="D4" s="212" t="s">
        <v>133</v>
      </c>
      <c r="E4" s="208" t="s">
        <v>265</v>
      </c>
      <c r="F4" s="8" t="s">
        <v>134</v>
      </c>
      <c r="G4" s="8" t="s">
        <v>135</v>
      </c>
      <c r="H4" s="205" t="s">
        <v>119</v>
      </c>
      <c r="I4" s="205" t="s">
        <v>120</v>
      </c>
      <c r="J4" s="205" t="s">
        <v>121</v>
      </c>
      <c r="K4" s="205" t="s">
        <v>122</v>
      </c>
      <c r="L4" s="205" t="s">
        <v>123</v>
      </c>
      <c r="M4" s="204" t="s">
        <v>136</v>
      </c>
      <c r="N4" s="204" t="s">
        <v>125</v>
      </c>
    </row>
    <row r="5" spans="1:14" ht="45" x14ac:dyDescent="0.25">
      <c r="A5" s="204" t="s">
        <v>113</v>
      </c>
      <c r="B5" s="204" t="s">
        <v>126</v>
      </c>
      <c r="C5" s="209" t="s">
        <v>137</v>
      </c>
      <c r="D5" s="209" t="s">
        <v>138</v>
      </c>
      <c r="E5" s="208" t="s">
        <v>139</v>
      </c>
      <c r="F5" s="8" t="s">
        <v>140</v>
      </c>
      <c r="G5" s="8" t="s">
        <v>141</v>
      </c>
      <c r="H5" s="205" t="s">
        <v>119</v>
      </c>
      <c r="I5" s="205" t="s">
        <v>120</v>
      </c>
      <c r="J5" s="205" t="s">
        <v>121</v>
      </c>
      <c r="K5" s="205" t="s">
        <v>122</v>
      </c>
      <c r="L5" s="205" t="s">
        <v>123</v>
      </c>
      <c r="M5" s="204" t="s">
        <v>136</v>
      </c>
      <c r="N5" s="204" t="s">
        <v>125</v>
      </c>
    </row>
    <row r="6" spans="1:14" ht="39" x14ac:dyDescent="0.25">
      <c r="A6" s="204" t="s">
        <v>113</v>
      </c>
      <c r="B6" s="204" t="s">
        <v>126</v>
      </c>
      <c r="C6" s="209" t="s">
        <v>142</v>
      </c>
      <c r="D6" s="209" t="s">
        <v>143</v>
      </c>
      <c r="E6" s="208" t="s">
        <v>144</v>
      </c>
      <c r="F6" s="8" t="s">
        <v>145</v>
      </c>
      <c r="G6" s="8" t="s">
        <v>146</v>
      </c>
      <c r="H6" s="205" t="s">
        <v>147</v>
      </c>
      <c r="I6" s="205" t="s">
        <v>120</v>
      </c>
      <c r="J6" s="205" t="s">
        <v>121</v>
      </c>
      <c r="K6" s="205" t="s">
        <v>122</v>
      </c>
      <c r="L6" s="205" t="s">
        <v>123</v>
      </c>
      <c r="M6" s="204" t="s">
        <v>148</v>
      </c>
      <c r="N6" s="204" t="s">
        <v>125</v>
      </c>
    </row>
    <row r="7" spans="1:14" ht="30" x14ac:dyDescent="0.25">
      <c r="A7" s="204" t="s">
        <v>113</v>
      </c>
      <c r="B7" s="204" t="s">
        <v>114</v>
      </c>
      <c r="C7" s="209" t="s">
        <v>149</v>
      </c>
      <c r="D7" s="209" t="s">
        <v>150</v>
      </c>
      <c r="E7" s="208" t="s">
        <v>151</v>
      </c>
      <c r="F7" s="8" t="s">
        <v>152</v>
      </c>
      <c r="G7" s="8" t="s">
        <v>153</v>
      </c>
      <c r="H7" s="205" t="s">
        <v>147</v>
      </c>
      <c r="I7" s="205" t="s">
        <v>120</v>
      </c>
      <c r="J7" s="205" t="s">
        <v>121</v>
      </c>
      <c r="K7" s="205" t="s">
        <v>122</v>
      </c>
      <c r="L7" s="205" t="s">
        <v>123</v>
      </c>
      <c r="M7" s="204" t="s">
        <v>148</v>
      </c>
      <c r="N7" s="204" t="s">
        <v>125</v>
      </c>
    </row>
    <row r="8" spans="1:14" ht="39" x14ac:dyDescent="0.25">
      <c r="A8" s="204" t="s">
        <v>113</v>
      </c>
      <c r="B8" s="204" t="s">
        <v>126</v>
      </c>
      <c r="C8" s="209" t="s">
        <v>154</v>
      </c>
      <c r="D8" s="209" t="s">
        <v>155</v>
      </c>
      <c r="E8" s="208" t="s">
        <v>156</v>
      </c>
      <c r="F8" s="8" t="s">
        <v>157</v>
      </c>
      <c r="G8" s="8" t="s">
        <v>158</v>
      </c>
      <c r="H8" s="205" t="s">
        <v>147</v>
      </c>
      <c r="I8" s="205" t="s">
        <v>120</v>
      </c>
      <c r="J8" s="205" t="s">
        <v>121</v>
      </c>
      <c r="K8" s="205" t="s">
        <v>122</v>
      </c>
      <c r="L8" s="205" t="s">
        <v>123</v>
      </c>
      <c r="M8" s="204" t="s">
        <v>148</v>
      </c>
      <c r="N8" s="204" t="s">
        <v>125</v>
      </c>
    </row>
    <row r="9" spans="1:14" ht="39" x14ac:dyDescent="0.25">
      <c r="A9" s="204" t="s">
        <v>113</v>
      </c>
      <c r="B9" s="204" t="s">
        <v>126</v>
      </c>
      <c r="C9" s="209" t="s">
        <v>159</v>
      </c>
      <c r="D9" s="209" t="s">
        <v>160</v>
      </c>
      <c r="E9" s="208" t="s">
        <v>161</v>
      </c>
      <c r="F9" s="8" t="s">
        <v>162</v>
      </c>
      <c r="G9" s="8" t="s">
        <v>163</v>
      </c>
      <c r="H9" s="205" t="s">
        <v>147</v>
      </c>
      <c r="I9" s="205" t="s">
        <v>120</v>
      </c>
      <c r="J9" s="205" t="s">
        <v>121</v>
      </c>
      <c r="K9" s="205" t="s">
        <v>122</v>
      </c>
      <c r="L9" s="205" t="s">
        <v>123</v>
      </c>
      <c r="M9" s="204" t="s">
        <v>148</v>
      </c>
      <c r="N9" s="204" t="s">
        <v>125</v>
      </c>
    </row>
    <row r="10" spans="1:14" ht="39" x14ac:dyDescent="0.25">
      <c r="A10" s="204" t="s">
        <v>113</v>
      </c>
      <c r="B10" s="204" t="s">
        <v>126</v>
      </c>
      <c r="C10" s="209" t="s">
        <v>164</v>
      </c>
      <c r="D10" s="209" t="s">
        <v>165</v>
      </c>
      <c r="E10" s="225" t="s">
        <v>166</v>
      </c>
      <c r="F10" s="8" t="s">
        <v>167</v>
      </c>
      <c r="G10" s="8" t="s">
        <v>168</v>
      </c>
      <c r="H10" s="205" t="s">
        <v>147</v>
      </c>
      <c r="I10" s="205" t="s">
        <v>120</v>
      </c>
      <c r="J10" s="205" t="s">
        <v>121</v>
      </c>
      <c r="K10" s="205" t="s">
        <v>122</v>
      </c>
      <c r="L10" s="205" t="s">
        <v>123</v>
      </c>
      <c r="M10" s="204" t="s">
        <v>148</v>
      </c>
      <c r="N10" s="204" t="s">
        <v>125</v>
      </c>
    </row>
    <row r="11" spans="1:14" ht="39" x14ac:dyDescent="0.25">
      <c r="A11" s="204" t="s">
        <v>113</v>
      </c>
      <c r="B11" s="204" t="s">
        <v>126</v>
      </c>
      <c r="C11" s="209" t="s">
        <v>169</v>
      </c>
      <c r="D11" s="209" t="s">
        <v>169</v>
      </c>
      <c r="E11" s="225" t="s">
        <v>170</v>
      </c>
      <c r="F11" s="8" t="s">
        <v>171</v>
      </c>
      <c r="G11" s="8" t="s">
        <v>172</v>
      </c>
      <c r="H11" s="205" t="s">
        <v>147</v>
      </c>
      <c r="I11" s="205" t="s">
        <v>120</v>
      </c>
      <c r="J11" s="205" t="s">
        <v>121</v>
      </c>
      <c r="K11" s="205" t="s">
        <v>122</v>
      </c>
      <c r="L11" s="205" t="s">
        <v>123</v>
      </c>
      <c r="M11" s="204" t="s">
        <v>148</v>
      </c>
      <c r="N11" s="204" t="s">
        <v>125</v>
      </c>
    </row>
    <row r="12" spans="1:14" ht="39" x14ac:dyDescent="0.25">
      <c r="A12" s="204" t="s">
        <v>113</v>
      </c>
      <c r="B12" s="204" t="s">
        <v>126</v>
      </c>
      <c r="C12" s="209" t="s">
        <v>173</v>
      </c>
      <c r="D12" s="209" t="s">
        <v>174</v>
      </c>
      <c r="E12" s="225" t="s">
        <v>175</v>
      </c>
      <c r="F12" s="8" t="s">
        <v>176</v>
      </c>
      <c r="G12" s="8" t="s">
        <v>177</v>
      </c>
      <c r="H12" s="205" t="s">
        <v>147</v>
      </c>
      <c r="I12" s="205" t="s">
        <v>120</v>
      </c>
      <c r="J12" s="205" t="s">
        <v>121</v>
      </c>
      <c r="K12" s="205" t="s">
        <v>122</v>
      </c>
      <c r="L12" s="205" t="s">
        <v>123</v>
      </c>
      <c r="M12" s="204" t="s">
        <v>148</v>
      </c>
      <c r="N12" s="204" t="s">
        <v>125</v>
      </c>
    </row>
    <row r="13" spans="1:14" ht="39" x14ac:dyDescent="0.25">
      <c r="A13" s="204" t="s">
        <v>113</v>
      </c>
      <c r="B13" s="204" t="s">
        <v>126</v>
      </c>
      <c r="C13" s="209" t="s">
        <v>178</v>
      </c>
      <c r="D13" s="209" t="s">
        <v>179</v>
      </c>
      <c r="E13" s="225" t="s">
        <v>180</v>
      </c>
      <c r="F13" s="8" t="s">
        <v>181</v>
      </c>
      <c r="G13" s="8" t="s">
        <v>182</v>
      </c>
      <c r="H13" s="205" t="s">
        <v>147</v>
      </c>
      <c r="I13" s="205" t="s">
        <v>120</v>
      </c>
      <c r="J13" s="205" t="s">
        <v>121</v>
      </c>
      <c r="K13" s="205" t="s">
        <v>122</v>
      </c>
      <c r="L13" s="205" t="s">
        <v>123</v>
      </c>
      <c r="M13" s="204" t="s">
        <v>148</v>
      </c>
      <c r="N13" s="204" t="s">
        <v>125</v>
      </c>
    </row>
    <row r="14" spans="1:14" ht="39" x14ac:dyDescent="0.25">
      <c r="A14" s="204" t="s">
        <v>113</v>
      </c>
      <c r="B14" s="204" t="s">
        <v>126</v>
      </c>
      <c r="C14" s="209" t="s">
        <v>183</v>
      </c>
      <c r="D14" s="209" t="s">
        <v>184</v>
      </c>
      <c r="E14" s="225" t="s">
        <v>185</v>
      </c>
      <c r="F14" s="8" t="s">
        <v>186</v>
      </c>
      <c r="G14" s="8" t="s">
        <v>187</v>
      </c>
      <c r="H14" s="205" t="s">
        <v>147</v>
      </c>
      <c r="I14" s="205" t="s">
        <v>120</v>
      </c>
      <c r="J14" s="205" t="s">
        <v>121</v>
      </c>
      <c r="K14" s="205" t="s">
        <v>122</v>
      </c>
      <c r="L14" s="205" t="s">
        <v>123</v>
      </c>
      <c r="M14" s="204" t="s">
        <v>148</v>
      </c>
      <c r="N14" s="204" t="s">
        <v>125</v>
      </c>
    </row>
    <row r="15" spans="1:14" ht="39" x14ac:dyDescent="0.25">
      <c r="A15" s="204" t="s">
        <v>113</v>
      </c>
      <c r="B15" s="204" t="s">
        <v>126</v>
      </c>
      <c r="C15" s="209" t="s">
        <v>188</v>
      </c>
      <c r="D15" s="209" t="s">
        <v>189</v>
      </c>
      <c r="E15" s="225" t="s">
        <v>190</v>
      </c>
      <c r="F15" s="8" t="s">
        <v>191</v>
      </c>
      <c r="G15" s="8" t="s">
        <v>192</v>
      </c>
      <c r="H15" s="205" t="s">
        <v>147</v>
      </c>
      <c r="I15" s="205" t="s">
        <v>120</v>
      </c>
      <c r="J15" s="205" t="s">
        <v>121</v>
      </c>
      <c r="K15" s="205" t="s">
        <v>122</v>
      </c>
      <c r="L15" s="205" t="s">
        <v>123</v>
      </c>
      <c r="M15" s="204" t="s">
        <v>148</v>
      </c>
      <c r="N15" s="204" t="s">
        <v>125</v>
      </c>
    </row>
    <row r="16" spans="1:14" ht="39" x14ac:dyDescent="0.25">
      <c r="A16" s="204" t="s">
        <v>113</v>
      </c>
      <c r="B16" s="204" t="s">
        <v>126</v>
      </c>
      <c r="C16" s="209" t="s">
        <v>193</v>
      </c>
      <c r="D16" s="209" t="s">
        <v>194</v>
      </c>
      <c r="E16" s="225" t="s">
        <v>195</v>
      </c>
      <c r="F16" s="8" t="s">
        <v>196</v>
      </c>
      <c r="G16" s="8" t="s">
        <v>197</v>
      </c>
      <c r="H16" s="205" t="s">
        <v>147</v>
      </c>
      <c r="I16" s="205" t="s">
        <v>120</v>
      </c>
      <c r="J16" s="205" t="s">
        <v>121</v>
      </c>
      <c r="K16" s="205" t="s">
        <v>122</v>
      </c>
      <c r="L16" s="205" t="s">
        <v>123</v>
      </c>
      <c r="M16" s="204" t="s">
        <v>148</v>
      </c>
      <c r="N16" s="204" t="s">
        <v>125</v>
      </c>
    </row>
    <row r="17" spans="1:14" ht="39" x14ac:dyDescent="0.25">
      <c r="A17" s="204" t="s">
        <v>113</v>
      </c>
      <c r="B17" s="204" t="s">
        <v>126</v>
      </c>
      <c r="C17" s="209" t="s">
        <v>198</v>
      </c>
      <c r="D17" s="209" t="s">
        <v>199</v>
      </c>
      <c r="E17" s="225" t="s">
        <v>200</v>
      </c>
      <c r="F17" s="8" t="s">
        <v>201</v>
      </c>
      <c r="G17" s="8" t="s">
        <v>202</v>
      </c>
      <c r="H17" s="205" t="s">
        <v>147</v>
      </c>
      <c r="I17" s="205" t="s">
        <v>120</v>
      </c>
      <c r="J17" s="205" t="s">
        <v>121</v>
      </c>
      <c r="K17" s="205" t="s">
        <v>122</v>
      </c>
      <c r="L17" s="205" t="s">
        <v>123</v>
      </c>
      <c r="M17" s="204" t="s">
        <v>148</v>
      </c>
      <c r="N17" s="204" t="s">
        <v>125</v>
      </c>
    </row>
    <row r="18" spans="1:14" ht="39" x14ac:dyDescent="0.25">
      <c r="A18" s="204" t="s">
        <v>113</v>
      </c>
      <c r="B18" s="204" t="s">
        <v>126</v>
      </c>
      <c r="C18" s="209" t="s">
        <v>203</v>
      </c>
      <c r="D18" s="209" t="s">
        <v>204</v>
      </c>
      <c r="E18" s="225" t="s">
        <v>205</v>
      </c>
      <c r="F18" s="8" t="s">
        <v>206</v>
      </c>
      <c r="G18" s="8" t="s">
        <v>207</v>
      </c>
      <c r="H18" s="205" t="s">
        <v>147</v>
      </c>
      <c r="I18" s="205" t="s">
        <v>120</v>
      </c>
      <c r="J18" s="205" t="s">
        <v>121</v>
      </c>
      <c r="K18" s="205" t="s">
        <v>122</v>
      </c>
      <c r="L18" s="205" t="s">
        <v>123</v>
      </c>
      <c r="M18" s="204" t="s">
        <v>148</v>
      </c>
      <c r="N18" s="204" t="s">
        <v>125</v>
      </c>
    </row>
    <row r="19" spans="1:14" ht="39" x14ac:dyDescent="0.25">
      <c r="A19" s="204" t="s">
        <v>113</v>
      </c>
      <c r="B19" s="204" t="s">
        <v>126</v>
      </c>
      <c r="C19" s="209" t="s">
        <v>208</v>
      </c>
      <c r="D19" s="209" t="s">
        <v>209</v>
      </c>
      <c r="E19" s="225" t="s">
        <v>210</v>
      </c>
      <c r="F19" s="8" t="s">
        <v>211</v>
      </c>
      <c r="G19" s="8" t="s">
        <v>212</v>
      </c>
      <c r="H19" s="205" t="s">
        <v>147</v>
      </c>
      <c r="I19" s="205" t="s">
        <v>120</v>
      </c>
      <c r="J19" s="205" t="s">
        <v>121</v>
      </c>
      <c r="K19" s="205" t="s">
        <v>122</v>
      </c>
      <c r="L19" s="205" t="s">
        <v>123</v>
      </c>
      <c r="M19" s="204" t="s">
        <v>148</v>
      </c>
      <c r="N19" s="204" t="s">
        <v>125</v>
      </c>
    </row>
    <row r="20" spans="1:14" ht="39" x14ac:dyDescent="0.25">
      <c r="A20" s="204" t="s">
        <v>113</v>
      </c>
      <c r="B20" s="204" t="s">
        <v>126</v>
      </c>
      <c r="C20" s="209" t="s">
        <v>213</v>
      </c>
      <c r="D20" s="209" t="s">
        <v>214</v>
      </c>
      <c r="E20" s="225" t="s">
        <v>215</v>
      </c>
      <c r="F20" s="8" t="s">
        <v>216</v>
      </c>
      <c r="G20" s="8" t="s">
        <v>217</v>
      </c>
      <c r="H20" s="205" t="s">
        <v>147</v>
      </c>
      <c r="I20" s="205" t="s">
        <v>120</v>
      </c>
      <c r="J20" s="205" t="s">
        <v>121</v>
      </c>
      <c r="K20" s="205" t="s">
        <v>122</v>
      </c>
      <c r="L20" s="205" t="s">
        <v>123</v>
      </c>
      <c r="M20" s="204" t="s">
        <v>148</v>
      </c>
      <c r="N20" s="204" t="s">
        <v>125</v>
      </c>
    </row>
    <row r="21" spans="1:14" ht="39" x14ac:dyDescent="0.25">
      <c r="A21" s="204" t="s">
        <v>113</v>
      </c>
      <c r="B21" s="204" t="s">
        <v>126</v>
      </c>
      <c r="C21" s="209" t="s">
        <v>218</v>
      </c>
      <c r="D21" s="209" t="s">
        <v>219</v>
      </c>
      <c r="E21" s="225" t="s">
        <v>220</v>
      </c>
      <c r="F21" s="8" t="s">
        <v>221</v>
      </c>
      <c r="G21" s="8" t="s">
        <v>222</v>
      </c>
      <c r="H21" s="205" t="s">
        <v>147</v>
      </c>
      <c r="I21" s="205" t="s">
        <v>120</v>
      </c>
      <c r="J21" s="205" t="s">
        <v>121</v>
      </c>
      <c r="K21" s="205" t="s">
        <v>122</v>
      </c>
      <c r="L21" s="205" t="s">
        <v>123</v>
      </c>
      <c r="M21" s="204" t="s">
        <v>148</v>
      </c>
      <c r="N21" s="204" t="s">
        <v>125</v>
      </c>
    </row>
    <row r="22" spans="1:14" ht="39" x14ac:dyDescent="0.25">
      <c r="A22" s="204" t="s">
        <v>113</v>
      </c>
      <c r="B22" s="204" t="s">
        <v>126</v>
      </c>
      <c r="C22" s="209" t="s">
        <v>223</v>
      </c>
      <c r="D22" s="209" t="s">
        <v>224</v>
      </c>
      <c r="E22" s="226" t="s">
        <v>225</v>
      </c>
      <c r="F22" s="8" t="s">
        <v>226</v>
      </c>
      <c r="G22" s="8" t="s">
        <v>227</v>
      </c>
      <c r="H22" s="205" t="s">
        <v>147</v>
      </c>
      <c r="I22" s="205" t="s">
        <v>120</v>
      </c>
      <c r="J22" s="205" t="s">
        <v>121</v>
      </c>
      <c r="K22" s="205" t="s">
        <v>122</v>
      </c>
      <c r="L22" s="205" t="s">
        <v>123</v>
      </c>
      <c r="M22" s="204" t="s">
        <v>148</v>
      </c>
      <c r="N22" s="204" t="s">
        <v>125</v>
      </c>
    </row>
    <row r="23" spans="1:14" ht="39" x14ac:dyDescent="0.25">
      <c r="A23" s="204" t="s">
        <v>113</v>
      </c>
      <c r="B23" s="204" t="s">
        <v>126</v>
      </c>
      <c r="C23" s="209" t="s">
        <v>228</v>
      </c>
      <c r="D23" s="209" t="s">
        <v>229</v>
      </c>
      <c r="E23" s="225" t="s">
        <v>230</v>
      </c>
      <c r="F23" s="8" t="s">
        <v>231</v>
      </c>
      <c r="G23" s="8" t="s">
        <v>232</v>
      </c>
      <c r="H23" s="205" t="s">
        <v>147</v>
      </c>
      <c r="I23" s="205" t="s">
        <v>120</v>
      </c>
      <c r="J23" s="205" t="s">
        <v>121</v>
      </c>
      <c r="K23" s="205" t="s">
        <v>122</v>
      </c>
      <c r="L23" s="205" t="s">
        <v>123</v>
      </c>
      <c r="M23" s="204" t="s">
        <v>148</v>
      </c>
      <c r="N23" s="204" t="s">
        <v>125</v>
      </c>
    </row>
    <row r="24" spans="1:14" ht="39" x14ac:dyDescent="0.25">
      <c r="A24" s="204" t="s">
        <v>113</v>
      </c>
      <c r="B24" s="204" t="s">
        <v>126</v>
      </c>
      <c r="C24" s="209" t="s">
        <v>233</v>
      </c>
      <c r="D24" s="209" t="s">
        <v>234</v>
      </c>
      <c r="E24" s="208" t="s">
        <v>235</v>
      </c>
      <c r="F24" s="8" t="s">
        <v>236</v>
      </c>
      <c r="G24" s="8" t="s">
        <v>237</v>
      </c>
      <c r="H24" s="205" t="s">
        <v>147</v>
      </c>
      <c r="I24" s="205" t="s">
        <v>120</v>
      </c>
      <c r="J24" s="205" t="s">
        <v>121</v>
      </c>
      <c r="K24" s="205" t="s">
        <v>122</v>
      </c>
      <c r="L24" s="205" t="s">
        <v>123</v>
      </c>
      <c r="M24" s="204" t="s">
        <v>148</v>
      </c>
      <c r="N24" s="204" t="s">
        <v>125</v>
      </c>
    </row>
    <row r="25" spans="1:14" ht="39" x14ac:dyDescent="0.25">
      <c r="A25" s="204" t="s">
        <v>113</v>
      </c>
      <c r="B25" s="204" t="s">
        <v>126</v>
      </c>
      <c r="C25" s="209" t="s">
        <v>238</v>
      </c>
      <c r="D25" s="209" t="s">
        <v>239</v>
      </c>
      <c r="E25" s="208" t="s">
        <v>240</v>
      </c>
      <c r="F25" s="8" t="s">
        <v>241</v>
      </c>
      <c r="G25" s="8" t="s">
        <v>242</v>
      </c>
      <c r="H25" s="205" t="s">
        <v>147</v>
      </c>
      <c r="I25" s="205" t="s">
        <v>120</v>
      </c>
      <c r="J25" s="205" t="s">
        <v>243</v>
      </c>
      <c r="K25" s="205" t="s">
        <v>122</v>
      </c>
      <c r="L25" s="205" t="s">
        <v>123</v>
      </c>
      <c r="M25" s="204" t="s">
        <v>148</v>
      </c>
      <c r="N25" s="204" t="s">
        <v>125</v>
      </c>
    </row>
    <row r="26" spans="1:14" ht="39" x14ac:dyDescent="0.25">
      <c r="A26" s="204" t="s">
        <v>113</v>
      </c>
      <c r="B26" s="204" t="s">
        <v>126</v>
      </c>
      <c r="C26" s="209" t="s">
        <v>244</v>
      </c>
      <c r="D26" s="209" t="s">
        <v>245</v>
      </c>
      <c r="E26" s="208" t="s">
        <v>246</v>
      </c>
      <c r="F26" s="8" t="s">
        <v>247</v>
      </c>
      <c r="G26" s="8" t="s">
        <v>248</v>
      </c>
      <c r="H26" s="205" t="s">
        <v>147</v>
      </c>
      <c r="I26" s="205" t="s">
        <v>120</v>
      </c>
      <c r="J26" s="205" t="s">
        <v>121</v>
      </c>
      <c r="K26" s="205" t="s">
        <v>122</v>
      </c>
      <c r="L26" s="205" t="s">
        <v>123</v>
      </c>
      <c r="M26" s="204" t="s">
        <v>148</v>
      </c>
      <c r="N26" s="204" t="s">
        <v>125</v>
      </c>
    </row>
    <row r="27" spans="1:14" ht="39" x14ac:dyDescent="0.25">
      <c r="A27" s="204" t="s">
        <v>113</v>
      </c>
      <c r="B27" s="204" t="s">
        <v>126</v>
      </c>
      <c r="C27" s="209" t="s">
        <v>249</v>
      </c>
      <c r="D27" s="209" t="s">
        <v>250</v>
      </c>
      <c r="E27" s="208" t="s">
        <v>251</v>
      </c>
      <c r="F27" s="8" t="s">
        <v>252</v>
      </c>
      <c r="G27" s="8" t="s">
        <v>253</v>
      </c>
      <c r="H27" s="205" t="s">
        <v>147</v>
      </c>
      <c r="I27" s="205" t="s">
        <v>120</v>
      </c>
      <c r="J27" s="205" t="s">
        <v>121</v>
      </c>
      <c r="K27" s="205" t="s">
        <v>122</v>
      </c>
      <c r="L27" s="205" t="s">
        <v>123</v>
      </c>
      <c r="M27" s="204" t="s">
        <v>148</v>
      </c>
      <c r="N27" s="204" t="s">
        <v>125</v>
      </c>
    </row>
    <row r="28" spans="1:14" ht="39" x14ac:dyDescent="0.25">
      <c r="A28" s="204" t="s">
        <v>113</v>
      </c>
      <c r="B28" s="204" t="s">
        <v>126</v>
      </c>
      <c r="C28" s="209" t="s">
        <v>254</v>
      </c>
      <c r="D28" s="209" t="s">
        <v>255</v>
      </c>
      <c r="E28" s="208" t="s">
        <v>256</v>
      </c>
      <c r="F28" s="8" t="s">
        <v>257</v>
      </c>
      <c r="G28" s="8" t="s">
        <v>258</v>
      </c>
      <c r="H28" s="205" t="s">
        <v>147</v>
      </c>
      <c r="I28" s="205" t="s">
        <v>120</v>
      </c>
      <c r="J28" s="205" t="s">
        <v>121</v>
      </c>
      <c r="K28" s="205" t="s">
        <v>122</v>
      </c>
      <c r="L28" s="205" t="s">
        <v>123</v>
      </c>
      <c r="M28" s="204" t="s">
        <v>148</v>
      </c>
      <c r="N28" s="204" t="s">
        <v>125</v>
      </c>
    </row>
    <row r="29" spans="1:14" ht="39" x14ac:dyDescent="0.25">
      <c r="A29" s="204" t="s">
        <v>113</v>
      </c>
      <c r="B29" s="204" t="s">
        <v>126</v>
      </c>
      <c r="C29" s="210" t="s">
        <v>259</v>
      </c>
      <c r="D29" s="210" t="s">
        <v>260</v>
      </c>
      <c r="E29" s="208" t="s">
        <v>261</v>
      </c>
      <c r="F29" s="8" t="s">
        <v>262</v>
      </c>
      <c r="G29" s="8" t="s">
        <v>263</v>
      </c>
      <c r="H29" s="205" t="s">
        <v>147</v>
      </c>
      <c r="I29" s="205" t="s">
        <v>120</v>
      </c>
      <c r="J29" s="205" t="s">
        <v>121</v>
      </c>
      <c r="K29" s="205" t="s">
        <v>122</v>
      </c>
      <c r="L29" s="205" t="s">
        <v>123</v>
      </c>
      <c r="M29" s="204" t="s">
        <v>148</v>
      </c>
      <c r="N29" s="204" t="s">
        <v>125</v>
      </c>
    </row>
  </sheetData>
  <hyperlinks>
    <hyperlink ref="A1" r:id="rId1" display="http://www.usharbormaster.com/secure/auxviewall.cfm"/>
  </hyperlinks>
  <pageMargins left="0.7" right="0.7" top="0.75" bottom="0.75" header="0.3" footer="0.3"/>
  <pageSetup orientation="portrait" r:id="rId2"/>
  <drawing r:id="rId3"/>
  <legacyDrawing r:id="rId4"/>
  <controls>
    <mc:AlternateContent xmlns:mc="http://schemas.openxmlformats.org/markup-compatibility/2006">
      <mc:Choice Requires="x14">
        <control shapeId="3073" r:id="rId5" name="Control 1">
          <controlPr defaultSize="0" r:id="rId6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3" r:id="rId5" name="Control 1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5" r:id="rId9" name="Control 3">
          <controlPr defaultSize="0" r:id="rId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5" r:id="rId9" name="Control 3"/>
      </mc:Fallback>
    </mc:AlternateContent>
    <mc:AlternateContent xmlns:mc="http://schemas.openxmlformats.org/markup-compatibility/2006">
      <mc:Choice Requires="x14">
        <control shapeId="3076" r:id="rId11" name="Control 4">
          <controlPr defaultSize="0" r:id="rId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6" r:id="rId11" name="Control 4"/>
      </mc:Fallback>
    </mc:AlternateContent>
    <mc:AlternateContent xmlns:mc="http://schemas.openxmlformats.org/markup-compatibility/2006">
      <mc:Choice Requires="x14">
        <control shapeId="3077" r:id="rId13" name="Control 5">
          <controlPr defaultSize="0" r:id="rId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7" r:id="rId13" name="Control 5"/>
      </mc:Fallback>
    </mc:AlternateContent>
    <mc:AlternateContent xmlns:mc="http://schemas.openxmlformats.org/markup-compatibility/2006">
      <mc:Choice Requires="x14">
        <control shapeId="3078" r:id="rId15" name="Control 6">
          <controlPr defaultSize="0" r:id="rId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8" r:id="rId15" name="Control 6"/>
      </mc:Fallback>
    </mc:AlternateContent>
    <mc:AlternateContent xmlns:mc="http://schemas.openxmlformats.org/markup-compatibility/2006">
      <mc:Choice Requires="x14">
        <control shapeId="3079" r:id="rId17" name="Control 7">
          <controlPr defaultSize="0" r:id="rId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79" r:id="rId17" name="Control 7"/>
      </mc:Fallback>
    </mc:AlternateContent>
    <mc:AlternateContent xmlns:mc="http://schemas.openxmlformats.org/markup-compatibility/2006">
      <mc:Choice Requires="x14">
        <control shapeId="3080" r:id="rId19" name="Control 8">
          <controlPr defaultSize="0" r:id="rId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0" r:id="rId19" name="Control 8"/>
      </mc:Fallback>
    </mc:AlternateContent>
    <mc:AlternateContent xmlns:mc="http://schemas.openxmlformats.org/markup-compatibility/2006">
      <mc:Choice Requires="x14">
        <control shapeId="3081" r:id="rId21" name="Control 9">
          <controlPr defaultSize="0" r:id="rId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1" r:id="rId21" name="Control 9"/>
      </mc:Fallback>
    </mc:AlternateContent>
    <mc:AlternateContent xmlns:mc="http://schemas.openxmlformats.org/markup-compatibility/2006">
      <mc:Choice Requires="x14">
        <control shapeId="3082" r:id="rId23" name="Control 10">
          <controlPr defaultSize="0" r:id="rId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2" r:id="rId23" name="Control 10"/>
      </mc:Fallback>
    </mc:AlternateContent>
    <mc:AlternateContent xmlns:mc="http://schemas.openxmlformats.org/markup-compatibility/2006">
      <mc:Choice Requires="x14">
        <control shapeId="3083" r:id="rId25" name="Control 11">
          <controlPr defaultSize="0" r:id="rId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3" r:id="rId25" name="Control 11"/>
      </mc:Fallback>
    </mc:AlternateContent>
    <mc:AlternateContent xmlns:mc="http://schemas.openxmlformats.org/markup-compatibility/2006">
      <mc:Choice Requires="x14">
        <control shapeId="3084" r:id="rId27" name="Control 12">
          <controlPr defaultSize="0" r:id="rId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4" r:id="rId27" name="Control 12"/>
      </mc:Fallback>
    </mc:AlternateContent>
    <mc:AlternateContent xmlns:mc="http://schemas.openxmlformats.org/markup-compatibility/2006">
      <mc:Choice Requires="x14">
        <control shapeId="3085" r:id="rId29" name="Control 13">
          <controlPr defaultSize="0" r:id="rId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5" r:id="rId29" name="Control 13"/>
      </mc:Fallback>
    </mc:AlternateContent>
    <mc:AlternateContent xmlns:mc="http://schemas.openxmlformats.org/markup-compatibility/2006">
      <mc:Choice Requires="x14">
        <control shapeId="3086" r:id="rId31" name="Control 14">
          <controlPr defaultSize="0" r:id="rId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6" r:id="rId31" name="Control 14"/>
      </mc:Fallback>
    </mc:AlternateContent>
    <mc:AlternateContent xmlns:mc="http://schemas.openxmlformats.org/markup-compatibility/2006">
      <mc:Choice Requires="x14">
        <control shapeId="3087" r:id="rId33" name="Control 15">
          <controlPr defaultSize="0" r:id="rId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7" r:id="rId33" name="Control 15"/>
      </mc:Fallback>
    </mc:AlternateContent>
    <mc:AlternateContent xmlns:mc="http://schemas.openxmlformats.org/markup-compatibility/2006">
      <mc:Choice Requires="x14">
        <control shapeId="3088" r:id="rId35" name="Control 16">
          <controlPr defaultSize="0" r:id="rId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8" r:id="rId35" name="Control 16"/>
      </mc:Fallback>
    </mc:AlternateContent>
    <mc:AlternateContent xmlns:mc="http://schemas.openxmlformats.org/markup-compatibility/2006">
      <mc:Choice Requires="x14">
        <control shapeId="3089" r:id="rId37" name="Control 17">
          <controlPr defaultSize="0" r:id="rId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89" r:id="rId37" name="Control 17"/>
      </mc:Fallback>
    </mc:AlternateContent>
    <mc:AlternateContent xmlns:mc="http://schemas.openxmlformats.org/markup-compatibility/2006">
      <mc:Choice Requires="x14">
        <control shapeId="3090" r:id="rId39" name="Control 18">
          <controlPr defaultSize="0" r:id="rId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0" r:id="rId39" name="Control 18"/>
      </mc:Fallback>
    </mc:AlternateContent>
    <mc:AlternateContent xmlns:mc="http://schemas.openxmlformats.org/markup-compatibility/2006">
      <mc:Choice Requires="x14">
        <control shapeId="3091" r:id="rId41" name="Control 19">
          <controlPr defaultSize="0" r:id="rId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1" r:id="rId41" name="Control 19"/>
      </mc:Fallback>
    </mc:AlternateContent>
    <mc:AlternateContent xmlns:mc="http://schemas.openxmlformats.org/markup-compatibility/2006">
      <mc:Choice Requires="x14">
        <control shapeId="3092" r:id="rId43" name="Control 20">
          <controlPr defaultSize="0" r:id="rId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2" r:id="rId43" name="Control 20"/>
      </mc:Fallback>
    </mc:AlternateContent>
    <mc:AlternateContent xmlns:mc="http://schemas.openxmlformats.org/markup-compatibility/2006">
      <mc:Choice Requires="x14">
        <control shapeId="3093" r:id="rId45" name="Control 21">
          <controlPr defaultSize="0" r:id="rId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3" r:id="rId45" name="Control 21"/>
      </mc:Fallback>
    </mc:AlternateContent>
    <mc:AlternateContent xmlns:mc="http://schemas.openxmlformats.org/markup-compatibility/2006">
      <mc:Choice Requires="x14">
        <control shapeId="3094" r:id="rId47" name="Control 22">
          <controlPr defaultSize="0" r:id="rId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4" r:id="rId47" name="Control 22"/>
      </mc:Fallback>
    </mc:AlternateContent>
    <mc:AlternateContent xmlns:mc="http://schemas.openxmlformats.org/markup-compatibility/2006">
      <mc:Choice Requires="x14">
        <control shapeId="3095" r:id="rId49" name="Control 23">
          <controlPr defaultSize="0" r:id="rId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5" r:id="rId49" name="Control 23"/>
      </mc:Fallback>
    </mc:AlternateContent>
    <mc:AlternateContent xmlns:mc="http://schemas.openxmlformats.org/markup-compatibility/2006">
      <mc:Choice Requires="x14">
        <control shapeId="3096" r:id="rId51" name="Control 24">
          <controlPr defaultSize="0" r:id="rId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6" r:id="rId51" name="Control 24"/>
      </mc:Fallback>
    </mc:AlternateContent>
    <mc:AlternateContent xmlns:mc="http://schemas.openxmlformats.org/markup-compatibility/2006">
      <mc:Choice Requires="x14">
        <control shapeId="3097" r:id="rId53" name="Control 25">
          <controlPr defaultSize="0" r:id="rId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7" r:id="rId53" name="Control 25"/>
      </mc:Fallback>
    </mc:AlternateContent>
    <mc:AlternateContent xmlns:mc="http://schemas.openxmlformats.org/markup-compatibility/2006">
      <mc:Choice Requires="x14">
        <control shapeId="3098" r:id="rId55" name="Control 26">
          <controlPr defaultSize="0" r:id="rId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8" r:id="rId55" name="Control 26"/>
      </mc:Fallback>
    </mc:AlternateContent>
    <mc:AlternateContent xmlns:mc="http://schemas.openxmlformats.org/markup-compatibility/2006">
      <mc:Choice Requires="x14">
        <control shapeId="3099" r:id="rId57" name="Control 27">
          <controlPr defaultSize="0" r:id="rId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099" r:id="rId57" name="Control 27"/>
      </mc:Fallback>
    </mc:AlternateContent>
    <mc:AlternateContent xmlns:mc="http://schemas.openxmlformats.org/markup-compatibility/2006">
      <mc:Choice Requires="x14">
        <control shapeId="3100" r:id="rId59" name="Control 28">
          <controlPr defaultSize="0" r:id="rId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0" r:id="rId59" name="Control 28"/>
      </mc:Fallback>
    </mc:AlternateContent>
    <mc:AlternateContent xmlns:mc="http://schemas.openxmlformats.org/markup-compatibility/2006">
      <mc:Choice Requires="x14">
        <control shapeId="3101" r:id="rId61" name="Control 29">
          <controlPr defaultSize="0" r:id="rId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1" r:id="rId61" name="Control 29"/>
      </mc:Fallback>
    </mc:AlternateContent>
    <mc:AlternateContent xmlns:mc="http://schemas.openxmlformats.org/markup-compatibility/2006">
      <mc:Choice Requires="x14">
        <control shapeId="3102" r:id="rId63" name="Control 30">
          <controlPr defaultSize="0" r:id="rId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2" r:id="rId63" name="Control 30"/>
      </mc:Fallback>
    </mc:AlternateContent>
    <mc:AlternateContent xmlns:mc="http://schemas.openxmlformats.org/markup-compatibility/2006">
      <mc:Choice Requires="x14">
        <control shapeId="3103" r:id="rId65" name="Control 31">
          <controlPr defaultSize="0" r:id="rId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3" r:id="rId65" name="Control 31"/>
      </mc:Fallback>
    </mc:AlternateContent>
    <mc:AlternateContent xmlns:mc="http://schemas.openxmlformats.org/markup-compatibility/2006">
      <mc:Choice Requires="x14">
        <control shapeId="3104" r:id="rId67" name="Control 32">
          <controlPr defaultSize="0" r:id="rId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4" r:id="rId67" name="Control 32"/>
      </mc:Fallback>
    </mc:AlternateContent>
    <mc:AlternateContent xmlns:mc="http://schemas.openxmlformats.org/markup-compatibility/2006">
      <mc:Choice Requires="x14">
        <control shapeId="3105" r:id="rId69" name="Control 33">
          <controlPr defaultSize="0" r:id="rId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5" r:id="rId69" name="Control 33"/>
      </mc:Fallback>
    </mc:AlternateContent>
    <mc:AlternateContent xmlns:mc="http://schemas.openxmlformats.org/markup-compatibility/2006">
      <mc:Choice Requires="x14">
        <control shapeId="3106" r:id="rId71" name="Control 34">
          <controlPr defaultSize="0" r:id="rId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6" r:id="rId71" name="Control 34"/>
      </mc:Fallback>
    </mc:AlternateContent>
    <mc:AlternateContent xmlns:mc="http://schemas.openxmlformats.org/markup-compatibility/2006">
      <mc:Choice Requires="x14">
        <control shapeId="3107" r:id="rId73" name="Control 35">
          <controlPr defaultSize="0" r:id="rId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7" r:id="rId73" name="Control 35"/>
      </mc:Fallback>
    </mc:AlternateContent>
    <mc:AlternateContent xmlns:mc="http://schemas.openxmlformats.org/markup-compatibility/2006">
      <mc:Choice Requires="x14">
        <control shapeId="3108" r:id="rId75" name="Control 36">
          <controlPr defaultSize="0" r:id="rId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8" r:id="rId75" name="Control 36"/>
      </mc:Fallback>
    </mc:AlternateContent>
    <mc:AlternateContent xmlns:mc="http://schemas.openxmlformats.org/markup-compatibility/2006">
      <mc:Choice Requires="x14">
        <control shapeId="3109" r:id="rId77" name="Control 37">
          <controlPr defaultSize="0" r:id="rId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09" r:id="rId77" name="Control 37"/>
      </mc:Fallback>
    </mc:AlternateContent>
    <mc:AlternateContent xmlns:mc="http://schemas.openxmlformats.org/markup-compatibility/2006">
      <mc:Choice Requires="x14">
        <control shapeId="3110" r:id="rId79" name="Control 38">
          <controlPr defaultSize="0" r:id="rId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0" r:id="rId79" name="Control 38"/>
      </mc:Fallback>
    </mc:AlternateContent>
    <mc:AlternateContent xmlns:mc="http://schemas.openxmlformats.org/markup-compatibility/2006">
      <mc:Choice Requires="x14">
        <control shapeId="3111" r:id="rId81" name="Control 39">
          <controlPr defaultSize="0" r:id="rId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1" r:id="rId81" name="Control 39"/>
      </mc:Fallback>
    </mc:AlternateContent>
    <mc:AlternateContent xmlns:mc="http://schemas.openxmlformats.org/markup-compatibility/2006">
      <mc:Choice Requires="x14">
        <control shapeId="3112" r:id="rId83" name="Control 40">
          <controlPr defaultSize="0" r:id="rId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2" r:id="rId83" name="Control 40"/>
      </mc:Fallback>
    </mc:AlternateContent>
    <mc:AlternateContent xmlns:mc="http://schemas.openxmlformats.org/markup-compatibility/2006">
      <mc:Choice Requires="x14">
        <control shapeId="3113" r:id="rId85" name="Control 41">
          <controlPr defaultSize="0" r:id="rId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3" r:id="rId85" name="Control 41"/>
      </mc:Fallback>
    </mc:AlternateContent>
    <mc:AlternateContent xmlns:mc="http://schemas.openxmlformats.org/markup-compatibility/2006">
      <mc:Choice Requires="x14">
        <control shapeId="3114" r:id="rId87" name="Control 42">
          <controlPr defaultSize="0" r:id="rId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4" r:id="rId87" name="Control 42"/>
      </mc:Fallback>
    </mc:AlternateContent>
    <mc:AlternateContent xmlns:mc="http://schemas.openxmlformats.org/markup-compatibility/2006">
      <mc:Choice Requires="x14">
        <control shapeId="3115" r:id="rId89" name="Control 43">
          <controlPr defaultSize="0" r:id="rId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5" r:id="rId89" name="Control 43"/>
      </mc:Fallback>
    </mc:AlternateContent>
    <mc:AlternateContent xmlns:mc="http://schemas.openxmlformats.org/markup-compatibility/2006">
      <mc:Choice Requires="x14">
        <control shapeId="3116" r:id="rId91" name="Control 44">
          <controlPr defaultSize="0" r:id="rId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6" r:id="rId91" name="Control 44"/>
      </mc:Fallback>
    </mc:AlternateContent>
    <mc:AlternateContent xmlns:mc="http://schemas.openxmlformats.org/markup-compatibility/2006">
      <mc:Choice Requires="x14">
        <control shapeId="3117" r:id="rId93" name="Control 45">
          <controlPr defaultSize="0" r:id="rId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7" r:id="rId93" name="Control 45"/>
      </mc:Fallback>
    </mc:AlternateContent>
    <mc:AlternateContent xmlns:mc="http://schemas.openxmlformats.org/markup-compatibility/2006">
      <mc:Choice Requires="x14">
        <control shapeId="3118" r:id="rId95" name="Control 46">
          <controlPr defaultSize="0" r:id="rId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8" r:id="rId95" name="Control 46"/>
      </mc:Fallback>
    </mc:AlternateContent>
    <mc:AlternateContent xmlns:mc="http://schemas.openxmlformats.org/markup-compatibility/2006">
      <mc:Choice Requires="x14">
        <control shapeId="3119" r:id="rId97" name="Control 47">
          <controlPr defaultSize="0" r:id="rId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19" r:id="rId97" name="Control 47"/>
      </mc:Fallback>
    </mc:AlternateContent>
    <mc:AlternateContent xmlns:mc="http://schemas.openxmlformats.org/markup-compatibility/2006">
      <mc:Choice Requires="x14">
        <control shapeId="3120" r:id="rId99" name="Control 48">
          <controlPr defaultSize="0" r:id="rId1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0" r:id="rId99" name="Control 48"/>
      </mc:Fallback>
    </mc:AlternateContent>
    <mc:AlternateContent xmlns:mc="http://schemas.openxmlformats.org/markup-compatibility/2006">
      <mc:Choice Requires="x14">
        <control shapeId="3121" r:id="rId101" name="Control 49">
          <controlPr defaultSize="0" r:id="rId1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1" r:id="rId101" name="Control 49"/>
      </mc:Fallback>
    </mc:AlternateContent>
    <mc:AlternateContent xmlns:mc="http://schemas.openxmlformats.org/markup-compatibility/2006">
      <mc:Choice Requires="x14">
        <control shapeId="3122" r:id="rId103" name="Control 50">
          <controlPr defaultSize="0" r:id="rId1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2" r:id="rId103" name="Control 50"/>
      </mc:Fallback>
    </mc:AlternateContent>
    <mc:AlternateContent xmlns:mc="http://schemas.openxmlformats.org/markup-compatibility/2006">
      <mc:Choice Requires="x14">
        <control shapeId="3123" r:id="rId105" name="Control 51">
          <controlPr defaultSize="0" r:id="rId1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3" r:id="rId105" name="Control 51"/>
      </mc:Fallback>
    </mc:AlternateContent>
    <mc:AlternateContent xmlns:mc="http://schemas.openxmlformats.org/markup-compatibility/2006">
      <mc:Choice Requires="x14">
        <control shapeId="3124" r:id="rId107" name="Control 52">
          <controlPr defaultSize="0" r:id="rId1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4" r:id="rId107" name="Control 52"/>
      </mc:Fallback>
    </mc:AlternateContent>
    <mc:AlternateContent xmlns:mc="http://schemas.openxmlformats.org/markup-compatibility/2006">
      <mc:Choice Requires="x14">
        <control shapeId="3125" r:id="rId109" name="Control 53">
          <controlPr defaultSize="0" r:id="rId1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5" r:id="rId109" name="Control 53"/>
      </mc:Fallback>
    </mc:AlternateContent>
    <mc:AlternateContent xmlns:mc="http://schemas.openxmlformats.org/markup-compatibility/2006">
      <mc:Choice Requires="x14">
        <control shapeId="3126" r:id="rId111" name="Control 54">
          <controlPr defaultSize="0" r:id="rId1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6" r:id="rId111" name="Control 54"/>
      </mc:Fallback>
    </mc:AlternateContent>
    <mc:AlternateContent xmlns:mc="http://schemas.openxmlformats.org/markup-compatibility/2006">
      <mc:Choice Requires="x14">
        <control shapeId="3127" r:id="rId113" name="Control 55">
          <controlPr defaultSize="0" r:id="rId1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7" r:id="rId113" name="Control 55"/>
      </mc:Fallback>
    </mc:AlternateContent>
    <mc:AlternateContent xmlns:mc="http://schemas.openxmlformats.org/markup-compatibility/2006">
      <mc:Choice Requires="x14">
        <control shapeId="3128" r:id="rId115" name="Control 56">
          <controlPr defaultSize="0" r:id="rId1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8" r:id="rId115" name="Control 56"/>
      </mc:Fallback>
    </mc:AlternateContent>
    <mc:AlternateContent xmlns:mc="http://schemas.openxmlformats.org/markup-compatibility/2006">
      <mc:Choice Requires="x14">
        <control shapeId="3129" r:id="rId117" name="Control 57">
          <controlPr defaultSize="0" r:id="rId1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29" r:id="rId117" name="Control 57"/>
      </mc:Fallback>
    </mc:AlternateContent>
    <mc:AlternateContent xmlns:mc="http://schemas.openxmlformats.org/markup-compatibility/2006">
      <mc:Choice Requires="x14">
        <control shapeId="3130" r:id="rId119" name="Control 58">
          <controlPr defaultSize="0" r:id="rId1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0" r:id="rId119" name="Control 58"/>
      </mc:Fallback>
    </mc:AlternateContent>
    <mc:AlternateContent xmlns:mc="http://schemas.openxmlformats.org/markup-compatibility/2006">
      <mc:Choice Requires="x14">
        <control shapeId="3131" r:id="rId121" name="Control 59">
          <controlPr defaultSize="0" r:id="rId1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1" r:id="rId121" name="Control 59"/>
      </mc:Fallback>
    </mc:AlternateContent>
    <mc:AlternateContent xmlns:mc="http://schemas.openxmlformats.org/markup-compatibility/2006">
      <mc:Choice Requires="x14">
        <control shapeId="3132" r:id="rId123" name="Control 60">
          <controlPr defaultSize="0" r:id="rId1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2" r:id="rId123" name="Control 60"/>
      </mc:Fallback>
    </mc:AlternateContent>
    <mc:AlternateContent xmlns:mc="http://schemas.openxmlformats.org/markup-compatibility/2006">
      <mc:Choice Requires="x14">
        <control shapeId="3133" r:id="rId125" name="Control 61">
          <controlPr defaultSize="0" r:id="rId1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3" r:id="rId125" name="Control 61"/>
      </mc:Fallback>
    </mc:AlternateContent>
    <mc:AlternateContent xmlns:mc="http://schemas.openxmlformats.org/markup-compatibility/2006">
      <mc:Choice Requires="x14">
        <control shapeId="3134" r:id="rId127" name="Control 62">
          <controlPr defaultSize="0" r:id="rId1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4" r:id="rId127" name="Control 62"/>
      </mc:Fallback>
    </mc:AlternateContent>
    <mc:AlternateContent xmlns:mc="http://schemas.openxmlformats.org/markup-compatibility/2006">
      <mc:Choice Requires="x14">
        <control shapeId="3135" r:id="rId129" name="Control 63">
          <controlPr defaultSize="0" r:id="rId1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5" r:id="rId129" name="Control 63"/>
      </mc:Fallback>
    </mc:AlternateContent>
    <mc:AlternateContent xmlns:mc="http://schemas.openxmlformats.org/markup-compatibility/2006">
      <mc:Choice Requires="x14">
        <control shapeId="3136" r:id="rId131" name="Control 64">
          <controlPr defaultSize="0" r:id="rId1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6" r:id="rId131" name="Control 64"/>
      </mc:Fallback>
    </mc:AlternateContent>
    <mc:AlternateContent xmlns:mc="http://schemas.openxmlformats.org/markup-compatibility/2006">
      <mc:Choice Requires="x14">
        <control shapeId="3137" r:id="rId133" name="Control 65">
          <controlPr defaultSize="0" r:id="rId1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7" r:id="rId133" name="Control 65"/>
      </mc:Fallback>
    </mc:AlternateContent>
    <mc:AlternateContent xmlns:mc="http://schemas.openxmlformats.org/markup-compatibility/2006">
      <mc:Choice Requires="x14">
        <control shapeId="3138" r:id="rId135" name="Control 66">
          <controlPr defaultSize="0" r:id="rId1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8" r:id="rId135" name="Control 66"/>
      </mc:Fallback>
    </mc:AlternateContent>
    <mc:AlternateContent xmlns:mc="http://schemas.openxmlformats.org/markup-compatibility/2006">
      <mc:Choice Requires="x14">
        <control shapeId="3139" r:id="rId137" name="Control 67">
          <controlPr defaultSize="0" r:id="rId1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39" r:id="rId137" name="Control 67"/>
      </mc:Fallback>
    </mc:AlternateContent>
    <mc:AlternateContent xmlns:mc="http://schemas.openxmlformats.org/markup-compatibility/2006">
      <mc:Choice Requires="x14">
        <control shapeId="3140" r:id="rId139" name="Control 68">
          <controlPr defaultSize="0" r:id="rId1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0" r:id="rId139" name="Control 68"/>
      </mc:Fallback>
    </mc:AlternateContent>
    <mc:AlternateContent xmlns:mc="http://schemas.openxmlformats.org/markup-compatibility/2006">
      <mc:Choice Requires="x14">
        <control shapeId="3141" r:id="rId141" name="Control 69">
          <controlPr defaultSize="0" r:id="rId1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1" r:id="rId141" name="Control 69"/>
      </mc:Fallback>
    </mc:AlternateContent>
    <mc:AlternateContent xmlns:mc="http://schemas.openxmlformats.org/markup-compatibility/2006">
      <mc:Choice Requires="x14">
        <control shapeId="3142" r:id="rId143" name="Control 70">
          <controlPr defaultSize="0" r:id="rId1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2" r:id="rId143" name="Control 70"/>
      </mc:Fallback>
    </mc:AlternateContent>
    <mc:AlternateContent xmlns:mc="http://schemas.openxmlformats.org/markup-compatibility/2006">
      <mc:Choice Requires="x14">
        <control shapeId="3143" r:id="rId145" name="Control 71">
          <controlPr defaultSize="0" r:id="rId1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3" r:id="rId145" name="Control 71"/>
      </mc:Fallback>
    </mc:AlternateContent>
    <mc:AlternateContent xmlns:mc="http://schemas.openxmlformats.org/markup-compatibility/2006">
      <mc:Choice Requires="x14">
        <control shapeId="3144" r:id="rId147" name="Control 72">
          <controlPr defaultSize="0" r:id="rId1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4" r:id="rId147" name="Control 72"/>
      </mc:Fallback>
    </mc:AlternateContent>
    <mc:AlternateContent xmlns:mc="http://schemas.openxmlformats.org/markup-compatibility/2006">
      <mc:Choice Requires="x14">
        <control shapeId="3145" r:id="rId149" name="Control 73">
          <controlPr defaultSize="0" r:id="rId1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5" r:id="rId149" name="Control 73"/>
      </mc:Fallback>
    </mc:AlternateContent>
    <mc:AlternateContent xmlns:mc="http://schemas.openxmlformats.org/markup-compatibility/2006">
      <mc:Choice Requires="x14">
        <control shapeId="3146" r:id="rId151" name="Control 74">
          <controlPr defaultSize="0" r:id="rId1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6" r:id="rId151" name="Control 74"/>
      </mc:Fallback>
    </mc:AlternateContent>
    <mc:AlternateContent xmlns:mc="http://schemas.openxmlformats.org/markup-compatibility/2006">
      <mc:Choice Requires="x14">
        <control shapeId="3147" r:id="rId153" name="Control 75">
          <controlPr defaultSize="0" r:id="rId1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7" r:id="rId153" name="Control 75"/>
      </mc:Fallback>
    </mc:AlternateContent>
    <mc:AlternateContent xmlns:mc="http://schemas.openxmlformats.org/markup-compatibility/2006">
      <mc:Choice Requires="x14">
        <control shapeId="3148" r:id="rId155" name="Control 76">
          <controlPr defaultSize="0" r:id="rId1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8" r:id="rId155" name="Control 76"/>
      </mc:Fallback>
    </mc:AlternateContent>
    <mc:AlternateContent xmlns:mc="http://schemas.openxmlformats.org/markup-compatibility/2006">
      <mc:Choice Requires="x14">
        <control shapeId="3149" r:id="rId157" name="Control 77">
          <controlPr defaultSize="0" r:id="rId1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49" r:id="rId157" name="Control 77"/>
      </mc:Fallback>
    </mc:AlternateContent>
    <mc:AlternateContent xmlns:mc="http://schemas.openxmlformats.org/markup-compatibility/2006">
      <mc:Choice Requires="x14">
        <control shapeId="3150" r:id="rId159" name="Control 78">
          <controlPr defaultSize="0" r:id="rId1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0" r:id="rId159" name="Control 78"/>
      </mc:Fallback>
    </mc:AlternateContent>
    <mc:AlternateContent xmlns:mc="http://schemas.openxmlformats.org/markup-compatibility/2006">
      <mc:Choice Requires="x14">
        <control shapeId="3151" r:id="rId161" name="Control 79">
          <controlPr defaultSize="0" r:id="rId1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1" r:id="rId161" name="Control 79"/>
      </mc:Fallback>
    </mc:AlternateContent>
    <mc:AlternateContent xmlns:mc="http://schemas.openxmlformats.org/markup-compatibility/2006">
      <mc:Choice Requires="x14">
        <control shapeId="3152" r:id="rId163" name="Control 80">
          <controlPr defaultSize="0" r:id="rId1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2" r:id="rId163" name="Control 80"/>
      </mc:Fallback>
    </mc:AlternateContent>
    <mc:AlternateContent xmlns:mc="http://schemas.openxmlformats.org/markup-compatibility/2006">
      <mc:Choice Requires="x14">
        <control shapeId="3153" r:id="rId165" name="Control 81">
          <controlPr defaultSize="0" r:id="rId1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3" r:id="rId165" name="Control 81"/>
      </mc:Fallback>
    </mc:AlternateContent>
    <mc:AlternateContent xmlns:mc="http://schemas.openxmlformats.org/markup-compatibility/2006">
      <mc:Choice Requires="x14">
        <control shapeId="3154" r:id="rId167" name="Control 82">
          <controlPr defaultSize="0" r:id="rId1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4" r:id="rId167" name="Control 82"/>
      </mc:Fallback>
    </mc:AlternateContent>
    <mc:AlternateContent xmlns:mc="http://schemas.openxmlformats.org/markup-compatibility/2006">
      <mc:Choice Requires="x14">
        <control shapeId="3155" r:id="rId169" name="Control 83">
          <controlPr defaultSize="0" r:id="rId1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5" r:id="rId169" name="Control 83"/>
      </mc:Fallback>
    </mc:AlternateContent>
    <mc:AlternateContent xmlns:mc="http://schemas.openxmlformats.org/markup-compatibility/2006">
      <mc:Choice Requires="x14">
        <control shapeId="3156" r:id="rId171" name="Control 84">
          <controlPr defaultSize="0" r:id="rId1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6" r:id="rId171" name="Control 84"/>
      </mc:Fallback>
    </mc:AlternateContent>
    <mc:AlternateContent xmlns:mc="http://schemas.openxmlformats.org/markup-compatibility/2006">
      <mc:Choice Requires="x14">
        <control shapeId="3157" r:id="rId173" name="Control 85">
          <controlPr defaultSize="0" r:id="rId1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7" r:id="rId173" name="Control 85"/>
      </mc:Fallback>
    </mc:AlternateContent>
    <mc:AlternateContent xmlns:mc="http://schemas.openxmlformats.org/markup-compatibility/2006">
      <mc:Choice Requires="x14">
        <control shapeId="3158" r:id="rId175" name="Control 86">
          <controlPr defaultSize="0" r:id="rId1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8" r:id="rId175" name="Control 86"/>
      </mc:Fallback>
    </mc:AlternateContent>
    <mc:AlternateContent xmlns:mc="http://schemas.openxmlformats.org/markup-compatibility/2006">
      <mc:Choice Requires="x14">
        <control shapeId="3159" r:id="rId177" name="Control 87">
          <controlPr defaultSize="0" r:id="rId1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59" r:id="rId177" name="Control 87"/>
      </mc:Fallback>
    </mc:AlternateContent>
    <mc:AlternateContent xmlns:mc="http://schemas.openxmlformats.org/markup-compatibility/2006">
      <mc:Choice Requires="x14">
        <control shapeId="3160" r:id="rId179" name="Control 88">
          <controlPr defaultSize="0" r:id="rId1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0" r:id="rId179" name="Control 88"/>
      </mc:Fallback>
    </mc:AlternateContent>
    <mc:AlternateContent xmlns:mc="http://schemas.openxmlformats.org/markup-compatibility/2006">
      <mc:Choice Requires="x14">
        <control shapeId="3161" r:id="rId181" name="Control 89">
          <controlPr defaultSize="0" r:id="rId1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1" r:id="rId181" name="Control 89"/>
      </mc:Fallback>
    </mc:AlternateContent>
    <mc:AlternateContent xmlns:mc="http://schemas.openxmlformats.org/markup-compatibility/2006">
      <mc:Choice Requires="x14">
        <control shapeId="3162" r:id="rId183" name="Control 90">
          <controlPr defaultSize="0" r:id="rId1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2" r:id="rId183" name="Control 90"/>
      </mc:Fallback>
    </mc:AlternateContent>
    <mc:AlternateContent xmlns:mc="http://schemas.openxmlformats.org/markup-compatibility/2006">
      <mc:Choice Requires="x14">
        <control shapeId="3163" r:id="rId185" name="Control 91">
          <controlPr defaultSize="0" r:id="rId1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3" r:id="rId185" name="Control 91"/>
      </mc:Fallback>
    </mc:AlternateContent>
    <mc:AlternateContent xmlns:mc="http://schemas.openxmlformats.org/markup-compatibility/2006">
      <mc:Choice Requires="x14">
        <control shapeId="3164" r:id="rId187" name="Control 92">
          <controlPr defaultSize="0" r:id="rId1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4" r:id="rId187" name="Control 92"/>
      </mc:Fallback>
    </mc:AlternateContent>
    <mc:AlternateContent xmlns:mc="http://schemas.openxmlformats.org/markup-compatibility/2006">
      <mc:Choice Requires="x14">
        <control shapeId="3165" r:id="rId189" name="Control 93">
          <controlPr defaultSize="0" r:id="rId1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5" r:id="rId189" name="Control 93"/>
      </mc:Fallback>
    </mc:AlternateContent>
    <mc:AlternateContent xmlns:mc="http://schemas.openxmlformats.org/markup-compatibility/2006">
      <mc:Choice Requires="x14">
        <control shapeId="3166" r:id="rId191" name="Control 94">
          <controlPr defaultSize="0" r:id="rId1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6" r:id="rId191" name="Control 94"/>
      </mc:Fallback>
    </mc:AlternateContent>
    <mc:AlternateContent xmlns:mc="http://schemas.openxmlformats.org/markup-compatibility/2006">
      <mc:Choice Requires="x14">
        <control shapeId="3167" r:id="rId193" name="Control 95">
          <controlPr defaultSize="0" r:id="rId1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7" r:id="rId193" name="Control 95"/>
      </mc:Fallback>
    </mc:AlternateContent>
    <mc:AlternateContent xmlns:mc="http://schemas.openxmlformats.org/markup-compatibility/2006">
      <mc:Choice Requires="x14">
        <control shapeId="3168" r:id="rId195" name="Control 96">
          <controlPr defaultSize="0" r:id="rId1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8" r:id="rId195" name="Control 96"/>
      </mc:Fallback>
    </mc:AlternateContent>
    <mc:AlternateContent xmlns:mc="http://schemas.openxmlformats.org/markup-compatibility/2006">
      <mc:Choice Requires="x14">
        <control shapeId="3169" r:id="rId197" name="Control 97">
          <controlPr defaultSize="0" r:id="rId1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69" r:id="rId197" name="Control 97"/>
      </mc:Fallback>
    </mc:AlternateContent>
    <mc:AlternateContent xmlns:mc="http://schemas.openxmlformats.org/markup-compatibility/2006">
      <mc:Choice Requires="x14">
        <control shapeId="3170" r:id="rId199" name="Control 98">
          <controlPr defaultSize="0" r:id="rId2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0" r:id="rId199" name="Control 98"/>
      </mc:Fallback>
    </mc:AlternateContent>
    <mc:AlternateContent xmlns:mc="http://schemas.openxmlformats.org/markup-compatibility/2006">
      <mc:Choice Requires="x14">
        <control shapeId="3171" r:id="rId201" name="Control 99">
          <controlPr defaultSize="0" r:id="rId2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1" r:id="rId201" name="Control 99"/>
      </mc:Fallback>
    </mc:AlternateContent>
    <mc:AlternateContent xmlns:mc="http://schemas.openxmlformats.org/markup-compatibility/2006">
      <mc:Choice Requires="x14">
        <control shapeId="3172" r:id="rId203" name="Control 100">
          <controlPr defaultSize="0" r:id="rId2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2" r:id="rId203" name="Control 100"/>
      </mc:Fallback>
    </mc:AlternateContent>
    <mc:AlternateContent xmlns:mc="http://schemas.openxmlformats.org/markup-compatibility/2006">
      <mc:Choice Requires="x14">
        <control shapeId="3173" r:id="rId205" name="Control 101">
          <controlPr defaultSize="0" r:id="rId2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3" r:id="rId205" name="Control 101"/>
      </mc:Fallback>
    </mc:AlternateContent>
    <mc:AlternateContent xmlns:mc="http://schemas.openxmlformats.org/markup-compatibility/2006">
      <mc:Choice Requires="x14">
        <control shapeId="3174" r:id="rId207" name="Control 102">
          <controlPr defaultSize="0" r:id="rId2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4" r:id="rId207" name="Control 102"/>
      </mc:Fallback>
    </mc:AlternateContent>
    <mc:AlternateContent xmlns:mc="http://schemas.openxmlformats.org/markup-compatibility/2006">
      <mc:Choice Requires="x14">
        <control shapeId="3175" r:id="rId209" name="Control 103">
          <controlPr defaultSize="0" r:id="rId2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5" r:id="rId209" name="Control 103"/>
      </mc:Fallback>
    </mc:AlternateContent>
    <mc:AlternateContent xmlns:mc="http://schemas.openxmlformats.org/markup-compatibility/2006">
      <mc:Choice Requires="x14">
        <control shapeId="3176" r:id="rId211" name="Control 104">
          <controlPr defaultSize="0" r:id="rId2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6" r:id="rId211" name="Control 104"/>
      </mc:Fallback>
    </mc:AlternateContent>
    <mc:AlternateContent xmlns:mc="http://schemas.openxmlformats.org/markup-compatibility/2006">
      <mc:Choice Requires="x14">
        <control shapeId="3177" r:id="rId213" name="Control 105">
          <controlPr defaultSize="0" r:id="rId2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7" r:id="rId213" name="Control 105"/>
      </mc:Fallback>
    </mc:AlternateContent>
    <mc:AlternateContent xmlns:mc="http://schemas.openxmlformats.org/markup-compatibility/2006">
      <mc:Choice Requires="x14">
        <control shapeId="3178" r:id="rId215" name="Control 106">
          <controlPr defaultSize="0" r:id="rId2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8" r:id="rId215" name="Control 106"/>
      </mc:Fallback>
    </mc:AlternateContent>
    <mc:AlternateContent xmlns:mc="http://schemas.openxmlformats.org/markup-compatibility/2006">
      <mc:Choice Requires="x14">
        <control shapeId="3179" r:id="rId217" name="Control 107">
          <controlPr defaultSize="0" r:id="rId2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79" r:id="rId217" name="Control 107"/>
      </mc:Fallback>
    </mc:AlternateContent>
    <mc:AlternateContent xmlns:mc="http://schemas.openxmlformats.org/markup-compatibility/2006">
      <mc:Choice Requires="x14">
        <control shapeId="3180" r:id="rId219" name="Control 108">
          <controlPr defaultSize="0" r:id="rId2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0" r:id="rId219" name="Control 108"/>
      </mc:Fallback>
    </mc:AlternateContent>
    <mc:AlternateContent xmlns:mc="http://schemas.openxmlformats.org/markup-compatibility/2006">
      <mc:Choice Requires="x14">
        <control shapeId="3181" r:id="rId221" name="Control 109">
          <controlPr defaultSize="0" r:id="rId2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1" r:id="rId221" name="Control 109"/>
      </mc:Fallback>
    </mc:AlternateContent>
    <mc:AlternateContent xmlns:mc="http://schemas.openxmlformats.org/markup-compatibility/2006">
      <mc:Choice Requires="x14">
        <control shapeId="3182" r:id="rId223" name="Control 110">
          <controlPr defaultSize="0" r:id="rId2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2" r:id="rId223" name="Control 110"/>
      </mc:Fallback>
    </mc:AlternateContent>
    <mc:AlternateContent xmlns:mc="http://schemas.openxmlformats.org/markup-compatibility/2006">
      <mc:Choice Requires="x14">
        <control shapeId="3183" r:id="rId225" name="Control 111">
          <controlPr defaultSize="0" r:id="rId2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3" r:id="rId225" name="Control 111"/>
      </mc:Fallback>
    </mc:AlternateContent>
    <mc:AlternateContent xmlns:mc="http://schemas.openxmlformats.org/markup-compatibility/2006">
      <mc:Choice Requires="x14">
        <control shapeId="3184" r:id="rId227" name="Control 112">
          <controlPr defaultSize="0" r:id="rId2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4" r:id="rId227" name="Control 112"/>
      </mc:Fallback>
    </mc:AlternateContent>
    <mc:AlternateContent xmlns:mc="http://schemas.openxmlformats.org/markup-compatibility/2006">
      <mc:Choice Requires="x14">
        <control shapeId="3185" r:id="rId229" name="Control 113">
          <controlPr defaultSize="0" r:id="rId2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5" r:id="rId229" name="Control 113"/>
      </mc:Fallback>
    </mc:AlternateContent>
    <mc:AlternateContent xmlns:mc="http://schemas.openxmlformats.org/markup-compatibility/2006">
      <mc:Choice Requires="x14">
        <control shapeId="3186" r:id="rId231" name="Control 114">
          <controlPr defaultSize="0" r:id="rId2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6" r:id="rId231" name="Control 114"/>
      </mc:Fallback>
    </mc:AlternateContent>
    <mc:AlternateContent xmlns:mc="http://schemas.openxmlformats.org/markup-compatibility/2006">
      <mc:Choice Requires="x14">
        <control shapeId="3187" r:id="rId233" name="Control 115">
          <controlPr defaultSize="0" r:id="rId2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7" r:id="rId233" name="Control 115"/>
      </mc:Fallback>
    </mc:AlternateContent>
    <mc:AlternateContent xmlns:mc="http://schemas.openxmlformats.org/markup-compatibility/2006">
      <mc:Choice Requires="x14">
        <control shapeId="3188" r:id="rId235" name="Control 116">
          <controlPr defaultSize="0" r:id="rId2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8" r:id="rId235" name="Control 116"/>
      </mc:Fallback>
    </mc:AlternateContent>
    <mc:AlternateContent xmlns:mc="http://schemas.openxmlformats.org/markup-compatibility/2006">
      <mc:Choice Requires="x14">
        <control shapeId="3189" r:id="rId237" name="Control 117">
          <controlPr defaultSize="0" r:id="rId2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89" r:id="rId237" name="Control 117"/>
      </mc:Fallback>
    </mc:AlternateContent>
    <mc:AlternateContent xmlns:mc="http://schemas.openxmlformats.org/markup-compatibility/2006">
      <mc:Choice Requires="x14">
        <control shapeId="3190" r:id="rId239" name="Control 118">
          <controlPr defaultSize="0" r:id="rId2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0" r:id="rId239" name="Control 118"/>
      </mc:Fallback>
    </mc:AlternateContent>
    <mc:AlternateContent xmlns:mc="http://schemas.openxmlformats.org/markup-compatibility/2006">
      <mc:Choice Requires="x14">
        <control shapeId="3191" r:id="rId241" name="Control 119">
          <controlPr defaultSize="0" r:id="rId2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1" r:id="rId241" name="Control 119"/>
      </mc:Fallback>
    </mc:AlternateContent>
    <mc:AlternateContent xmlns:mc="http://schemas.openxmlformats.org/markup-compatibility/2006">
      <mc:Choice Requires="x14">
        <control shapeId="3192" r:id="rId243" name="Control 120">
          <controlPr defaultSize="0" r:id="rId2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2" r:id="rId243" name="Control 120"/>
      </mc:Fallback>
    </mc:AlternateContent>
    <mc:AlternateContent xmlns:mc="http://schemas.openxmlformats.org/markup-compatibility/2006">
      <mc:Choice Requires="x14">
        <control shapeId="3193" r:id="rId245" name="Control 121">
          <controlPr defaultSize="0" r:id="rId2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3" r:id="rId245" name="Control 121"/>
      </mc:Fallback>
    </mc:AlternateContent>
    <mc:AlternateContent xmlns:mc="http://schemas.openxmlformats.org/markup-compatibility/2006">
      <mc:Choice Requires="x14">
        <control shapeId="3194" r:id="rId247" name="Control 122">
          <controlPr defaultSize="0" r:id="rId2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4" r:id="rId247" name="Control 122"/>
      </mc:Fallback>
    </mc:AlternateContent>
    <mc:AlternateContent xmlns:mc="http://schemas.openxmlformats.org/markup-compatibility/2006">
      <mc:Choice Requires="x14">
        <control shapeId="3195" r:id="rId249" name="Control 123">
          <controlPr defaultSize="0" r:id="rId2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5" r:id="rId249" name="Control 123"/>
      </mc:Fallback>
    </mc:AlternateContent>
    <mc:AlternateContent xmlns:mc="http://schemas.openxmlformats.org/markup-compatibility/2006">
      <mc:Choice Requires="x14">
        <control shapeId="3196" r:id="rId251" name="Control 124">
          <controlPr defaultSize="0" r:id="rId2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6" r:id="rId251" name="Control 124"/>
      </mc:Fallback>
    </mc:AlternateContent>
    <mc:AlternateContent xmlns:mc="http://schemas.openxmlformats.org/markup-compatibility/2006">
      <mc:Choice Requires="x14">
        <control shapeId="3197" r:id="rId253" name="Control 125">
          <controlPr defaultSize="0" r:id="rId2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7" r:id="rId253" name="Control 125"/>
      </mc:Fallback>
    </mc:AlternateContent>
    <mc:AlternateContent xmlns:mc="http://schemas.openxmlformats.org/markup-compatibility/2006">
      <mc:Choice Requires="x14">
        <control shapeId="3198" r:id="rId255" name="Control 126">
          <controlPr defaultSize="0" r:id="rId2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8" r:id="rId255" name="Control 126"/>
      </mc:Fallback>
    </mc:AlternateContent>
    <mc:AlternateContent xmlns:mc="http://schemas.openxmlformats.org/markup-compatibility/2006">
      <mc:Choice Requires="x14">
        <control shapeId="3199" r:id="rId257" name="Control 127">
          <controlPr defaultSize="0" r:id="rId2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199" r:id="rId257" name="Control 127"/>
      </mc:Fallback>
    </mc:AlternateContent>
    <mc:AlternateContent xmlns:mc="http://schemas.openxmlformats.org/markup-compatibility/2006">
      <mc:Choice Requires="x14">
        <control shapeId="3200" r:id="rId259" name="Control 128">
          <controlPr defaultSize="0" r:id="rId2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0" r:id="rId259" name="Control 128"/>
      </mc:Fallback>
    </mc:AlternateContent>
    <mc:AlternateContent xmlns:mc="http://schemas.openxmlformats.org/markup-compatibility/2006">
      <mc:Choice Requires="x14">
        <control shapeId="3201" r:id="rId261" name="Control 129">
          <controlPr defaultSize="0" r:id="rId2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1" r:id="rId261" name="Control 129"/>
      </mc:Fallback>
    </mc:AlternateContent>
    <mc:AlternateContent xmlns:mc="http://schemas.openxmlformats.org/markup-compatibility/2006">
      <mc:Choice Requires="x14">
        <control shapeId="3202" r:id="rId263" name="Control 130">
          <controlPr defaultSize="0" r:id="rId2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2" r:id="rId263" name="Control 130"/>
      </mc:Fallback>
    </mc:AlternateContent>
    <mc:AlternateContent xmlns:mc="http://schemas.openxmlformats.org/markup-compatibility/2006">
      <mc:Choice Requires="x14">
        <control shapeId="3203" r:id="rId265" name="Control 131">
          <controlPr defaultSize="0" r:id="rId2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3" r:id="rId265" name="Control 131"/>
      </mc:Fallback>
    </mc:AlternateContent>
    <mc:AlternateContent xmlns:mc="http://schemas.openxmlformats.org/markup-compatibility/2006">
      <mc:Choice Requires="x14">
        <control shapeId="3204" r:id="rId267" name="Control 132">
          <controlPr defaultSize="0" r:id="rId2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4" r:id="rId267" name="Control 132"/>
      </mc:Fallback>
    </mc:AlternateContent>
    <mc:AlternateContent xmlns:mc="http://schemas.openxmlformats.org/markup-compatibility/2006">
      <mc:Choice Requires="x14">
        <control shapeId="3205" r:id="rId269" name="Control 133">
          <controlPr defaultSize="0" r:id="rId2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5" r:id="rId269" name="Control 133"/>
      </mc:Fallback>
    </mc:AlternateContent>
    <mc:AlternateContent xmlns:mc="http://schemas.openxmlformats.org/markup-compatibility/2006">
      <mc:Choice Requires="x14">
        <control shapeId="3206" r:id="rId271" name="Control 134">
          <controlPr defaultSize="0" r:id="rId2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6" r:id="rId271" name="Control 134"/>
      </mc:Fallback>
    </mc:AlternateContent>
    <mc:AlternateContent xmlns:mc="http://schemas.openxmlformats.org/markup-compatibility/2006">
      <mc:Choice Requires="x14">
        <control shapeId="3207" r:id="rId273" name="Control 135">
          <controlPr defaultSize="0" r:id="rId2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7" r:id="rId273" name="Control 135"/>
      </mc:Fallback>
    </mc:AlternateContent>
    <mc:AlternateContent xmlns:mc="http://schemas.openxmlformats.org/markup-compatibility/2006">
      <mc:Choice Requires="x14">
        <control shapeId="3208" r:id="rId275" name="Control 136">
          <controlPr defaultSize="0" r:id="rId2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8" r:id="rId275" name="Control 136"/>
      </mc:Fallback>
    </mc:AlternateContent>
    <mc:AlternateContent xmlns:mc="http://schemas.openxmlformats.org/markup-compatibility/2006">
      <mc:Choice Requires="x14">
        <control shapeId="3209" r:id="rId277" name="Control 137">
          <controlPr defaultSize="0" r:id="rId2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09" r:id="rId277" name="Control 137"/>
      </mc:Fallback>
    </mc:AlternateContent>
    <mc:AlternateContent xmlns:mc="http://schemas.openxmlformats.org/markup-compatibility/2006">
      <mc:Choice Requires="x14">
        <control shapeId="3210" r:id="rId279" name="Control 138">
          <controlPr defaultSize="0" r:id="rId2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0" r:id="rId279" name="Control 138"/>
      </mc:Fallback>
    </mc:AlternateContent>
    <mc:AlternateContent xmlns:mc="http://schemas.openxmlformats.org/markup-compatibility/2006">
      <mc:Choice Requires="x14">
        <control shapeId="3211" r:id="rId281" name="Control 139">
          <controlPr defaultSize="0" r:id="rId2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1" r:id="rId281" name="Control 139"/>
      </mc:Fallback>
    </mc:AlternateContent>
    <mc:AlternateContent xmlns:mc="http://schemas.openxmlformats.org/markup-compatibility/2006">
      <mc:Choice Requires="x14">
        <control shapeId="3212" r:id="rId283" name="Control 140">
          <controlPr defaultSize="0" r:id="rId2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2" r:id="rId283" name="Control 140"/>
      </mc:Fallback>
    </mc:AlternateContent>
    <mc:AlternateContent xmlns:mc="http://schemas.openxmlformats.org/markup-compatibility/2006">
      <mc:Choice Requires="x14">
        <control shapeId="3213" r:id="rId285" name="Control 141">
          <controlPr defaultSize="0" r:id="rId2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3" r:id="rId285" name="Control 141"/>
      </mc:Fallback>
    </mc:AlternateContent>
    <mc:AlternateContent xmlns:mc="http://schemas.openxmlformats.org/markup-compatibility/2006">
      <mc:Choice Requires="x14">
        <control shapeId="3214" r:id="rId287" name="Control 142">
          <controlPr defaultSize="0" r:id="rId2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4" r:id="rId287" name="Control 142"/>
      </mc:Fallback>
    </mc:AlternateContent>
    <mc:AlternateContent xmlns:mc="http://schemas.openxmlformats.org/markup-compatibility/2006">
      <mc:Choice Requires="x14">
        <control shapeId="3215" r:id="rId289" name="Control 143">
          <controlPr defaultSize="0" r:id="rId2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5" r:id="rId289" name="Control 143"/>
      </mc:Fallback>
    </mc:AlternateContent>
    <mc:AlternateContent xmlns:mc="http://schemas.openxmlformats.org/markup-compatibility/2006">
      <mc:Choice Requires="x14">
        <control shapeId="3216" r:id="rId291" name="Control 144">
          <controlPr defaultSize="0" r:id="rId2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6" r:id="rId291" name="Control 144"/>
      </mc:Fallback>
    </mc:AlternateContent>
    <mc:AlternateContent xmlns:mc="http://schemas.openxmlformats.org/markup-compatibility/2006">
      <mc:Choice Requires="x14">
        <control shapeId="3217" r:id="rId293" name="Control 145">
          <controlPr defaultSize="0" r:id="rId2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7" r:id="rId293" name="Control 145"/>
      </mc:Fallback>
    </mc:AlternateContent>
    <mc:AlternateContent xmlns:mc="http://schemas.openxmlformats.org/markup-compatibility/2006">
      <mc:Choice Requires="x14">
        <control shapeId="3218" r:id="rId295" name="Control 146">
          <controlPr defaultSize="0" r:id="rId2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8" r:id="rId295" name="Control 146"/>
      </mc:Fallback>
    </mc:AlternateContent>
    <mc:AlternateContent xmlns:mc="http://schemas.openxmlformats.org/markup-compatibility/2006">
      <mc:Choice Requires="x14">
        <control shapeId="3219" r:id="rId297" name="Control 147">
          <controlPr defaultSize="0" r:id="rId2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19" r:id="rId297" name="Control 147"/>
      </mc:Fallback>
    </mc:AlternateContent>
    <mc:AlternateContent xmlns:mc="http://schemas.openxmlformats.org/markup-compatibility/2006">
      <mc:Choice Requires="x14">
        <control shapeId="3220" r:id="rId299" name="Control 148">
          <controlPr defaultSize="0" r:id="rId3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0" r:id="rId299" name="Control 148"/>
      </mc:Fallback>
    </mc:AlternateContent>
    <mc:AlternateContent xmlns:mc="http://schemas.openxmlformats.org/markup-compatibility/2006">
      <mc:Choice Requires="x14">
        <control shapeId="3221" r:id="rId301" name="Control 149">
          <controlPr defaultSize="0" r:id="rId3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1" r:id="rId301" name="Control 149"/>
      </mc:Fallback>
    </mc:AlternateContent>
    <mc:AlternateContent xmlns:mc="http://schemas.openxmlformats.org/markup-compatibility/2006">
      <mc:Choice Requires="x14">
        <control shapeId="3222" r:id="rId303" name="Control 150">
          <controlPr defaultSize="0" r:id="rId3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2" r:id="rId303" name="Control 150"/>
      </mc:Fallback>
    </mc:AlternateContent>
    <mc:AlternateContent xmlns:mc="http://schemas.openxmlformats.org/markup-compatibility/2006">
      <mc:Choice Requires="x14">
        <control shapeId="3223" r:id="rId305" name="Control 151">
          <controlPr defaultSize="0" r:id="rId3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3" r:id="rId305" name="Control 151"/>
      </mc:Fallback>
    </mc:AlternateContent>
    <mc:AlternateContent xmlns:mc="http://schemas.openxmlformats.org/markup-compatibility/2006">
      <mc:Choice Requires="x14">
        <control shapeId="3224" r:id="rId307" name="Control 152">
          <controlPr defaultSize="0" r:id="rId3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4" r:id="rId307" name="Control 152"/>
      </mc:Fallback>
    </mc:AlternateContent>
    <mc:AlternateContent xmlns:mc="http://schemas.openxmlformats.org/markup-compatibility/2006">
      <mc:Choice Requires="x14">
        <control shapeId="3225" r:id="rId309" name="Control 153">
          <controlPr defaultSize="0" r:id="rId3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5" r:id="rId309" name="Control 153"/>
      </mc:Fallback>
    </mc:AlternateContent>
    <mc:AlternateContent xmlns:mc="http://schemas.openxmlformats.org/markup-compatibility/2006">
      <mc:Choice Requires="x14">
        <control shapeId="3226" r:id="rId311" name="Control 154">
          <controlPr defaultSize="0" r:id="rId3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6" r:id="rId311" name="Control 154"/>
      </mc:Fallback>
    </mc:AlternateContent>
    <mc:AlternateContent xmlns:mc="http://schemas.openxmlformats.org/markup-compatibility/2006">
      <mc:Choice Requires="x14">
        <control shapeId="3227" r:id="rId313" name="Control 155">
          <controlPr defaultSize="0" r:id="rId3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7" r:id="rId313" name="Control 155"/>
      </mc:Fallback>
    </mc:AlternateContent>
    <mc:AlternateContent xmlns:mc="http://schemas.openxmlformats.org/markup-compatibility/2006">
      <mc:Choice Requires="x14">
        <control shapeId="3228" r:id="rId315" name="Control 156">
          <controlPr defaultSize="0" r:id="rId3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8" r:id="rId315" name="Control 156"/>
      </mc:Fallback>
    </mc:AlternateContent>
    <mc:AlternateContent xmlns:mc="http://schemas.openxmlformats.org/markup-compatibility/2006">
      <mc:Choice Requires="x14">
        <control shapeId="3229" r:id="rId317" name="Control 157">
          <controlPr defaultSize="0" r:id="rId3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29" r:id="rId317" name="Control 157"/>
      </mc:Fallback>
    </mc:AlternateContent>
    <mc:AlternateContent xmlns:mc="http://schemas.openxmlformats.org/markup-compatibility/2006">
      <mc:Choice Requires="x14">
        <control shapeId="3230" r:id="rId319" name="Control 158">
          <controlPr defaultSize="0" r:id="rId3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0" r:id="rId319" name="Control 158"/>
      </mc:Fallback>
    </mc:AlternateContent>
    <mc:AlternateContent xmlns:mc="http://schemas.openxmlformats.org/markup-compatibility/2006">
      <mc:Choice Requires="x14">
        <control shapeId="3231" r:id="rId321" name="Control 159">
          <controlPr defaultSize="0" r:id="rId3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1" r:id="rId321" name="Control 159"/>
      </mc:Fallback>
    </mc:AlternateContent>
    <mc:AlternateContent xmlns:mc="http://schemas.openxmlformats.org/markup-compatibility/2006">
      <mc:Choice Requires="x14">
        <control shapeId="3232" r:id="rId323" name="Control 160">
          <controlPr defaultSize="0" r:id="rId3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2" r:id="rId323" name="Control 160"/>
      </mc:Fallback>
    </mc:AlternateContent>
    <mc:AlternateContent xmlns:mc="http://schemas.openxmlformats.org/markup-compatibility/2006">
      <mc:Choice Requires="x14">
        <control shapeId="3233" r:id="rId325" name="Control 161">
          <controlPr defaultSize="0" r:id="rId3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3" r:id="rId325" name="Control 161"/>
      </mc:Fallback>
    </mc:AlternateContent>
    <mc:AlternateContent xmlns:mc="http://schemas.openxmlformats.org/markup-compatibility/2006">
      <mc:Choice Requires="x14">
        <control shapeId="3234" r:id="rId327" name="Control 162">
          <controlPr defaultSize="0" r:id="rId3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4" r:id="rId327" name="Control 162"/>
      </mc:Fallback>
    </mc:AlternateContent>
    <mc:AlternateContent xmlns:mc="http://schemas.openxmlformats.org/markup-compatibility/2006">
      <mc:Choice Requires="x14">
        <control shapeId="3235" r:id="rId329" name="Control 163">
          <controlPr defaultSize="0" r:id="rId3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5" r:id="rId329" name="Control 163"/>
      </mc:Fallback>
    </mc:AlternateContent>
    <mc:AlternateContent xmlns:mc="http://schemas.openxmlformats.org/markup-compatibility/2006">
      <mc:Choice Requires="x14">
        <control shapeId="3236" r:id="rId331" name="Control 164">
          <controlPr defaultSize="0" r:id="rId3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6" r:id="rId331" name="Control 164"/>
      </mc:Fallback>
    </mc:AlternateContent>
    <mc:AlternateContent xmlns:mc="http://schemas.openxmlformats.org/markup-compatibility/2006">
      <mc:Choice Requires="x14">
        <control shapeId="3237" r:id="rId333" name="Control 165">
          <controlPr defaultSize="0" r:id="rId3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7" r:id="rId333" name="Control 165"/>
      </mc:Fallback>
    </mc:AlternateContent>
    <mc:AlternateContent xmlns:mc="http://schemas.openxmlformats.org/markup-compatibility/2006">
      <mc:Choice Requires="x14">
        <control shapeId="3238" r:id="rId335" name="Control 166">
          <controlPr defaultSize="0" r:id="rId3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8" r:id="rId335" name="Control 166"/>
      </mc:Fallback>
    </mc:AlternateContent>
    <mc:AlternateContent xmlns:mc="http://schemas.openxmlformats.org/markup-compatibility/2006">
      <mc:Choice Requires="x14">
        <control shapeId="3239" r:id="rId337" name="Control 167">
          <controlPr defaultSize="0" r:id="rId3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39" r:id="rId337" name="Control 167"/>
      </mc:Fallback>
    </mc:AlternateContent>
    <mc:AlternateContent xmlns:mc="http://schemas.openxmlformats.org/markup-compatibility/2006">
      <mc:Choice Requires="x14">
        <control shapeId="3240" r:id="rId339" name="Control 168">
          <controlPr defaultSize="0" r:id="rId3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0" r:id="rId339" name="Control 168"/>
      </mc:Fallback>
    </mc:AlternateContent>
    <mc:AlternateContent xmlns:mc="http://schemas.openxmlformats.org/markup-compatibility/2006">
      <mc:Choice Requires="x14">
        <control shapeId="3241" r:id="rId341" name="Control 169">
          <controlPr defaultSize="0" r:id="rId3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1" r:id="rId341" name="Control 169"/>
      </mc:Fallback>
    </mc:AlternateContent>
    <mc:AlternateContent xmlns:mc="http://schemas.openxmlformats.org/markup-compatibility/2006">
      <mc:Choice Requires="x14">
        <control shapeId="3242" r:id="rId343" name="Control 170">
          <controlPr defaultSize="0" r:id="rId3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2" r:id="rId343" name="Control 170"/>
      </mc:Fallback>
    </mc:AlternateContent>
    <mc:AlternateContent xmlns:mc="http://schemas.openxmlformats.org/markup-compatibility/2006">
      <mc:Choice Requires="x14">
        <control shapeId="3243" r:id="rId345" name="Control 171">
          <controlPr defaultSize="0" r:id="rId3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3" r:id="rId345" name="Control 171"/>
      </mc:Fallback>
    </mc:AlternateContent>
    <mc:AlternateContent xmlns:mc="http://schemas.openxmlformats.org/markup-compatibility/2006">
      <mc:Choice Requires="x14">
        <control shapeId="3244" r:id="rId347" name="Control 172">
          <controlPr defaultSize="0" r:id="rId3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4" r:id="rId347" name="Control 172"/>
      </mc:Fallback>
    </mc:AlternateContent>
    <mc:AlternateContent xmlns:mc="http://schemas.openxmlformats.org/markup-compatibility/2006">
      <mc:Choice Requires="x14">
        <control shapeId="3245" r:id="rId349" name="Control 173">
          <controlPr defaultSize="0" r:id="rId3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5" r:id="rId349" name="Control 173"/>
      </mc:Fallback>
    </mc:AlternateContent>
    <mc:AlternateContent xmlns:mc="http://schemas.openxmlformats.org/markup-compatibility/2006">
      <mc:Choice Requires="x14">
        <control shapeId="3246" r:id="rId351" name="Control 174">
          <controlPr defaultSize="0" r:id="rId3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6" r:id="rId351" name="Control 174"/>
      </mc:Fallback>
    </mc:AlternateContent>
    <mc:AlternateContent xmlns:mc="http://schemas.openxmlformats.org/markup-compatibility/2006">
      <mc:Choice Requires="x14">
        <control shapeId="3247" r:id="rId353" name="Control 175">
          <controlPr defaultSize="0" r:id="rId3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7" r:id="rId353" name="Control 175"/>
      </mc:Fallback>
    </mc:AlternateContent>
    <mc:AlternateContent xmlns:mc="http://schemas.openxmlformats.org/markup-compatibility/2006">
      <mc:Choice Requires="x14">
        <control shapeId="3248" r:id="rId355" name="Control 176">
          <controlPr defaultSize="0" r:id="rId3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8" r:id="rId355" name="Control 176"/>
      </mc:Fallback>
    </mc:AlternateContent>
    <mc:AlternateContent xmlns:mc="http://schemas.openxmlformats.org/markup-compatibility/2006">
      <mc:Choice Requires="x14">
        <control shapeId="3249" r:id="rId357" name="Control 177">
          <controlPr defaultSize="0" r:id="rId3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49" r:id="rId357" name="Control 177"/>
      </mc:Fallback>
    </mc:AlternateContent>
    <mc:AlternateContent xmlns:mc="http://schemas.openxmlformats.org/markup-compatibility/2006">
      <mc:Choice Requires="x14">
        <control shapeId="3250" r:id="rId359" name="Control 178">
          <controlPr defaultSize="0" r:id="rId3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0" r:id="rId359" name="Control 178"/>
      </mc:Fallback>
    </mc:AlternateContent>
    <mc:AlternateContent xmlns:mc="http://schemas.openxmlformats.org/markup-compatibility/2006">
      <mc:Choice Requires="x14">
        <control shapeId="3251" r:id="rId361" name="Control 179">
          <controlPr defaultSize="0" r:id="rId3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1" r:id="rId361" name="Control 179"/>
      </mc:Fallback>
    </mc:AlternateContent>
    <mc:AlternateContent xmlns:mc="http://schemas.openxmlformats.org/markup-compatibility/2006">
      <mc:Choice Requires="x14">
        <control shapeId="3252" r:id="rId363" name="Control 180">
          <controlPr defaultSize="0" r:id="rId3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2" r:id="rId363" name="Control 180"/>
      </mc:Fallback>
    </mc:AlternateContent>
    <mc:AlternateContent xmlns:mc="http://schemas.openxmlformats.org/markup-compatibility/2006">
      <mc:Choice Requires="x14">
        <control shapeId="3253" r:id="rId365" name="Control 181">
          <controlPr defaultSize="0" r:id="rId3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3" r:id="rId365" name="Control 181"/>
      </mc:Fallback>
    </mc:AlternateContent>
    <mc:AlternateContent xmlns:mc="http://schemas.openxmlformats.org/markup-compatibility/2006">
      <mc:Choice Requires="x14">
        <control shapeId="3254" r:id="rId367" name="Control 182">
          <controlPr defaultSize="0" r:id="rId3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4" r:id="rId367" name="Control 182"/>
      </mc:Fallback>
    </mc:AlternateContent>
    <mc:AlternateContent xmlns:mc="http://schemas.openxmlformats.org/markup-compatibility/2006">
      <mc:Choice Requires="x14">
        <control shapeId="3255" r:id="rId369" name="Control 183">
          <controlPr defaultSize="0" r:id="rId3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5" r:id="rId369" name="Control 183"/>
      </mc:Fallback>
    </mc:AlternateContent>
    <mc:AlternateContent xmlns:mc="http://schemas.openxmlformats.org/markup-compatibility/2006">
      <mc:Choice Requires="x14">
        <control shapeId="3256" r:id="rId371" name="Control 184">
          <controlPr defaultSize="0" r:id="rId3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6" r:id="rId371" name="Control 184"/>
      </mc:Fallback>
    </mc:AlternateContent>
    <mc:AlternateContent xmlns:mc="http://schemas.openxmlformats.org/markup-compatibility/2006">
      <mc:Choice Requires="x14">
        <control shapeId="3257" r:id="rId373" name="Control 185">
          <controlPr defaultSize="0" r:id="rId3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7" r:id="rId373" name="Control 185"/>
      </mc:Fallback>
    </mc:AlternateContent>
    <mc:AlternateContent xmlns:mc="http://schemas.openxmlformats.org/markup-compatibility/2006">
      <mc:Choice Requires="x14">
        <control shapeId="3258" r:id="rId375" name="Control 186">
          <controlPr defaultSize="0" r:id="rId3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8" r:id="rId375" name="Control 186"/>
      </mc:Fallback>
    </mc:AlternateContent>
    <mc:AlternateContent xmlns:mc="http://schemas.openxmlformats.org/markup-compatibility/2006">
      <mc:Choice Requires="x14">
        <control shapeId="3259" r:id="rId377" name="Control 187">
          <controlPr defaultSize="0" r:id="rId3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59" r:id="rId377" name="Control 187"/>
      </mc:Fallback>
    </mc:AlternateContent>
    <mc:AlternateContent xmlns:mc="http://schemas.openxmlformats.org/markup-compatibility/2006">
      <mc:Choice Requires="x14">
        <control shapeId="3260" r:id="rId379" name="Control 188">
          <controlPr defaultSize="0" r:id="rId3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0" r:id="rId379" name="Control 188"/>
      </mc:Fallback>
    </mc:AlternateContent>
    <mc:AlternateContent xmlns:mc="http://schemas.openxmlformats.org/markup-compatibility/2006">
      <mc:Choice Requires="x14">
        <control shapeId="3261" r:id="rId381" name="Control 189">
          <controlPr defaultSize="0" r:id="rId3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1" r:id="rId381" name="Control 189"/>
      </mc:Fallback>
    </mc:AlternateContent>
    <mc:AlternateContent xmlns:mc="http://schemas.openxmlformats.org/markup-compatibility/2006">
      <mc:Choice Requires="x14">
        <control shapeId="3262" r:id="rId383" name="Control 190">
          <controlPr defaultSize="0" r:id="rId3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2" r:id="rId383" name="Control 190"/>
      </mc:Fallback>
    </mc:AlternateContent>
    <mc:AlternateContent xmlns:mc="http://schemas.openxmlformats.org/markup-compatibility/2006">
      <mc:Choice Requires="x14">
        <control shapeId="3263" r:id="rId385" name="Control 191">
          <controlPr defaultSize="0" r:id="rId3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3" r:id="rId385" name="Control 191"/>
      </mc:Fallback>
    </mc:AlternateContent>
    <mc:AlternateContent xmlns:mc="http://schemas.openxmlformats.org/markup-compatibility/2006">
      <mc:Choice Requires="x14">
        <control shapeId="3264" r:id="rId387" name="Control 192">
          <controlPr defaultSize="0" r:id="rId3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4" r:id="rId387" name="Control 192"/>
      </mc:Fallback>
    </mc:AlternateContent>
    <mc:AlternateContent xmlns:mc="http://schemas.openxmlformats.org/markup-compatibility/2006">
      <mc:Choice Requires="x14">
        <control shapeId="3265" r:id="rId389" name="Control 193">
          <controlPr defaultSize="0" r:id="rId3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5" r:id="rId389" name="Control 193"/>
      </mc:Fallback>
    </mc:AlternateContent>
    <mc:AlternateContent xmlns:mc="http://schemas.openxmlformats.org/markup-compatibility/2006">
      <mc:Choice Requires="x14">
        <control shapeId="3266" r:id="rId391" name="Control 194">
          <controlPr defaultSize="0" r:id="rId3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6" r:id="rId391" name="Control 194"/>
      </mc:Fallback>
    </mc:AlternateContent>
    <mc:AlternateContent xmlns:mc="http://schemas.openxmlformats.org/markup-compatibility/2006">
      <mc:Choice Requires="x14">
        <control shapeId="3267" r:id="rId393" name="Control 195">
          <controlPr defaultSize="0" r:id="rId3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7" r:id="rId393" name="Control 195"/>
      </mc:Fallback>
    </mc:AlternateContent>
    <mc:AlternateContent xmlns:mc="http://schemas.openxmlformats.org/markup-compatibility/2006">
      <mc:Choice Requires="x14">
        <control shapeId="3268" r:id="rId395" name="Control 196">
          <controlPr defaultSize="0" r:id="rId3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8" r:id="rId395" name="Control 196"/>
      </mc:Fallback>
    </mc:AlternateContent>
    <mc:AlternateContent xmlns:mc="http://schemas.openxmlformats.org/markup-compatibility/2006">
      <mc:Choice Requires="x14">
        <control shapeId="3269" r:id="rId397" name="Control 197">
          <controlPr defaultSize="0" r:id="rId3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69" r:id="rId397" name="Control 197"/>
      </mc:Fallback>
    </mc:AlternateContent>
    <mc:AlternateContent xmlns:mc="http://schemas.openxmlformats.org/markup-compatibility/2006">
      <mc:Choice Requires="x14">
        <control shapeId="3270" r:id="rId399" name="Control 198">
          <controlPr defaultSize="0" r:id="rId4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0" r:id="rId399" name="Control 198"/>
      </mc:Fallback>
    </mc:AlternateContent>
    <mc:AlternateContent xmlns:mc="http://schemas.openxmlformats.org/markup-compatibility/2006">
      <mc:Choice Requires="x14">
        <control shapeId="3271" r:id="rId401" name="Control 199">
          <controlPr defaultSize="0" r:id="rId4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1" r:id="rId401" name="Control 199"/>
      </mc:Fallback>
    </mc:AlternateContent>
    <mc:AlternateContent xmlns:mc="http://schemas.openxmlformats.org/markup-compatibility/2006">
      <mc:Choice Requires="x14">
        <control shapeId="3272" r:id="rId403" name="Control 200">
          <controlPr defaultSize="0" r:id="rId4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2" r:id="rId403" name="Control 200"/>
      </mc:Fallback>
    </mc:AlternateContent>
    <mc:AlternateContent xmlns:mc="http://schemas.openxmlformats.org/markup-compatibility/2006">
      <mc:Choice Requires="x14">
        <control shapeId="3273" r:id="rId405" name="Control 201">
          <controlPr defaultSize="0" r:id="rId4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3" r:id="rId405" name="Control 201"/>
      </mc:Fallback>
    </mc:AlternateContent>
    <mc:AlternateContent xmlns:mc="http://schemas.openxmlformats.org/markup-compatibility/2006">
      <mc:Choice Requires="x14">
        <control shapeId="3274" r:id="rId407" name="Control 202">
          <controlPr defaultSize="0" r:id="rId4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4" r:id="rId407" name="Control 202"/>
      </mc:Fallback>
    </mc:AlternateContent>
    <mc:AlternateContent xmlns:mc="http://schemas.openxmlformats.org/markup-compatibility/2006">
      <mc:Choice Requires="x14">
        <control shapeId="3275" r:id="rId409" name="Control 203">
          <controlPr defaultSize="0" r:id="rId4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5" r:id="rId409" name="Control 203"/>
      </mc:Fallback>
    </mc:AlternateContent>
    <mc:AlternateContent xmlns:mc="http://schemas.openxmlformats.org/markup-compatibility/2006">
      <mc:Choice Requires="x14">
        <control shapeId="3276" r:id="rId411" name="Control 204">
          <controlPr defaultSize="0" r:id="rId4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6" r:id="rId411" name="Control 204"/>
      </mc:Fallback>
    </mc:AlternateContent>
    <mc:AlternateContent xmlns:mc="http://schemas.openxmlformats.org/markup-compatibility/2006">
      <mc:Choice Requires="x14">
        <control shapeId="3277" r:id="rId413" name="Control 205">
          <controlPr defaultSize="0" r:id="rId4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7" r:id="rId413" name="Control 205"/>
      </mc:Fallback>
    </mc:AlternateContent>
    <mc:AlternateContent xmlns:mc="http://schemas.openxmlformats.org/markup-compatibility/2006">
      <mc:Choice Requires="x14">
        <control shapeId="3278" r:id="rId415" name="Control 206">
          <controlPr defaultSize="0" r:id="rId4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8" r:id="rId415" name="Control 206"/>
      </mc:Fallback>
    </mc:AlternateContent>
    <mc:AlternateContent xmlns:mc="http://schemas.openxmlformats.org/markup-compatibility/2006">
      <mc:Choice Requires="x14">
        <control shapeId="3279" r:id="rId417" name="Control 207">
          <controlPr defaultSize="0" r:id="rId4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79" r:id="rId417" name="Control 207"/>
      </mc:Fallback>
    </mc:AlternateContent>
    <mc:AlternateContent xmlns:mc="http://schemas.openxmlformats.org/markup-compatibility/2006">
      <mc:Choice Requires="x14">
        <control shapeId="3280" r:id="rId419" name="Control 208">
          <controlPr defaultSize="0" r:id="rId4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0" r:id="rId419" name="Control 208"/>
      </mc:Fallback>
    </mc:AlternateContent>
    <mc:AlternateContent xmlns:mc="http://schemas.openxmlformats.org/markup-compatibility/2006">
      <mc:Choice Requires="x14">
        <control shapeId="3281" r:id="rId421" name="Control 209">
          <controlPr defaultSize="0" r:id="rId4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1" r:id="rId421" name="Control 209"/>
      </mc:Fallback>
    </mc:AlternateContent>
    <mc:AlternateContent xmlns:mc="http://schemas.openxmlformats.org/markup-compatibility/2006">
      <mc:Choice Requires="x14">
        <control shapeId="3282" r:id="rId423" name="Control 210">
          <controlPr defaultSize="0" r:id="rId4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2" r:id="rId423" name="Control 210"/>
      </mc:Fallback>
    </mc:AlternateContent>
    <mc:AlternateContent xmlns:mc="http://schemas.openxmlformats.org/markup-compatibility/2006">
      <mc:Choice Requires="x14">
        <control shapeId="3283" r:id="rId425" name="Control 211">
          <controlPr defaultSize="0" r:id="rId4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3" r:id="rId425" name="Control 211"/>
      </mc:Fallback>
    </mc:AlternateContent>
    <mc:AlternateContent xmlns:mc="http://schemas.openxmlformats.org/markup-compatibility/2006">
      <mc:Choice Requires="x14">
        <control shapeId="3284" r:id="rId427" name="Control 212">
          <controlPr defaultSize="0" r:id="rId4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4" r:id="rId427" name="Control 212"/>
      </mc:Fallback>
    </mc:AlternateContent>
    <mc:AlternateContent xmlns:mc="http://schemas.openxmlformats.org/markup-compatibility/2006">
      <mc:Choice Requires="x14">
        <control shapeId="3285" r:id="rId429" name="Control 213">
          <controlPr defaultSize="0" r:id="rId4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5" r:id="rId429" name="Control 213"/>
      </mc:Fallback>
    </mc:AlternateContent>
    <mc:AlternateContent xmlns:mc="http://schemas.openxmlformats.org/markup-compatibility/2006">
      <mc:Choice Requires="x14">
        <control shapeId="3286" r:id="rId431" name="Control 214">
          <controlPr defaultSize="0" r:id="rId4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6" r:id="rId431" name="Control 214"/>
      </mc:Fallback>
    </mc:AlternateContent>
    <mc:AlternateContent xmlns:mc="http://schemas.openxmlformats.org/markup-compatibility/2006">
      <mc:Choice Requires="x14">
        <control shapeId="3287" r:id="rId433" name="Control 215">
          <controlPr defaultSize="0" r:id="rId4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7" r:id="rId433" name="Control 215"/>
      </mc:Fallback>
    </mc:AlternateContent>
    <mc:AlternateContent xmlns:mc="http://schemas.openxmlformats.org/markup-compatibility/2006">
      <mc:Choice Requires="x14">
        <control shapeId="3288" r:id="rId435" name="Control 216">
          <controlPr defaultSize="0" r:id="rId4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8" r:id="rId435" name="Control 216"/>
      </mc:Fallback>
    </mc:AlternateContent>
    <mc:AlternateContent xmlns:mc="http://schemas.openxmlformats.org/markup-compatibility/2006">
      <mc:Choice Requires="x14">
        <control shapeId="3289" r:id="rId437" name="Control 217">
          <controlPr defaultSize="0" r:id="rId4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89" r:id="rId437" name="Control 217"/>
      </mc:Fallback>
    </mc:AlternateContent>
    <mc:AlternateContent xmlns:mc="http://schemas.openxmlformats.org/markup-compatibility/2006">
      <mc:Choice Requires="x14">
        <control shapeId="3290" r:id="rId439" name="Control 218">
          <controlPr defaultSize="0" r:id="rId4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0" r:id="rId439" name="Control 218"/>
      </mc:Fallback>
    </mc:AlternateContent>
    <mc:AlternateContent xmlns:mc="http://schemas.openxmlformats.org/markup-compatibility/2006">
      <mc:Choice Requires="x14">
        <control shapeId="3291" r:id="rId441" name="Control 219">
          <controlPr defaultSize="0" r:id="rId4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1" r:id="rId441" name="Control 219"/>
      </mc:Fallback>
    </mc:AlternateContent>
    <mc:AlternateContent xmlns:mc="http://schemas.openxmlformats.org/markup-compatibility/2006">
      <mc:Choice Requires="x14">
        <control shapeId="3292" r:id="rId443" name="Control 220">
          <controlPr defaultSize="0" r:id="rId4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2" r:id="rId443" name="Control 220"/>
      </mc:Fallback>
    </mc:AlternateContent>
    <mc:AlternateContent xmlns:mc="http://schemas.openxmlformats.org/markup-compatibility/2006">
      <mc:Choice Requires="x14">
        <control shapeId="3293" r:id="rId445" name="Control 221">
          <controlPr defaultSize="0" r:id="rId4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3" r:id="rId445" name="Control 221"/>
      </mc:Fallback>
    </mc:AlternateContent>
    <mc:AlternateContent xmlns:mc="http://schemas.openxmlformats.org/markup-compatibility/2006">
      <mc:Choice Requires="x14">
        <control shapeId="3294" r:id="rId447" name="Control 222">
          <controlPr defaultSize="0" r:id="rId4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4" r:id="rId447" name="Control 222"/>
      </mc:Fallback>
    </mc:AlternateContent>
    <mc:AlternateContent xmlns:mc="http://schemas.openxmlformats.org/markup-compatibility/2006">
      <mc:Choice Requires="x14">
        <control shapeId="3295" r:id="rId449" name="Control 223">
          <controlPr defaultSize="0" r:id="rId4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5" r:id="rId449" name="Control 223"/>
      </mc:Fallback>
    </mc:AlternateContent>
    <mc:AlternateContent xmlns:mc="http://schemas.openxmlformats.org/markup-compatibility/2006">
      <mc:Choice Requires="x14">
        <control shapeId="3296" r:id="rId451" name="Control 224">
          <controlPr defaultSize="0" r:id="rId4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6" r:id="rId451" name="Control 224"/>
      </mc:Fallback>
    </mc:AlternateContent>
    <mc:AlternateContent xmlns:mc="http://schemas.openxmlformats.org/markup-compatibility/2006">
      <mc:Choice Requires="x14">
        <control shapeId="3297" r:id="rId453" name="Control 225">
          <controlPr defaultSize="0" r:id="rId4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7" r:id="rId453" name="Control 225"/>
      </mc:Fallback>
    </mc:AlternateContent>
    <mc:AlternateContent xmlns:mc="http://schemas.openxmlformats.org/markup-compatibility/2006">
      <mc:Choice Requires="x14">
        <control shapeId="3298" r:id="rId455" name="Control 226">
          <controlPr defaultSize="0" r:id="rId4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8" r:id="rId455" name="Control 226"/>
      </mc:Fallback>
    </mc:AlternateContent>
    <mc:AlternateContent xmlns:mc="http://schemas.openxmlformats.org/markup-compatibility/2006">
      <mc:Choice Requires="x14">
        <control shapeId="3299" r:id="rId457" name="Control 227">
          <controlPr defaultSize="0" r:id="rId4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299" r:id="rId457" name="Control 227"/>
      </mc:Fallback>
    </mc:AlternateContent>
    <mc:AlternateContent xmlns:mc="http://schemas.openxmlformats.org/markup-compatibility/2006">
      <mc:Choice Requires="x14">
        <control shapeId="3300" r:id="rId459" name="Control 228">
          <controlPr defaultSize="0" r:id="rId4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0" r:id="rId459" name="Control 228"/>
      </mc:Fallback>
    </mc:AlternateContent>
    <mc:AlternateContent xmlns:mc="http://schemas.openxmlformats.org/markup-compatibility/2006">
      <mc:Choice Requires="x14">
        <control shapeId="3301" r:id="rId461" name="Control 229">
          <controlPr defaultSize="0" r:id="rId4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1" r:id="rId461" name="Control 229"/>
      </mc:Fallback>
    </mc:AlternateContent>
    <mc:AlternateContent xmlns:mc="http://schemas.openxmlformats.org/markup-compatibility/2006">
      <mc:Choice Requires="x14">
        <control shapeId="3302" r:id="rId463" name="Control 230">
          <controlPr defaultSize="0" r:id="rId4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2" r:id="rId463" name="Control 230"/>
      </mc:Fallback>
    </mc:AlternateContent>
    <mc:AlternateContent xmlns:mc="http://schemas.openxmlformats.org/markup-compatibility/2006">
      <mc:Choice Requires="x14">
        <control shapeId="3303" r:id="rId465" name="Control 231">
          <controlPr defaultSize="0" r:id="rId4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3" r:id="rId465" name="Control 231"/>
      </mc:Fallback>
    </mc:AlternateContent>
    <mc:AlternateContent xmlns:mc="http://schemas.openxmlformats.org/markup-compatibility/2006">
      <mc:Choice Requires="x14">
        <control shapeId="3304" r:id="rId467" name="Control 232">
          <controlPr defaultSize="0" r:id="rId4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4" r:id="rId467" name="Control 232"/>
      </mc:Fallback>
    </mc:AlternateContent>
    <mc:AlternateContent xmlns:mc="http://schemas.openxmlformats.org/markup-compatibility/2006">
      <mc:Choice Requires="x14">
        <control shapeId="3305" r:id="rId469" name="Control 233">
          <controlPr defaultSize="0" r:id="rId4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5" r:id="rId469" name="Control 233"/>
      </mc:Fallback>
    </mc:AlternateContent>
    <mc:AlternateContent xmlns:mc="http://schemas.openxmlformats.org/markup-compatibility/2006">
      <mc:Choice Requires="x14">
        <control shapeId="3306" r:id="rId471" name="Control 234">
          <controlPr defaultSize="0" r:id="rId4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6" r:id="rId471" name="Control 234"/>
      </mc:Fallback>
    </mc:AlternateContent>
    <mc:AlternateContent xmlns:mc="http://schemas.openxmlformats.org/markup-compatibility/2006">
      <mc:Choice Requires="x14">
        <control shapeId="3307" r:id="rId473" name="Control 235">
          <controlPr defaultSize="0" r:id="rId4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7" r:id="rId473" name="Control 235"/>
      </mc:Fallback>
    </mc:AlternateContent>
    <mc:AlternateContent xmlns:mc="http://schemas.openxmlformats.org/markup-compatibility/2006">
      <mc:Choice Requires="x14">
        <control shapeId="3308" r:id="rId475" name="Control 236">
          <controlPr defaultSize="0" r:id="rId4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8" r:id="rId475" name="Control 236"/>
      </mc:Fallback>
    </mc:AlternateContent>
    <mc:AlternateContent xmlns:mc="http://schemas.openxmlformats.org/markup-compatibility/2006">
      <mc:Choice Requires="x14">
        <control shapeId="3309" r:id="rId477" name="Control 237">
          <controlPr defaultSize="0" r:id="rId4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09" r:id="rId477" name="Control 237"/>
      </mc:Fallback>
    </mc:AlternateContent>
    <mc:AlternateContent xmlns:mc="http://schemas.openxmlformats.org/markup-compatibility/2006">
      <mc:Choice Requires="x14">
        <control shapeId="3310" r:id="rId479" name="Control 238">
          <controlPr defaultSize="0" r:id="rId4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0" r:id="rId479" name="Control 238"/>
      </mc:Fallback>
    </mc:AlternateContent>
    <mc:AlternateContent xmlns:mc="http://schemas.openxmlformats.org/markup-compatibility/2006">
      <mc:Choice Requires="x14">
        <control shapeId="3311" r:id="rId481" name="Control 239">
          <controlPr defaultSize="0" r:id="rId4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1" r:id="rId481" name="Control 239"/>
      </mc:Fallback>
    </mc:AlternateContent>
    <mc:AlternateContent xmlns:mc="http://schemas.openxmlformats.org/markup-compatibility/2006">
      <mc:Choice Requires="x14">
        <control shapeId="3312" r:id="rId483" name="Control 240">
          <controlPr defaultSize="0" r:id="rId4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2" r:id="rId483" name="Control 240"/>
      </mc:Fallback>
    </mc:AlternateContent>
    <mc:AlternateContent xmlns:mc="http://schemas.openxmlformats.org/markup-compatibility/2006">
      <mc:Choice Requires="x14">
        <control shapeId="3313" r:id="rId485" name="Control 241">
          <controlPr defaultSize="0" r:id="rId4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3" r:id="rId485" name="Control 241"/>
      </mc:Fallback>
    </mc:AlternateContent>
    <mc:AlternateContent xmlns:mc="http://schemas.openxmlformats.org/markup-compatibility/2006">
      <mc:Choice Requires="x14">
        <control shapeId="3314" r:id="rId487" name="Control 242">
          <controlPr defaultSize="0" r:id="rId4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4" r:id="rId487" name="Control 242"/>
      </mc:Fallback>
    </mc:AlternateContent>
    <mc:AlternateContent xmlns:mc="http://schemas.openxmlformats.org/markup-compatibility/2006">
      <mc:Choice Requires="x14">
        <control shapeId="3315" r:id="rId489" name="Control 243">
          <controlPr defaultSize="0" r:id="rId4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5" r:id="rId489" name="Control 243"/>
      </mc:Fallback>
    </mc:AlternateContent>
    <mc:AlternateContent xmlns:mc="http://schemas.openxmlformats.org/markup-compatibility/2006">
      <mc:Choice Requires="x14">
        <control shapeId="3316" r:id="rId491" name="Control 244">
          <controlPr defaultSize="0" r:id="rId4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6" r:id="rId491" name="Control 244"/>
      </mc:Fallback>
    </mc:AlternateContent>
    <mc:AlternateContent xmlns:mc="http://schemas.openxmlformats.org/markup-compatibility/2006">
      <mc:Choice Requires="x14">
        <control shapeId="3317" r:id="rId493" name="Control 245">
          <controlPr defaultSize="0" r:id="rId4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7" r:id="rId493" name="Control 245"/>
      </mc:Fallback>
    </mc:AlternateContent>
    <mc:AlternateContent xmlns:mc="http://schemas.openxmlformats.org/markup-compatibility/2006">
      <mc:Choice Requires="x14">
        <control shapeId="3318" r:id="rId495" name="Control 246">
          <controlPr defaultSize="0" r:id="rId4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8" r:id="rId495" name="Control 246"/>
      </mc:Fallback>
    </mc:AlternateContent>
    <mc:AlternateContent xmlns:mc="http://schemas.openxmlformats.org/markup-compatibility/2006">
      <mc:Choice Requires="x14">
        <control shapeId="3319" r:id="rId497" name="Control 247">
          <controlPr defaultSize="0" r:id="rId4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19" r:id="rId497" name="Control 247"/>
      </mc:Fallback>
    </mc:AlternateContent>
    <mc:AlternateContent xmlns:mc="http://schemas.openxmlformats.org/markup-compatibility/2006">
      <mc:Choice Requires="x14">
        <control shapeId="3320" r:id="rId499" name="Control 248">
          <controlPr defaultSize="0" r:id="rId5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0" r:id="rId499" name="Control 248"/>
      </mc:Fallback>
    </mc:AlternateContent>
    <mc:AlternateContent xmlns:mc="http://schemas.openxmlformats.org/markup-compatibility/2006">
      <mc:Choice Requires="x14">
        <control shapeId="3321" r:id="rId501" name="Control 249">
          <controlPr defaultSize="0" r:id="rId5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1" r:id="rId501" name="Control 249"/>
      </mc:Fallback>
    </mc:AlternateContent>
    <mc:AlternateContent xmlns:mc="http://schemas.openxmlformats.org/markup-compatibility/2006">
      <mc:Choice Requires="x14">
        <control shapeId="3322" r:id="rId503" name="Control 250">
          <controlPr defaultSize="0" r:id="rId5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2" r:id="rId503" name="Control 250"/>
      </mc:Fallback>
    </mc:AlternateContent>
    <mc:AlternateContent xmlns:mc="http://schemas.openxmlformats.org/markup-compatibility/2006">
      <mc:Choice Requires="x14">
        <control shapeId="3323" r:id="rId505" name="Control 251">
          <controlPr defaultSize="0" r:id="rId5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3" r:id="rId505" name="Control 251"/>
      </mc:Fallback>
    </mc:AlternateContent>
    <mc:AlternateContent xmlns:mc="http://schemas.openxmlformats.org/markup-compatibility/2006">
      <mc:Choice Requires="x14">
        <control shapeId="3324" r:id="rId507" name="Control 252">
          <controlPr defaultSize="0" r:id="rId5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4" r:id="rId507" name="Control 252"/>
      </mc:Fallback>
    </mc:AlternateContent>
    <mc:AlternateContent xmlns:mc="http://schemas.openxmlformats.org/markup-compatibility/2006">
      <mc:Choice Requires="x14">
        <control shapeId="3325" r:id="rId509" name="Control 253">
          <controlPr defaultSize="0" r:id="rId5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5" r:id="rId509" name="Control 253"/>
      </mc:Fallback>
    </mc:AlternateContent>
    <mc:AlternateContent xmlns:mc="http://schemas.openxmlformats.org/markup-compatibility/2006">
      <mc:Choice Requires="x14">
        <control shapeId="3326" r:id="rId511" name="Control 254">
          <controlPr defaultSize="0" r:id="rId5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6" r:id="rId511" name="Control 254"/>
      </mc:Fallback>
    </mc:AlternateContent>
    <mc:AlternateContent xmlns:mc="http://schemas.openxmlformats.org/markup-compatibility/2006">
      <mc:Choice Requires="x14">
        <control shapeId="3327" r:id="rId513" name="Control 255">
          <controlPr defaultSize="0" r:id="rId5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7" r:id="rId513" name="Control 255"/>
      </mc:Fallback>
    </mc:AlternateContent>
    <mc:AlternateContent xmlns:mc="http://schemas.openxmlformats.org/markup-compatibility/2006">
      <mc:Choice Requires="x14">
        <control shapeId="3328" r:id="rId515" name="Control 256">
          <controlPr defaultSize="0" r:id="rId5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8" r:id="rId515" name="Control 256"/>
      </mc:Fallback>
    </mc:AlternateContent>
    <mc:AlternateContent xmlns:mc="http://schemas.openxmlformats.org/markup-compatibility/2006">
      <mc:Choice Requires="x14">
        <control shapeId="3329" r:id="rId517" name="Control 257">
          <controlPr defaultSize="0" r:id="rId5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29" r:id="rId517" name="Control 257"/>
      </mc:Fallback>
    </mc:AlternateContent>
    <mc:AlternateContent xmlns:mc="http://schemas.openxmlformats.org/markup-compatibility/2006">
      <mc:Choice Requires="x14">
        <control shapeId="3330" r:id="rId519" name="Control 258">
          <controlPr defaultSize="0" r:id="rId5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0" r:id="rId519" name="Control 258"/>
      </mc:Fallback>
    </mc:AlternateContent>
    <mc:AlternateContent xmlns:mc="http://schemas.openxmlformats.org/markup-compatibility/2006">
      <mc:Choice Requires="x14">
        <control shapeId="3331" r:id="rId521" name="Control 259">
          <controlPr defaultSize="0" r:id="rId5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1" r:id="rId521" name="Control 259"/>
      </mc:Fallback>
    </mc:AlternateContent>
    <mc:AlternateContent xmlns:mc="http://schemas.openxmlformats.org/markup-compatibility/2006">
      <mc:Choice Requires="x14">
        <control shapeId="3332" r:id="rId523" name="Control 260">
          <controlPr defaultSize="0" r:id="rId5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2" r:id="rId523" name="Control 260"/>
      </mc:Fallback>
    </mc:AlternateContent>
    <mc:AlternateContent xmlns:mc="http://schemas.openxmlformats.org/markup-compatibility/2006">
      <mc:Choice Requires="x14">
        <control shapeId="3333" r:id="rId525" name="Control 261">
          <controlPr defaultSize="0" r:id="rId5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3" r:id="rId525" name="Control 261"/>
      </mc:Fallback>
    </mc:AlternateContent>
    <mc:AlternateContent xmlns:mc="http://schemas.openxmlformats.org/markup-compatibility/2006">
      <mc:Choice Requires="x14">
        <control shapeId="3334" r:id="rId527" name="Control 262">
          <controlPr defaultSize="0" r:id="rId5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4" r:id="rId527" name="Control 262"/>
      </mc:Fallback>
    </mc:AlternateContent>
    <mc:AlternateContent xmlns:mc="http://schemas.openxmlformats.org/markup-compatibility/2006">
      <mc:Choice Requires="x14">
        <control shapeId="3335" r:id="rId529" name="Control 263">
          <controlPr defaultSize="0" r:id="rId5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5" r:id="rId529" name="Control 263"/>
      </mc:Fallback>
    </mc:AlternateContent>
    <mc:AlternateContent xmlns:mc="http://schemas.openxmlformats.org/markup-compatibility/2006">
      <mc:Choice Requires="x14">
        <control shapeId="3336" r:id="rId531" name="Control 264">
          <controlPr defaultSize="0" r:id="rId5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6" r:id="rId531" name="Control 264"/>
      </mc:Fallback>
    </mc:AlternateContent>
    <mc:AlternateContent xmlns:mc="http://schemas.openxmlformats.org/markup-compatibility/2006">
      <mc:Choice Requires="x14">
        <control shapeId="3337" r:id="rId533" name="Control 265">
          <controlPr defaultSize="0" r:id="rId5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7" r:id="rId533" name="Control 265"/>
      </mc:Fallback>
    </mc:AlternateContent>
    <mc:AlternateContent xmlns:mc="http://schemas.openxmlformats.org/markup-compatibility/2006">
      <mc:Choice Requires="x14">
        <control shapeId="3338" r:id="rId535" name="Control 266">
          <controlPr defaultSize="0" r:id="rId5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8" r:id="rId535" name="Control 266"/>
      </mc:Fallback>
    </mc:AlternateContent>
    <mc:AlternateContent xmlns:mc="http://schemas.openxmlformats.org/markup-compatibility/2006">
      <mc:Choice Requires="x14">
        <control shapeId="3339" r:id="rId537" name="Control 267">
          <controlPr defaultSize="0" r:id="rId5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39" r:id="rId537" name="Control 267"/>
      </mc:Fallback>
    </mc:AlternateContent>
    <mc:AlternateContent xmlns:mc="http://schemas.openxmlformats.org/markup-compatibility/2006">
      <mc:Choice Requires="x14">
        <control shapeId="3340" r:id="rId539" name="Control 268">
          <controlPr defaultSize="0" r:id="rId5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0" r:id="rId539" name="Control 268"/>
      </mc:Fallback>
    </mc:AlternateContent>
    <mc:AlternateContent xmlns:mc="http://schemas.openxmlformats.org/markup-compatibility/2006">
      <mc:Choice Requires="x14">
        <control shapeId="3341" r:id="rId541" name="Control 269">
          <controlPr defaultSize="0" r:id="rId5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1" r:id="rId541" name="Control 269"/>
      </mc:Fallback>
    </mc:AlternateContent>
    <mc:AlternateContent xmlns:mc="http://schemas.openxmlformats.org/markup-compatibility/2006">
      <mc:Choice Requires="x14">
        <control shapeId="3342" r:id="rId543" name="Control 270">
          <controlPr defaultSize="0" r:id="rId5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2" r:id="rId543" name="Control 270"/>
      </mc:Fallback>
    </mc:AlternateContent>
    <mc:AlternateContent xmlns:mc="http://schemas.openxmlformats.org/markup-compatibility/2006">
      <mc:Choice Requires="x14">
        <control shapeId="3343" r:id="rId545" name="Control 271">
          <controlPr defaultSize="0" r:id="rId5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3" r:id="rId545" name="Control 271"/>
      </mc:Fallback>
    </mc:AlternateContent>
    <mc:AlternateContent xmlns:mc="http://schemas.openxmlformats.org/markup-compatibility/2006">
      <mc:Choice Requires="x14">
        <control shapeId="3344" r:id="rId547" name="Control 272">
          <controlPr defaultSize="0" r:id="rId5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4" r:id="rId547" name="Control 272"/>
      </mc:Fallback>
    </mc:AlternateContent>
    <mc:AlternateContent xmlns:mc="http://schemas.openxmlformats.org/markup-compatibility/2006">
      <mc:Choice Requires="x14">
        <control shapeId="3345" r:id="rId549" name="Control 273">
          <controlPr defaultSize="0" r:id="rId5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5" r:id="rId549" name="Control 273"/>
      </mc:Fallback>
    </mc:AlternateContent>
    <mc:AlternateContent xmlns:mc="http://schemas.openxmlformats.org/markup-compatibility/2006">
      <mc:Choice Requires="x14">
        <control shapeId="3346" r:id="rId551" name="Control 274">
          <controlPr defaultSize="0" r:id="rId5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6" r:id="rId551" name="Control 274"/>
      </mc:Fallback>
    </mc:AlternateContent>
    <mc:AlternateContent xmlns:mc="http://schemas.openxmlformats.org/markup-compatibility/2006">
      <mc:Choice Requires="x14">
        <control shapeId="3347" r:id="rId553" name="Control 275">
          <controlPr defaultSize="0" r:id="rId5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7" r:id="rId553" name="Control 275"/>
      </mc:Fallback>
    </mc:AlternateContent>
    <mc:AlternateContent xmlns:mc="http://schemas.openxmlformats.org/markup-compatibility/2006">
      <mc:Choice Requires="x14">
        <control shapeId="3348" r:id="rId555" name="Control 276">
          <controlPr defaultSize="0" r:id="rId5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8" r:id="rId555" name="Control 276"/>
      </mc:Fallback>
    </mc:AlternateContent>
    <mc:AlternateContent xmlns:mc="http://schemas.openxmlformats.org/markup-compatibility/2006">
      <mc:Choice Requires="x14">
        <control shapeId="3349" r:id="rId557" name="Control 277">
          <controlPr defaultSize="0" r:id="rId5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49" r:id="rId557" name="Control 277"/>
      </mc:Fallback>
    </mc:AlternateContent>
    <mc:AlternateContent xmlns:mc="http://schemas.openxmlformats.org/markup-compatibility/2006">
      <mc:Choice Requires="x14">
        <control shapeId="3350" r:id="rId559" name="Control 278">
          <controlPr defaultSize="0" r:id="rId5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0" r:id="rId559" name="Control 278"/>
      </mc:Fallback>
    </mc:AlternateContent>
    <mc:AlternateContent xmlns:mc="http://schemas.openxmlformats.org/markup-compatibility/2006">
      <mc:Choice Requires="x14">
        <control shapeId="3351" r:id="rId561" name="Control 279">
          <controlPr defaultSize="0" r:id="rId5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1" r:id="rId561" name="Control 279"/>
      </mc:Fallback>
    </mc:AlternateContent>
    <mc:AlternateContent xmlns:mc="http://schemas.openxmlformats.org/markup-compatibility/2006">
      <mc:Choice Requires="x14">
        <control shapeId="3352" r:id="rId563" name="Control 280">
          <controlPr defaultSize="0" r:id="rId5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2" r:id="rId563" name="Control 280"/>
      </mc:Fallback>
    </mc:AlternateContent>
    <mc:AlternateContent xmlns:mc="http://schemas.openxmlformats.org/markup-compatibility/2006">
      <mc:Choice Requires="x14">
        <control shapeId="3353" r:id="rId565" name="Control 281">
          <controlPr defaultSize="0" r:id="rId5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3" r:id="rId565" name="Control 281"/>
      </mc:Fallback>
    </mc:AlternateContent>
    <mc:AlternateContent xmlns:mc="http://schemas.openxmlformats.org/markup-compatibility/2006">
      <mc:Choice Requires="x14">
        <control shapeId="3354" r:id="rId567" name="Control 282">
          <controlPr defaultSize="0" r:id="rId5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4" r:id="rId567" name="Control 282"/>
      </mc:Fallback>
    </mc:AlternateContent>
    <mc:AlternateContent xmlns:mc="http://schemas.openxmlformats.org/markup-compatibility/2006">
      <mc:Choice Requires="x14">
        <control shapeId="3355" r:id="rId569" name="Control 283">
          <controlPr defaultSize="0" r:id="rId5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5" r:id="rId569" name="Control 283"/>
      </mc:Fallback>
    </mc:AlternateContent>
    <mc:AlternateContent xmlns:mc="http://schemas.openxmlformats.org/markup-compatibility/2006">
      <mc:Choice Requires="x14">
        <control shapeId="3356" r:id="rId571" name="Control 284">
          <controlPr defaultSize="0" r:id="rId5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6" r:id="rId571" name="Control 284"/>
      </mc:Fallback>
    </mc:AlternateContent>
    <mc:AlternateContent xmlns:mc="http://schemas.openxmlformats.org/markup-compatibility/2006">
      <mc:Choice Requires="x14">
        <control shapeId="3357" r:id="rId573" name="Control 285">
          <controlPr defaultSize="0" r:id="rId5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7" r:id="rId573" name="Control 285"/>
      </mc:Fallback>
    </mc:AlternateContent>
    <mc:AlternateContent xmlns:mc="http://schemas.openxmlformats.org/markup-compatibility/2006">
      <mc:Choice Requires="x14">
        <control shapeId="3358" r:id="rId575" name="Control 286">
          <controlPr defaultSize="0" r:id="rId5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8" r:id="rId575" name="Control 286"/>
      </mc:Fallback>
    </mc:AlternateContent>
    <mc:AlternateContent xmlns:mc="http://schemas.openxmlformats.org/markup-compatibility/2006">
      <mc:Choice Requires="x14">
        <control shapeId="3359" r:id="rId577" name="Control 287">
          <controlPr defaultSize="0" r:id="rId5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59" r:id="rId577" name="Control 287"/>
      </mc:Fallback>
    </mc:AlternateContent>
    <mc:AlternateContent xmlns:mc="http://schemas.openxmlformats.org/markup-compatibility/2006">
      <mc:Choice Requires="x14">
        <control shapeId="3360" r:id="rId579" name="Control 288">
          <controlPr defaultSize="0" r:id="rId5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0" r:id="rId579" name="Control 288"/>
      </mc:Fallback>
    </mc:AlternateContent>
    <mc:AlternateContent xmlns:mc="http://schemas.openxmlformats.org/markup-compatibility/2006">
      <mc:Choice Requires="x14">
        <control shapeId="3361" r:id="rId581" name="Control 289">
          <controlPr defaultSize="0" r:id="rId5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1" r:id="rId581" name="Control 289"/>
      </mc:Fallback>
    </mc:AlternateContent>
    <mc:AlternateContent xmlns:mc="http://schemas.openxmlformats.org/markup-compatibility/2006">
      <mc:Choice Requires="x14">
        <control shapeId="3362" r:id="rId583" name="Control 290">
          <controlPr defaultSize="0" r:id="rId5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2" r:id="rId583" name="Control 290"/>
      </mc:Fallback>
    </mc:AlternateContent>
    <mc:AlternateContent xmlns:mc="http://schemas.openxmlformats.org/markup-compatibility/2006">
      <mc:Choice Requires="x14">
        <control shapeId="3363" r:id="rId585" name="Control 291">
          <controlPr defaultSize="0" r:id="rId5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3" r:id="rId585" name="Control 291"/>
      </mc:Fallback>
    </mc:AlternateContent>
    <mc:AlternateContent xmlns:mc="http://schemas.openxmlformats.org/markup-compatibility/2006">
      <mc:Choice Requires="x14">
        <control shapeId="3364" r:id="rId587" name="Control 292">
          <controlPr defaultSize="0" r:id="rId5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4" r:id="rId587" name="Control 292"/>
      </mc:Fallback>
    </mc:AlternateContent>
    <mc:AlternateContent xmlns:mc="http://schemas.openxmlformats.org/markup-compatibility/2006">
      <mc:Choice Requires="x14">
        <control shapeId="3365" r:id="rId589" name="Control 293">
          <controlPr defaultSize="0" r:id="rId5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5" r:id="rId589" name="Control 293"/>
      </mc:Fallback>
    </mc:AlternateContent>
    <mc:AlternateContent xmlns:mc="http://schemas.openxmlformats.org/markup-compatibility/2006">
      <mc:Choice Requires="x14">
        <control shapeId="3366" r:id="rId591" name="Control 294">
          <controlPr defaultSize="0" r:id="rId5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6" r:id="rId591" name="Control 294"/>
      </mc:Fallback>
    </mc:AlternateContent>
    <mc:AlternateContent xmlns:mc="http://schemas.openxmlformats.org/markup-compatibility/2006">
      <mc:Choice Requires="x14">
        <control shapeId="3367" r:id="rId593" name="Control 295">
          <controlPr defaultSize="0" r:id="rId5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7" r:id="rId593" name="Control 295"/>
      </mc:Fallback>
    </mc:AlternateContent>
    <mc:AlternateContent xmlns:mc="http://schemas.openxmlformats.org/markup-compatibility/2006">
      <mc:Choice Requires="x14">
        <control shapeId="3368" r:id="rId595" name="Control 296">
          <controlPr defaultSize="0" r:id="rId5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8" r:id="rId595" name="Control 296"/>
      </mc:Fallback>
    </mc:AlternateContent>
    <mc:AlternateContent xmlns:mc="http://schemas.openxmlformats.org/markup-compatibility/2006">
      <mc:Choice Requires="x14">
        <control shapeId="3369" r:id="rId597" name="Control 297">
          <controlPr defaultSize="0" r:id="rId5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69" r:id="rId597" name="Control 297"/>
      </mc:Fallback>
    </mc:AlternateContent>
    <mc:AlternateContent xmlns:mc="http://schemas.openxmlformats.org/markup-compatibility/2006">
      <mc:Choice Requires="x14">
        <control shapeId="3370" r:id="rId599" name="Control 298">
          <controlPr defaultSize="0" r:id="rId6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0" r:id="rId599" name="Control 298"/>
      </mc:Fallback>
    </mc:AlternateContent>
    <mc:AlternateContent xmlns:mc="http://schemas.openxmlformats.org/markup-compatibility/2006">
      <mc:Choice Requires="x14">
        <control shapeId="3371" r:id="rId601" name="Control 299">
          <controlPr defaultSize="0" r:id="rId6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1" r:id="rId601" name="Control 299"/>
      </mc:Fallback>
    </mc:AlternateContent>
    <mc:AlternateContent xmlns:mc="http://schemas.openxmlformats.org/markup-compatibility/2006">
      <mc:Choice Requires="x14">
        <control shapeId="3372" r:id="rId603" name="Control 300">
          <controlPr defaultSize="0" r:id="rId6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2" r:id="rId603" name="Control 300"/>
      </mc:Fallback>
    </mc:AlternateContent>
    <mc:AlternateContent xmlns:mc="http://schemas.openxmlformats.org/markup-compatibility/2006">
      <mc:Choice Requires="x14">
        <control shapeId="3373" r:id="rId605" name="Control 301">
          <controlPr defaultSize="0" r:id="rId6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3" r:id="rId605" name="Control 301"/>
      </mc:Fallback>
    </mc:AlternateContent>
    <mc:AlternateContent xmlns:mc="http://schemas.openxmlformats.org/markup-compatibility/2006">
      <mc:Choice Requires="x14">
        <control shapeId="3374" r:id="rId607" name="Control 302">
          <controlPr defaultSize="0" r:id="rId6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4" r:id="rId607" name="Control 302"/>
      </mc:Fallback>
    </mc:AlternateContent>
    <mc:AlternateContent xmlns:mc="http://schemas.openxmlformats.org/markup-compatibility/2006">
      <mc:Choice Requires="x14">
        <control shapeId="3375" r:id="rId609" name="Control 303">
          <controlPr defaultSize="0" r:id="rId6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5" r:id="rId609" name="Control 303"/>
      </mc:Fallback>
    </mc:AlternateContent>
    <mc:AlternateContent xmlns:mc="http://schemas.openxmlformats.org/markup-compatibility/2006">
      <mc:Choice Requires="x14">
        <control shapeId="3376" r:id="rId611" name="Control 304">
          <controlPr defaultSize="0" r:id="rId6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6" r:id="rId611" name="Control 304"/>
      </mc:Fallback>
    </mc:AlternateContent>
    <mc:AlternateContent xmlns:mc="http://schemas.openxmlformats.org/markup-compatibility/2006">
      <mc:Choice Requires="x14">
        <control shapeId="3377" r:id="rId613" name="Control 305">
          <controlPr defaultSize="0" r:id="rId6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7" r:id="rId613" name="Control 305"/>
      </mc:Fallback>
    </mc:AlternateContent>
    <mc:AlternateContent xmlns:mc="http://schemas.openxmlformats.org/markup-compatibility/2006">
      <mc:Choice Requires="x14">
        <control shapeId="3378" r:id="rId615" name="Control 306">
          <controlPr defaultSize="0" r:id="rId6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8" r:id="rId615" name="Control 306"/>
      </mc:Fallback>
    </mc:AlternateContent>
    <mc:AlternateContent xmlns:mc="http://schemas.openxmlformats.org/markup-compatibility/2006">
      <mc:Choice Requires="x14">
        <control shapeId="3379" r:id="rId617" name="Control 307">
          <controlPr defaultSize="0" r:id="rId6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79" r:id="rId617" name="Control 307"/>
      </mc:Fallback>
    </mc:AlternateContent>
    <mc:AlternateContent xmlns:mc="http://schemas.openxmlformats.org/markup-compatibility/2006">
      <mc:Choice Requires="x14">
        <control shapeId="3380" r:id="rId619" name="Control 308">
          <controlPr defaultSize="0" r:id="rId6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0" r:id="rId619" name="Control 308"/>
      </mc:Fallback>
    </mc:AlternateContent>
    <mc:AlternateContent xmlns:mc="http://schemas.openxmlformats.org/markup-compatibility/2006">
      <mc:Choice Requires="x14">
        <control shapeId="3381" r:id="rId621" name="Control 309">
          <controlPr defaultSize="0" r:id="rId6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1" r:id="rId621" name="Control 309"/>
      </mc:Fallback>
    </mc:AlternateContent>
    <mc:AlternateContent xmlns:mc="http://schemas.openxmlformats.org/markup-compatibility/2006">
      <mc:Choice Requires="x14">
        <control shapeId="3382" r:id="rId623" name="Control 310">
          <controlPr defaultSize="0" r:id="rId6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2" r:id="rId623" name="Control 310"/>
      </mc:Fallback>
    </mc:AlternateContent>
    <mc:AlternateContent xmlns:mc="http://schemas.openxmlformats.org/markup-compatibility/2006">
      <mc:Choice Requires="x14">
        <control shapeId="3383" r:id="rId625" name="Control 311">
          <controlPr defaultSize="0" r:id="rId6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3" r:id="rId625" name="Control 311"/>
      </mc:Fallback>
    </mc:AlternateContent>
    <mc:AlternateContent xmlns:mc="http://schemas.openxmlformats.org/markup-compatibility/2006">
      <mc:Choice Requires="x14">
        <control shapeId="3384" r:id="rId627" name="Control 312">
          <controlPr defaultSize="0" r:id="rId6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4" r:id="rId627" name="Control 312"/>
      </mc:Fallback>
    </mc:AlternateContent>
    <mc:AlternateContent xmlns:mc="http://schemas.openxmlformats.org/markup-compatibility/2006">
      <mc:Choice Requires="x14">
        <control shapeId="3385" r:id="rId629" name="Control 313">
          <controlPr defaultSize="0" r:id="rId6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5" r:id="rId629" name="Control 313"/>
      </mc:Fallback>
    </mc:AlternateContent>
    <mc:AlternateContent xmlns:mc="http://schemas.openxmlformats.org/markup-compatibility/2006">
      <mc:Choice Requires="x14">
        <control shapeId="3386" r:id="rId631" name="Control 314">
          <controlPr defaultSize="0" r:id="rId6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6" r:id="rId631" name="Control 314"/>
      </mc:Fallback>
    </mc:AlternateContent>
    <mc:AlternateContent xmlns:mc="http://schemas.openxmlformats.org/markup-compatibility/2006">
      <mc:Choice Requires="x14">
        <control shapeId="3387" r:id="rId633" name="Control 315">
          <controlPr defaultSize="0" r:id="rId6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7" r:id="rId633" name="Control 315"/>
      </mc:Fallback>
    </mc:AlternateContent>
    <mc:AlternateContent xmlns:mc="http://schemas.openxmlformats.org/markup-compatibility/2006">
      <mc:Choice Requires="x14">
        <control shapeId="3388" r:id="rId635" name="Control 316">
          <controlPr defaultSize="0" r:id="rId6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8" r:id="rId635" name="Control 316"/>
      </mc:Fallback>
    </mc:AlternateContent>
    <mc:AlternateContent xmlns:mc="http://schemas.openxmlformats.org/markup-compatibility/2006">
      <mc:Choice Requires="x14">
        <control shapeId="3389" r:id="rId637" name="Control 317">
          <controlPr defaultSize="0" r:id="rId6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89" r:id="rId637" name="Control 317"/>
      </mc:Fallback>
    </mc:AlternateContent>
    <mc:AlternateContent xmlns:mc="http://schemas.openxmlformats.org/markup-compatibility/2006">
      <mc:Choice Requires="x14">
        <control shapeId="3390" r:id="rId639" name="Control 318">
          <controlPr defaultSize="0" r:id="rId6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0" r:id="rId639" name="Control 318"/>
      </mc:Fallback>
    </mc:AlternateContent>
    <mc:AlternateContent xmlns:mc="http://schemas.openxmlformats.org/markup-compatibility/2006">
      <mc:Choice Requires="x14">
        <control shapeId="3391" r:id="rId641" name="Control 319">
          <controlPr defaultSize="0" r:id="rId6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1" r:id="rId641" name="Control 319"/>
      </mc:Fallback>
    </mc:AlternateContent>
    <mc:AlternateContent xmlns:mc="http://schemas.openxmlformats.org/markup-compatibility/2006">
      <mc:Choice Requires="x14">
        <control shapeId="3392" r:id="rId643" name="Control 320">
          <controlPr defaultSize="0" r:id="rId6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2" r:id="rId643" name="Control 320"/>
      </mc:Fallback>
    </mc:AlternateContent>
    <mc:AlternateContent xmlns:mc="http://schemas.openxmlformats.org/markup-compatibility/2006">
      <mc:Choice Requires="x14">
        <control shapeId="3393" r:id="rId645" name="Control 321">
          <controlPr defaultSize="0" r:id="rId6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3" r:id="rId645" name="Control 321"/>
      </mc:Fallback>
    </mc:AlternateContent>
    <mc:AlternateContent xmlns:mc="http://schemas.openxmlformats.org/markup-compatibility/2006">
      <mc:Choice Requires="x14">
        <control shapeId="3394" r:id="rId647" name="Control 322">
          <controlPr defaultSize="0" r:id="rId6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4" r:id="rId647" name="Control 322"/>
      </mc:Fallback>
    </mc:AlternateContent>
    <mc:AlternateContent xmlns:mc="http://schemas.openxmlformats.org/markup-compatibility/2006">
      <mc:Choice Requires="x14">
        <control shapeId="3395" r:id="rId649" name="Control 323">
          <controlPr defaultSize="0" r:id="rId6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5" r:id="rId649" name="Control 323"/>
      </mc:Fallback>
    </mc:AlternateContent>
    <mc:AlternateContent xmlns:mc="http://schemas.openxmlformats.org/markup-compatibility/2006">
      <mc:Choice Requires="x14">
        <control shapeId="3396" r:id="rId651" name="Control 324">
          <controlPr defaultSize="0" r:id="rId6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6" r:id="rId651" name="Control 324"/>
      </mc:Fallback>
    </mc:AlternateContent>
    <mc:AlternateContent xmlns:mc="http://schemas.openxmlformats.org/markup-compatibility/2006">
      <mc:Choice Requires="x14">
        <control shapeId="3397" r:id="rId653" name="Control 325">
          <controlPr defaultSize="0" r:id="rId6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7" r:id="rId653" name="Control 325"/>
      </mc:Fallback>
    </mc:AlternateContent>
    <mc:AlternateContent xmlns:mc="http://schemas.openxmlformats.org/markup-compatibility/2006">
      <mc:Choice Requires="x14">
        <control shapeId="3398" r:id="rId655" name="Control 326">
          <controlPr defaultSize="0" r:id="rId6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8" r:id="rId655" name="Control 326"/>
      </mc:Fallback>
    </mc:AlternateContent>
    <mc:AlternateContent xmlns:mc="http://schemas.openxmlformats.org/markup-compatibility/2006">
      <mc:Choice Requires="x14">
        <control shapeId="3399" r:id="rId657" name="Control 327">
          <controlPr defaultSize="0" r:id="rId6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399" r:id="rId657" name="Control 327"/>
      </mc:Fallback>
    </mc:AlternateContent>
    <mc:AlternateContent xmlns:mc="http://schemas.openxmlformats.org/markup-compatibility/2006">
      <mc:Choice Requires="x14">
        <control shapeId="3400" r:id="rId659" name="Control 328">
          <controlPr defaultSize="0" r:id="rId6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0" r:id="rId659" name="Control 328"/>
      </mc:Fallback>
    </mc:AlternateContent>
    <mc:AlternateContent xmlns:mc="http://schemas.openxmlformats.org/markup-compatibility/2006">
      <mc:Choice Requires="x14">
        <control shapeId="3401" r:id="rId661" name="Control 329">
          <controlPr defaultSize="0" r:id="rId6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1" r:id="rId661" name="Control 329"/>
      </mc:Fallback>
    </mc:AlternateContent>
    <mc:AlternateContent xmlns:mc="http://schemas.openxmlformats.org/markup-compatibility/2006">
      <mc:Choice Requires="x14">
        <control shapeId="3402" r:id="rId663" name="Control 330">
          <controlPr defaultSize="0" r:id="rId6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2" r:id="rId663" name="Control 330"/>
      </mc:Fallback>
    </mc:AlternateContent>
    <mc:AlternateContent xmlns:mc="http://schemas.openxmlformats.org/markup-compatibility/2006">
      <mc:Choice Requires="x14">
        <control shapeId="3403" r:id="rId665" name="Control 331">
          <controlPr defaultSize="0" r:id="rId6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3" r:id="rId665" name="Control 331"/>
      </mc:Fallback>
    </mc:AlternateContent>
    <mc:AlternateContent xmlns:mc="http://schemas.openxmlformats.org/markup-compatibility/2006">
      <mc:Choice Requires="x14">
        <control shapeId="3404" r:id="rId667" name="Control 332">
          <controlPr defaultSize="0" r:id="rId6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4" r:id="rId667" name="Control 332"/>
      </mc:Fallback>
    </mc:AlternateContent>
    <mc:AlternateContent xmlns:mc="http://schemas.openxmlformats.org/markup-compatibility/2006">
      <mc:Choice Requires="x14">
        <control shapeId="3405" r:id="rId669" name="Control 333">
          <controlPr defaultSize="0" r:id="rId6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5" r:id="rId669" name="Control 333"/>
      </mc:Fallback>
    </mc:AlternateContent>
    <mc:AlternateContent xmlns:mc="http://schemas.openxmlformats.org/markup-compatibility/2006">
      <mc:Choice Requires="x14">
        <control shapeId="3406" r:id="rId671" name="Control 334">
          <controlPr defaultSize="0" r:id="rId6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6" r:id="rId671" name="Control 334"/>
      </mc:Fallback>
    </mc:AlternateContent>
    <mc:AlternateContent xmlns:mc="http://schemas.openxmlformats.org/markup-compatibility/2006">
      <mc:Choice Requires="x14">
        <control shapeId="3407" r:id="rId673" name="Control 335">
          <controlPr defaultSize="0" r:id="rId6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7" r:id="rId673" name="Control 335"/>
      </mc:Fallback>
    </mc:AlternateContent>
    <mc:AlternateContent xmlns:mc="http://schemas.openxmlformats.org/markup-compatibility/2006">
      <mc:Choice Requires="x14">
        <control shapeId="3408" r:id="rId675" name="Control 336">
          <controlPr defaultSize="0" r:id="rId6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8" r:id="rId675" name="Control 336"/>
      </mc:Fallback>
    </mc:AlternateContent>
    <mc:AlternateContent xmlns:mc="http://schemas.openxmlformats.org/markup-compatibility/2006">
      <mc:Choice Requires="x14">
        <control shapeId="3409" r:id="rId677" name="Control 337">
          <controlPr defaultSize="0" r:id="rId6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09" r:id="rId677" name="Control 337"/>
      </mc:Fallback>
    </mc:AlternateContent>
    <mc:AlternateContent xmlns:mc="http://schemas.openxmlformats.org/markup-compatibility/2006">
      <mc:Choice Requires="x14">
        <control shapeId="3410" r:id="rId679" name="Control 338">
          <controlPr defaultSize="0" r:id="rId6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0" r:id="rId679" name="Control 338"/>
      </mc:Fallback>
    </mc:AlternateContent>
    <mc:AlternateContent xmlns:mc="http://schemas.openxmlformats.org/markup-compatibility/2006">
      <mc:Choice Requires="x14">
        <control shapeId="3411" r:id="rId681" name="Control 339">
          <controlPr defaultSize="0" r:id="rId6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1" r:id="rId681" name="Control 339"/>
      </mc:Fallback>
    </mc:AlternateContent>
    <mc:AlternateContent xmlns:mc="http://schemas.openxmlformats.org/markup-compatibility/2006">
      <mc:Choice Requires="x14">
        <control shapeId="3412" r:id="rId683" name="Control 340">
          <controlPr defaultSize="0" r:id="rId6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2" r:id="rId683" name="Control 340"/>
      </mc:Fallback>
    </mc:AlternateContent>
    <mc:AlternateContent xmlns:mc="http://schemas.openxmlformats.org/markup-compatibility/2006">
      <mc:Choice Requires="x14">
        <control shapeId="3413" r:id="rId685" name="Control 341">
          <controlPr defaultSize="0" r:id="rId6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3" r:id="rId685" name="Control 341"/>
      </mc:Fallback>
    </mc:AlternateContent>
    <mc:AlternateContent xmlns:mc="http://schemas.openxmlformats.org/markup-compatibility/2006">
      <mc:Choice Requires="x14">
        <control shapeId="3414" r:id="rId687" name="Control 342">
          <controlPr defaultSize="0" r:id="rId6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4" r:id="rId687" name="Control 342"/>
      </mc:Fallback>
    </mc:AlternateContent>
    <mc:AlternateContent xmlns:mc="http://schemas.openxmlformats.org/markup-compatibility/2006">
      <mc:Choice Requires="x14">
        <control shapeId="3415" r:id="rId689" name="Control 343">
          <controlPr defaultSize="0" r:id="rId6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5" r:id="rId689" name="Control 343"/>
      </mc:Fallback>
    </mc:AlternateContent>
    <mc:AlternateContent xmlns:mc="http://schemas.openxmlformats.org/markup-compatibility/2006">
      <mc:Choice Requires="x14">
        <control shapeId="3416" r:id="rId691" name="Control 344">
          <controlPr defaultSize="0" r:id="rId6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6" r:id="rId691" name="Control 344"/>
      </mc:Fallback>
    </mc:AlternateContent>
    <mc:AlternateContent xmlns:mc="http://schemas.openxmlformats.org/markup-compatibility/2006">
      <mc:Choice Requires="x14">
        <control shapeId="3417" r:id="rId693" name="Control 345">
          <controlPr defaultSize="0" r:id="rId6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7" r:id="rId693" name="Control 345"/>
      </mc:Fallback>
    </mc:AlternateContent>
    <mc:AlternateContent xmlns:mc="http://schemas.openxmlformats.org/markup-compatibility/2006">
      <mc:Choice Requires="x14">
        <control shapeId="3418" r:id="rId695" name="Control 346">
          <controlPr defaultSize="0" r:id="rId6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8" r:id="rId695" name="Control 346"/>
      </mc:Fallback>
    </mc:AlternateContent>
    <mc:AlternateContent xmlns:mc="http://schemas.openxmlformats.org/markup-compatibility/2006">
      <mc:Choice Requires="x14">
        <control shapeId="3419" r:id="rId697" name="Control 347">
          <controlPr defaultSize="0" r:id="rId6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19" r:id="rId697" name="Control 347"/>
      </mc:Fallback>
    </mc:AlternateContent>
    <mc:AlternateContent xmlns:mc="http://schemas.openxmlformats.org/markup-compatibility/2006">
      <mc:Choice Requires="x14">
        <control shapeId="3420" r:id="rId699" name="Control 348">
          <controlPr defaultSize="0" r:id="rId7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0" r:id="rId699" name="Control 348"/>
      </mc:Fallback>
    </mc:AlternateContent>
    <mc:AlternateContent xmlns:mc="http://schemas.openxmlformats.org/markup-compatibility/2006">
      <mc:Choice Requires="x14">
        <control shapeId="3421" r:id="rId701" name="Control 349">
          <controlPr defaultSize="0" r:id="rId7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1" r:id="rId701" name="Control 349"/>
      </mc:Fallback>
    </mc:AlternateContent>
    <mc:AlternateContent xmlns:mc="http://schemas.openxmlformats.org/markup-compatibility/2006">
      <mc:Choice Requires="x14">
        <control shapeId="3422" r:id="rId703" name="Control 350">
          <controlPr defaultSize="0" r:id="rId7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2" r:id="rId703" name="Control 350"/>
      </mc:Fallback>
    </mc:AlternateContent>
    <mc:AlternateContent xmlns:mc="http://schemas.openxmlformats.org/markup-compatibility/2006">
      <mc:Choice Requires="x14">
        <control shapeId="3423" r:id="rId705" name="Control 351">
          <controlPr defaultSize="0" r:id="rId7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3" r:id="rId705" name="Control 351"/>
      </mc:Fallback>
    </mc:AlternateContent>
    <mc:AlternateContent xmlns:mc="http://schemas.openxmlformats.org/markup-compatibility/2006">
      <mc:Choice Requires="x14">
        <control shapeId="3424" r:id="rId707" name="Control 352">
          <controlPr defaultSize="0" r:id="rId7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4" r:id="rId707" name="Control 352"/>
      </mc:Fallback>
    </mc:AlternateContent>
    <mc:AlternateContent xmlns:mc="http://schemas.openxmlformats.org/markup-compatibility/2006">
      <mc:Choice Requires="x14">
        <control shapeId="3425" r:id="rId709" name="Control 353">
          <controlPr defaultSize="0" r:id="rId7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5" r:id="rId709" name="Control 353"/>
      </mc:Fallback>
    </mc:AlternateContent>
    <mc:AlternateContent xmlns:mc="http://schemas.openxmlformats.org/markup-compatibility/2006">
      <mc:Choice Requires="x14">
        <control shapeId="3426" r:id="rId711" name="Control 354">
          <controlPr defaultSize="0" r:id="rId7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6" r:id="rId711" name="Control 354"/>
      </mc:Fallback>
    </mc:AlternateContent>
    <mc:AlternateContent xmlns:mc="http://schemas.openxmlformats.org/markup-compatibility/2006">
      <mc:Choice Requires="x14">
        <control shapeId="3427" r:id="rId713" name="Control 355">
          <controlPr defaultSize="0" r:id="rId7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7" r:id="rId713" name="Control 355"/>
      </mc:Fallback>
    </mc:AlternateContent>
    <mc:AlternateContent xmlns:mc="http://schemas.openxmlformats.org/markup-compatibility/2006">
      <mc:Choice Requires="x14">
        <control shapeId="3428" r:id="rId715" name="Control 356">
          <controlPr defaultSize="0" r:id="rId7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8" r:id="rId715" name="Control 356"/>
      </mc:Fallback>
    </mc:AlternateContent>
    <mc:AlternateContent xmlns:mc="http://schemas.openxmlformats.org/markup-compatibility/2006">
      <mc:Choice Requires="x14">
        <control shapeId="3429" r:id="rId717" name="Control 357">
          <controlPr defaultSize="0" r:id="rId7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29" r:id="rId717" name="Control 357"/>
      </mc:Fallback>
    </mc:AlternateContent>
    <mc:AlternateContent xmlns:mc="http://schemas.openxmlformats.org/markup-compatibility/2006">
      <mc:Choice Requires="x14">
        <control shapeId="3430" r:id="rId719" name="Control 358">
          <controlPr defaultSize="0" r:id="rId7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0" r:id="rId719" name="Control 358"/>
      </mc:Fallback>
    </mc:AlternateContent>
    <mc:AlternateContent xmlns:mc="http://schemas.openxmlformats.org/markup-compatibility/2006">
      <mc:Choice Requires="x14">
        <control shapeId="3431" r:id="rId721" name="Control 359">
          <controlPr defaultSize="0" r:id="rId7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1" r:id="rId721" name="Control 359"/>
      </mc:Fallback>
    </mc:AlternateContent>
    <mc:AlternateContent xmlns:mc="http://schemas.openxmlformats.org/markup-compatibility/2006">
      <mc:Choice Requires="x14">
        <control shapeId="3432" r:id="rId723" name="Control 360">
          <controlPr defaultSize="0" r:id="rId7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2" r:id="rId723" name="Control 360"/>
      </mc:Fallback>
    </mc:AlternateContent>
    <mc:AlternateContent xmlns:mc="http://schemas.openxmlformats.org/markup-compatibility/2006">
      <mc:Choice Requires="x14">
        <control shapeId="3433" r:id="rId725" name="Control 361">
          <controlPr defaultSize="0" r:id="rId7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3" r:id="rId725" name="Control 361"/>
      </mc:Fallback>
    </mc:AlternateContent>
    <mc:AlternateContent xmlns:mc="http://schemas.openxmlformats.org/markup-compatibility/2006">
      <mc:Choice Requires="x14">
        <control shapeId="3434" r:id="rId727" name="Control 362">
          <controlPr defaultSize="0" r:id="rId7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4" r:id="rId727" name="Control 362"/>
      </mc:Fallback>
    </mc:AlternateContent>
    <mc:AlternateContent xmlns:mc="http://schemas.openxmlformats.org/markup-compatibility/2006">
      <mc:Choice Requires="x14">
        <control shapeId="3435" r:id="rId729" name="Control 363">
          <controlPr defaultSize="0" r:id="rId7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5" r:id="rId729" name="Control 363"/>
      </mc:Fallback>
    </mc:AlternateContent>
    <mc:AlternateContent xmlns:mc="http://schemas.openxmlformats.org/markup-compatibility/2006">
      <mc:Choice Requires="x14">
        <control shapeId="3436" r:id="rId731" name="Control 364">
          <controlPr defaultSize="0" r:id="rId7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6" r:id="rId731" name="Control 364"/>
      </mc:Fallback>
    </mc:AlternateContent>
    <mc:AlternateContent xmlns:mc="http://schemas.openxmlformats.org/markup-compatibility/2006">
      <mc:Choice Requires="x14">
        <control shapeId="3437" r:id="rId733" name="Control 365">
          <controlPr defaultSize="0" r:id="rId7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7" r:id="rId733" name="Control 365"/>
      </mc:Fallback>
    </mc:AlternateContent>
    <mc:AlternateContent xmlns:mc="http://schemas.openxmlformats.org/markup-compatibility/2006">
      <mc:Choice Requires="x14">
        <control shapeId="3438" r:id="rId735" name="Control 366">
          <controlPr defaultSize="0" r:id="rId7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8" r:id="rId735" name="Control 366"/>
      </mc:Fallback>
    </mc:AlternateContent>
    <mc:AlternateContent xmlns:mc="http://schemas.openxmlformats.org/markup-compatibility/2006">
      <mc:Choice Requires="x14">
        <control shapeId="3439" r:id="rId737" name="Control 367">
          <controlPr defaultSize="0" r:id="rId7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39" r:id="rId737" name="Control 367"/>
      </mc:Fallback>
    </mc:AlternateContent>
    <mc:AlternateContent xmlns:mc="http://schemas.openxmlformats.org/markup-compatibility/2006">
      <mc:Choice Requires="x14">
        <control shapeId="3440" r:id="rId739" name="Control 368">
          <controlPr defaultSize="0" r:id="rId7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0" r:id="rId739" name="Control 368"/>
      </mc:Fallback>
    </mc:AlternateContent>
    <mc:AlternateContent xmlns:mc="http://schemas.openxmlformats.org/markup-compatibility/2006">
      <mc:Choice Requires="x14">
        <control shapeId="3441" r:id="rId741" name="Control 369">
          <controlPr defaultSize="0" r:id="rId7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1" r:id="rId741" name="Control 369"/>
      </mc:Fallback>
    </mc:AlternateContent>
    <mc:AlternateContent xmlns:mc="http://schemas.openxmlformats.org/markup-compatibility/2006">
      <mc:Choice Requires="x14">
        <control shapeId="3442" r:id="rId743" name="Control 370">
          <controlPr defaultSize="0" r:id="rId7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2" r:id="rId743" name="Control 370"/>
      </mc:Fallback>
    </mc:AlternateContent>
    <mc:AlternateContent xmlns:mc="http://schemas.openxmlformats.org/markup-compatibility/2006">
      <mc:Choice Requires="x14">
        <control shapeId="3443" r:id="rId745" name="Control 371">
          <controlPr defaultSize="0" r:id="rId7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3" r:id="rId745" name="Control 371"/>
      </mc:Fallback>
    </mc:AlternateContent>
    <mc:AlternateContent xmlns:mc="http://schemas.openxmlformats.org/markup-compatibility/2006">
      <mc:Choice Requires="x14">
        <control shapeId="3444" r:id="rId747" name="Control 372">
          <controlPr defaultSize="0" r:id="rId7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4" r:id="rId747" name="Control 372"/>
      </mc:Fallback>
    </mc:AlternateContent>
    <mc:AlternateContent xmlns:mc="http://schemas.openxmlformats.org/markup-compatibility/2006">
      <mc:Choice Requires="x14">
        <control shapeId="3445" r:id="rId749" name="Control 373">
          <controlPr defaultSize="0" r:id="rId7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5" r:id="rId749" name="Control 373"/>
      </mc:Fallback>
    </mc:AlternateContent>
    <mc:AlternateContent xmlns:mc="http://schemas.openxmlformats.org/markup-compatibility/2006">
      <mc:Choice Requires="x14">
        <control shapeId="3446" r:id="rId751" name="Control 374">
          <controlPr defaultSize="0" r:id="rId7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6" r:id="rId751" name="Control 374"/>
      </mc:Fallback>
    </mc:AlternateContent>
    <mc:AlternateContent xmlns:mc="http://schemas.openxmlformats.org/markup-compatibility/2006">
      <mc:Choice Requires="x14">
        <control shapeId="3447" r:id="rId753" name="Control 375">
          <controlPr defaultSize="0" r:id="rId7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7" r:id="rId753" name="Control 375"/>
      </mc:Fallback>
    </mc:AlternateContent>
    <mc:AlternateContent xmlns:mc="http://schemas.openxmlformats.org/markup-compatibility/2006">
      <mc:Choice Requires="x14">
        <control shapeId="3448" r:id="rId755" name="Control 376">
          <controlPr defaultSize="0" r:id="rId7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8" r:id="rId755" name="Control 376"/>
      </mc:Fallback>
    </mc:AlternateContent>
    <mc:AlternateContent xmlns:mc="http://schemas.openxmlformats.org/markup-compatibility/2006">
      <mc:Choice Requires="x14">
        <control shapeId="3449" r:id="rId757" name="Control 377">
          <controlPr defaultSize="0" r:id="rId7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49" r:id="rId757" name="Control 377"/>
      </mc:Fallback>
    </mc:AlternateContent>
    <mc:AlternateContent xmlns:mc="http://schemas.openxmlformats.org/markup-compatibility/2006">
      <mc:Choice Requires="x14">
        <control shapeId="3450" r:id="rId759" name="Control 378">
          <controlPr defaultSize="0" r:id="rId7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0" r:id="rId759" name="Control 378"/>
      </mc:Fallback>
    </mc:AlternateContent>
    <mc:AlternateContent xmlns:mc="http://schemas.openxmlformats.org/markup-compatibility/2006">
      <mc:Choice Requires="x14">
        <control shapeId="3451" r:id="rId761" name="Control 379">
          <controlPr defaultSize="0" r:id="rId7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1" r:id="rId761" name="Control 379"/>
      </mc:Fallback>
    </mc:AlternateContent>
    <mc:AlternateContent xmlns:mc="http://schemas.openxmlformats.org/markup-compatibility/2006">
      <mc:Choice Requires="x14">
        <control shapeId="3452" r:id="rId763" name="Control 380">
          <controlPr defaultSize="0" r:id="rId7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2" r:id="rId763" name="Control 380"/>
      </mc:Fallback>
    </mc:AlternateContent>
    <mc:AlternateContent xmlns:mc="http://schemas.openxmlformats.org/markup-compatibility/2006">
      <mc:Choice Requires="x14">
        <control shapeId="3453" r:id="rId765" name="Control 381">
          <controlPr defaultSize="0" r:id="rId7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3" r:id="rId765" name="Control 381"/>
      </mc:Fallback>
    </mc:AlternateContent>
    <mc:AlternateContent xmlns:mc="http://schemas.openxmlformats.org/markup-compatibility/2006">
      <mc:Choice Requires="x14">
        <control shapeId="3454" r:id="rId767" name="Control 382">
          <controlPr defaultSize="0" r:id="rId7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4" r:id="rId767" name="Control 382"/>
      </mc:Fallback>
    </mc:AlternateContent>
    <mc:AlternateContent xmlns:mc="http://schemas.openxmlformats.org/markup-compatibility/2006">
      <mc:Choice Requires="x14">
        <control shapeId="3455" r:id="rId769" name="Control 383">
          <controlPr defaultSize="0" r:id="rId7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5" r:id="rId769" name="Control 383"/>
      </mc:Fallback>
    </mc:AlternateContent>
    <mc:AlternateContent xmlns:mc="http://schemas.openxmlformats.org/markup-compatibility/2006">
      <mc:Choice Requires="x14">
        <control shapeId="3456" r:id="rId771" name="Control 384">
          <controlPr defaultSize="0" r:id="rId7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6" r:id="rId771" name="Control 384"/>
      </mc:Fallback>
    </mc:AlternateContent>
    <mc:AlternateContent xmlns:mc="http://schemas.openxmlformats.org/markup-compatibility/2006">
      <mc:Choice Requires="x14">
        <control shapeId="3457" r:id="rId773" name="Control 385">
          <controlPr defaultSize="0" r:id="rId7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7" r:id="rId773" name="Control 385"/>
      </mc:Fallback>
    </mc:AlternateContent>
    <mc:AlternateContent xmlns:mc="http://schemas.openxmlformats.org/markup-compatibility/2006">
      <mc:Choice Requires="x14">
        <control shapeId="3458" r:id="rId775" name="Control 386">
          <controlPr defaultSize="0" r:id="rId7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8" r:id="rId775" name="Control 386"/>
      </mc:Fallback>
    </mc:AlternateContent>
    <mc:AlternateContent xmlns:mc="http://schemas.openxmlformats.org/markup-compatibility/2006">
      <mc:Choice Requires="x14">
        <control shapeId="3459" r:id="rId777" name="Control 387">
          <controlPr defaultSize="0" r:id="rId7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59" r:id="rId777" name="Control 387"/>
      </mc:Fallback>
    </mc:AlternateContent>
    <mc:AlternateContent xmlns:mc="http://schemas.openxmlformats.org/markup-compatibility/2006">
      <mc:Choice Requires="x14">
        <control shapeId="3460" r:id="rId779" name="Control 388">
          <controlPr defaultSize="0" r:id="rId7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0" r:id="rId779" name="Control 388"/>
      </mc:Fallback>
    </mc:AlternateContent>
    <mc:AlternateContent xmlns:mc="http://schemas.openxmlformats.org/markup-compatibility/2006">
      <mc:Choice Requires="x14">
        <control shapeId="3461" r:id="rId781" name="Control 389">
          <controlPr defaultSize="0" r:id="rId7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1" r:id="rId781" name="Control 389"/>
      </mc:Fallback>
    </mc:AlternateContent>
    <mc:AlternateContent xmlns:mc="http://schemas.openxmlformats.org/markup-compatibility/2006">
      <mc:Choice Requires="x14">
        <control shapeId="3462" r:id="rId783" name="Control 390">
          <controlPr defaultSize="0" r:id="rId7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2" r:id="rId783" name="Control 390"/>
      </mc:Fallback>
    </mc:AlternateContent>
    <mc:AlternateContent xmlns:mc="http://schemas.openxmlformats.org/markup-compatibility/2006">
      <mc:Choice Requires="x14">
        <control shapeId="3463" r:id="rId785" name="Control 391">
          <controlPr defaultSize="0" r:id="rId7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3" r:id="rId785" name="Control 391"/>
      </mc:Fallback>
    </mc:AlternateContent>
    <mc:AlternateContent xmlns:mc="http://schemas.openxmlformats.org/markup-compatibility/2006">
      <mc:Choice Requires="x14">
        <control shapeId="3464" r:id="rId787" name="Control 392">
          <controlPr defaultSize="0" r:id="rId7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4" r:id="rId787" name="Control 392"/>
      </mc:Fallback>
    </mc:AlternateContent>
    <mc:AlternateContent xmlns:mc="http://schemas.openxmlformats.org/markup-compatibility/2006">
      <mc:Choice Requires="x14">
        <control shapeId="3465" r:id="rId789" name="Control 393">
          <controlPr defaultSize="0" r:id="rId7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5" r:id="rId789" name="Control 393"/>
      </mc:Fallback>
    </mc:AlternateContent>
    <mc:AlternateContent xmlns:mc="http://schemas.openxmlformats.org/markup-compatibility/2006">
      <mc:Choice Requires="x14">
        <control shapeId="3466" r:id="rId791" name="Control 394">
          <controlPr defaultSize="0" r:id="rId7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6" r:id="rId791" name="Control 394"/>
      </mc:Fallback>
    </mc:AlternateContent>
    <mc:AlternateContent xmlns:mc="http://schemas.openxmlformats.org/markup-compatibility/2006">
      <mc:Choice Requires="x14">
        <control shapeId="3467" r:id="rId793" name="Control 395">
          <controlPr defaultSize="0" r:id="rId7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7" r:id="rId793" name="Control 395"/>
      </mc:Fallback>
    </mc:AlternateContent>
    <mc:AlternateContent xmlns:mc="http://schemas.openxmlformats.org/markup-compatibility/2006">
      <mc:Choice Requires="x14">
        <control shapeId="3468" r:id="rId795" name="Control 396">
          <controlPr defaultSize="0" r:id="rId7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8" r:id="rId795" name="Control 396"/>
      </mc:Fallback>
    </mc:AlternateContent>
    <mc:AlternateContent xmlns:mc="http://schemas.openxmlformats.org/markup-compatibility/2006">
      <mc:Choice Requires="x14">
        <control shapeId="3469" r:id="rId797" name="Control 397">
          <controlPr defaultSize="0" r:id="rId7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69" r:id="rId797" name="Control 397"/>
      </mc:Fallback>
    </mc:AlternateContent>
    <mc:AlternateContent xmlns:mc="http://schemas.openxmlformats.org/markup-compatibility/2006">
      <mc:Choice Requires="x14">
        <control shapeId="3470" r:id="rId799" name="Control 398">
          <controlPr defaultSize="0" r:id="rId8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0" r:id="rId799" name="Control 398"/>
      </mc:Fallback>
    </mc:AlternateContent>
    <mc:AlternateContent xmlns:mc="http://schemas.openxmlformats.org/markup-compatibility/2006">
      <mc:Choice Requires="x14">
        <control shapeId="3471" r:id="rId801" name="Control 399">
          <controlPr defaultSize="0" r:id="rId8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1" r:id="rId801" name="Control 399"/>
      </mc:Fallback>
    </mc:AlternateContent>
    <mc:AlternateContent xmlns:mc="http://schemas.openxmlformats.org/markup-compatibility/2006">
      <mc:Choice Requires="x14">
        <control shapeId="3472" r:id="rId803" name="Control 400">
          <controlPr defaultSize="0" r:id="rId8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2" r:id="rId803" name="Control 400"/>
      </mc:Fallback>
    </mc:AlternateContent>
    <mc:AlternateContent xmlns:mc="http://schemas.openxmlformats.org/markup-compatibility/2006">
      <mc:Choice Requires="x14">
        <control shapeId="3473" r:id="rId805" name="Control 401">
          <controlPr defaultSize="0" r:id="rId8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3" r:id="rId805" name="Control 401"/>
      </mc:Fallback>
    </mc:AlternateContent>
    <mc:AlternateContent xmlns:mc="http://schemas.openxmlformats.org/markup-compatibility/2006">
      <mc:Choice Requires="x14">
        <control shapeId="3474" r:id="rId807" name="Control 402">
          <controlPr defaultSize="0" r:id="rId8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4" r:id="rId807" name="Control 402"/>
      </mc:Fallback>
    </mc:AlternateContent>
    <mc:AlternateContent xmlns:mc="http://schemas.openxmlformats.org/markup-compatibility/2006">
      <mc:Choice Requires="x14">
        <control shapeId="3475" r:id="rId809" name="Control 403">
          <controlPr defaultSize="0" r:id="rId8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5" r:id="rId809" name="Control 403"/>
      </mc:Fallback>
    </mc:AlternateContent>
    <mc:AlternateContent xmlns:mc="http://schemas.openxmlformats.org/markup-compatibility/2006">
      <mc:Choice Requires="x14">
        <control shapeId="3476" r:id="rId811" name="Control 404">
          <controlPr defaultSize="0" r:id="rId8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6" r:id="rId811" name="Control 404"/>
      </mc:Fallback>
    </mc:AlternateContent>
    <mc:AlternateContent xmlns:mc="http://schemas.openxmlformats.org/markup-compatibility/2006">
      <mc:Choice Requires="x14">
        <control shapeId="3477" r:id="rId813" name="Control 405">
          <controlPr defaultSize="0" r:id="rId8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7" r:id="rId813" name="Control 405"/>
      </mc:Fallback>
    </mc:AlternateContent>
    <mc:AlternateContent xmlns:mc="http://schemas.openxmlformats.org/markup-compatibility/2006">
      <mc:Choice Requires="x14">
        <control shapeId="3478" r:id="rId815" name="Control 406">
          <controlPr defaultSize="0" r:id="rId8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8" r:id="rId815" name="Control 406"/>
      </mc:Fallback>
    </mc:AlternateContent>
    <mc:AlternateContent xmlns:mc="http://schemas.openxmlformats.org/markup-compatibility/2006">
      <mc:Choice Requires="x14">
        <control shapeId="3479" r:id="rId817" name="Control 407">
          <controlPr defaultSize="0" r:id="rId8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79" r:id="rId817" name="Control 407"/>
      </mc:Fallback>
    </mc:AlternateContent>
    <mc:AlternateContent xmlns:mc="http://schemas.openxmlformats.org/markup-compatibility/2006">
      <mc:Choice Requires="x14">
        <control shapeId="3480" r:id="rId819" name="Control 408">
          <controlPr defaultSize="0" r:id="rId8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0" r:id="rId819" name="Control 408"/>
      </mc:Fallback>
    </mc:AlternateContent>
    <mc:AlternateContent xmlns:mc="http://schemas.openxmlformats.org/markup-compatibility/2006">
      <mc:Choice Requires="x14">
        <control shapeId="3481" r:id="rId821" name="Control 409">
          <controlPr defaultSize="0" r:id="rId8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1" r:id="rId821" name="Control 409"/>
      </mc:Fallback>
    </mc:AlternateContent>
    <mc:AlternateContent xmlns:mc="http://schemas.openxmlformats.org/markup-compatibility/2006">
      <mc:Choice Requires="x14">
        <control shapeId="3482" r:id="rId823" name="Control 410">
          <controlPr defaultSize="0" r:id="rId8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2" r:id="rId823" name="Control 410"/>
      </mc:Fallback>
    </mc:AlternateContent>
    <mc:AlternateContent xmlns:mc="http://schemas.openxmlformats.org/markup-compatibility/2006">
      <mc:Choice Requires="x14">
        <control shapeId="3483" r:id="rId825" name="Control 411">
          <controlPr defaultSize="0" r:id="rId8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3" r:id="rId825" name="Control 411"/>
      </mc:Fallback>
    </mc:AlternateContent>
    <mc:AlternateContent xmlns:mc="http://schemas.openxmlformats.org/markup-compatibility/2006">
      <mc:Choice Requires="x14">
        <control shapeId="3484" r:id="rId827" name="Control 412">
          <controlPr defaultSize="0" r:id="rId8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4" r:id="rId827" name="Control 412"/>
      </mc:Fallback>
    </mc:AlternateContent>
    <mc:AlternateContent xmlns:mc="http://schemas.openxmlformats.org/markup-compatibility/2006">
      <mc:Choice Requires="x14">
        <control shapeId="3485" r:id="rId829" name="Control 413">
          <controlPr defaultSize="0" r:id="rId8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5" r:id="rId829" name="Control 413"/>
      </mc:Fallback>
    </mc:AlternateContent>
    <mc:AlternateContent xmlns:mc="http://schemas.openxmlformats.org/markup-compatibility/2006">
      <mc:Choice Requires="x14">
        <control shapeId="3486" r:id="rId831" name="Control 414">
          <controlPr defaultSize="0" r:id="rId8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6" r:id="rId831" name="Control 414"/>
      </mc:Fallback>
    </mc:AlternateContent>
    <mc:AlternateContent xmlns:mc="http://schemas.openxmlformats.org/markup-compatibility/2006">
      <mc:Choice Requires="x14">
        <control shapeId="3487" r:id="rId833" name="Control 415">
          <controlPr defaultSize="0" r:id="rId8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7" r:id="rId833" name="Control 415"/>
      </mc:Fallback>
    </mc:AlternateContent>
    <mc:AlternateContent xmlns:mc="http://schemas.openxmlformats.org/markup-compatibility/2006">
      <mc:Choice Requires="x14">
        <control shapeId="3488" r:id="rId835" name="Control 416">
          <controlPr defaultSize="0" r:id="rId8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8" r:id="rId835" name="Control 416"/>
      </mc:Fallback>
    </mc:AlternateContent>
    <mc:AlternateContent xmlns:mc="http://schemas.openxmlformats.org/markup-compatibility/2006">
      <mc:Choice Requires="x14">
        <control shapeId="3489" r:id="rId837" name="Control 417">
          <controlPr defaultSize="0" r:id="rId8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89" r:id="rId837" name="Control 417"/>
      </mc:Fallback>
    </mc:AlternateContent>
    <mc:AlternateContent xmlns:mc="http://schemas.openxmlformats.org/markup-compatibility/2006">
      <mc:Choice Requires="x14">
        <control shapeId="3490" r:id="rId839" name="Control 418">
          <controlPr defaultSize="0" r:id="rId8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0" r:id="rId839" name="Control 418"/>
      </mc:Fallback>
    </mc:AlternateContent>
    <mc:AlternateContent xmlns:mc="http://schemas.openxmlformats.org/markup-compatibility/2006">
      <mc:Choice Requires="x14">
        <control shapeId="3491" r:id="rId841" name="Control 419">
          <controlPr defaultSize="0" r:id="rId8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1" r:id="rId841" name="Control 419"/>
      </mc:Fallback>
    </mc:AlternateContent>
    <mc:AlternateContent xmlns:mc="http://schemas.openxmlformats.org/markup-compatibility/2006">
      <mc:Choice Requires="x14">
        <control shapeId="3492" r:id="rId843" name="Control 420">
          <controlPr defaultSize="0" r:id="rId8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2" r:id="rId843" name="Control 420"/>
      </mc:Fallback>
    </mc:AlternateContent>
    <mc:AlternateContent xmlns:mc="http://schemas.openxmlformats.org/markup-compatibility/2006">
      <mc:Choice Requires="x14">
        <control shapeId="3493" r:id="rId845" name="Control 421">
          <controlPr defaultSize="0" r:id="rId8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3" r:id="rId845" name="Control 421"/>
      </mc:Fallback>
    </mc:AlternateContent>
    <mc:AlternateContent xmlns:mc="http://schemas.openxmlformats.org/markup-compatibility/2006">
      <mc:Choice Requires="x14">
        <control shapeId="3494" r:id="rId847" name="Control 422">
          <controlPr defaultSize="0" r:id="rId8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4" r:id="rId847" name="Control 422"/>
      </mc:Fallback>
    </mc:AlternateContent>
    <mc:AlternateContent xmlns:mc="http://schemas.openxmlformats.org/markup-compatibility/2006">
      <mc:Choice Requires="x14">
        <control shapeId="3495" r:id="rId849" name="Control 423">
          <controlPr defaultSize="0" r:id="rId8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5" r:id="rId849" name="Control 423"/>
      </mc:Fallback>
    </mc:AlternateContent>
    <mc:AlternateContent xmlns:mc="http://schemas.openxmlformats.org/markup-compatibility/2006">
      <mc:Choice Requires="x14">
        <control shapeId="3496" r:id="rId851" name="Control 424">
          <controlPr defaultSize="0" r:id="rId8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6" r:id="rId851" name="Control 424"/>
      </mc:Fallback>
    </mc:AlternateContent>
    <mc:AlternateContent xmlns:mc="http://schemas.openxmlformats.org/markup-compatibility/2006">
      <mc:Choice Requires="x14">
        <control shapeId="3497" r:id="rId853" name="Control 425">
          <controlPr defaultSize="0" r:id="rId8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7" r:id="rId853" name="Control 425"/>
      </mc:Fallback>
    </mc:AlternateContent>
    <mc:AlternateContent xmlns:mc="http://schemas.openxmlformats.org/markup-compatibility/2006">
      <mc:Choice Requires="x14">
        <control shapeId="3498" r:id="rId855" name="Control 426">
          <controlPr defaultSize="0" r:id="rId8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8" r:id="rId855" name="Control 426"/>
      </mc:Fallback>
    </mc:AlternateContent>
    <mc:AlternateContent xmlns:mc="http://schemas.openxmlformats.org/markup-compatibility/2006">
      <mc:Choice Requires="x14">
        <control shapeId="3499" r:id="rId857" name="Control 427">
          <controlPr defaultSize="0" r:id="rId8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499" r:id="rId857" name="Control 427"/>
      </mc:Fallback>
    </mc:AlternateContent>
    <mc:AlternateContent xmlns:mc="http://schemas.openxmlformats.org/markup-compatibility/2006">
      <mc:Choice Requires="x14">
        <control shapeId="3500" r:id="rId859" name="Control 428">
          <controlPr defaultSize="0" r:id="rId8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0" r:id="rId859" name="Control 428"/>
      </mc:Fallback>
    </mc:AlternateContent>
    <mc:AlternateContent xmlns:mc="http://schemas.openxmlformats.org/markup-compatibility/2006">
      <mc:Choice Requires="x14">
        <control shapeId="3501" r:id="rId861" name="Control 429">
          <controlPr defaultSize="0" r:id="rId8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1" r:id="rId861" name="Control 429"/>
      </mc:Fallback>
    </mc:AlternateContent>
    <mc:AlternateContent xmlns:mc="http://schemas.openxmlformats.org/markup-compatibility/2006">
      <mc:Choice Requires="x14">
        <control shapeId="3502" r:id="rId863" name="Control 430">
          <controlPr defaultSize="0" r:id="rId8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2" r:id="rId863" name="Control 430"/>
      </mc:Fallback>
    </mc:AlternateContent>
    <mc:AlternateContent xmlns:mc="http://schemas.openxmlformats.org/markup-compatibility/2006">
      <mc:Choice Requires="x14">
        <control shapeId="3503" r:id="rId865" name="Control 431">
          <controlPr defaultSize="0" r:id="rId8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3" r:id="rId865" name="Control 431"/>
      </mc:Fallback>
    </mc:AlternateContent>
    <mc:AlternateContent xmlns:mc="http://schemas.openxmlformats.org/markup-compatibility/2006">
      <mc:Choice Requires="x14">
        <control shapeId="3504" r:id="rId867" name="Control 432">
          <controlPr defaultSize="0" r:id="rId86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4" r:id="rId867" name="Control 432"/>
      </mc:Fallback>
    </mc:AlternateContent>
    <mc:AlternateContent xmlns:mc="http://schemas.openxmlformats.org/markup-compatibility/2006">
      <mc:Choice Requires="x14">
        <control shapeId="3505" r:id="rId869" name="Control 433">
          <controlPr defaultSize="0" r:id="rId87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5" r:id="rId869" name="Control 433"/>
      </mc:Fallback>
    </mc:AlternateContent>
    <mc:AlternateContent xmlns:mc="http://schemas.openxmlformats.org/markup-compatibility/2006">
      <mc:Choice Requires="x14">
        <control shapeId="3506" r:id="rId871" name="Control 434">
          <controlPr defaultSize="0" r:id="rId87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6" r:id="rId871" name="Control 434"/>
      </mc:Fallback>
    </mc:AlternateContent>
    <mc:AlternateContent xmlns:mc="http://schemas.openxmlformats.org/markup-compatibility/2006">
      <mc:Choice Requires="x14">
        <control shapeId="3507" r:id="rId873" name="Control 435">
          <controlPr defaultSize="0" r:id="rId87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7" r:id="rId873" name="Control 435"/>
      </mc:Fallback>
    </mc:AlternateContent>
    <mc:AlternateContent xmlns:mc="http://schemas.openxmlformats.org/markup-compatibility/2006">
      <mc:Choice Requires="x14">
        <control shapeId="3508" r:id="rId875" name="Control 436">
          <controlPr defaultSize="0" r:id="rId87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8" r:id="rId875" name="Control 436"/>
      </mc:Fallback>
    </mc:AlternateContent>
    <mc:AlternateContent xmlns:mc="http://schemas.openxmlformats.org/markup-compatibility/2006">
      <mc:Choice Requires="x14">
        <control shapeId="3509" r:id="rId877" name="Control 437">
          <controlPr defaultSize="0" r:id="rId87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09" r:id="rId877" name="Control 437"/>
      </mc:Fallback>
    </mc:AlternateContent>
    <mc:AlternateContent xmlns:mc="http://schemas.openxmlformats.org/markup-compatibility/2006">
      <mc:Choice Requires="x14">
        <control shapeId="3510" r:id="rId879" name="Control 438">
          <controlPr defaultSize="0" r:id="rId88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0" r:id="rId879" name="Control 438"/>
      </mc:Fallback>
    </mc:AlternateContent>
    <mc:AlternateContent xmlns:mc="http://schemas.openxmlformats.org/markup-compatibility/2006">
      <mc:Choice Requires="x14">
        <control shapeId="3511" r:id="rId881" name="Control 439">
          <controlPr defaultSize="0" r:id="rId88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1" r:id="rId881" name="Control 439"/>
      </mc:Fallback>
    </mc:AlternateContent>
    <mc:AlternateContent xmlns:mc="http://schemas.openxmlformats.org/markup-compatibility/2006">
      <mc:Choice Requires="x14">
        <control shapeId="3512" r:id="rId883" name="Control 440">
          <controlPr defaultSize="0" r:id="rId88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2" r:id="rId883" name="Control 440"/>
      </mc:Fallback>
    </mc:AlternateContent>
    <mc:AlternateContent xmlns:mc="http://schemas.openxmlformats.org/markup-compatibility/2006">
      <mc:Choice Requires="x14">
        <control shapeId="3513" r:id="rId885" name="Control 441">
          <controlPr defaultSize="0" r:id="rId88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3" r:id="rId885" name="Control 441"/>
      </mc:Fallback>
    </mc:AlternateContent>
    <mc:AlternateContent xmlns:mc="http://schemas.openxmlformats.org/markup-compatibility/2006">
      <mc:Choice Requires="x14">
        <control shapeId="3514" r:id="rId887" name="Control 442">
          <controlPr defaultSize="0" r:id="rId88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4" r:id="rId887" name="Control 442"/>
      </mc:Fallback>
    </mc:AlternateContent>
    <mc:AlternateContent xmlns:mc="http://schemas.openxmlformats.org/markup-compatibility/2006">
      <mc:Choice Requires="x14">
        <control shapeId="3515" r:id="rId889" name="Control 443">
          <controlPr defaultSize="0" r:id="rId89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5" r:id="rId889" name="Control 443"/>
      </mc:Fallback>
    </mc:AlternateContent>
    <mc:AlternateContent xmlns:mc="http://schemas.openxmlformats.org/markup-compatibility/2006">
      <mc:Choice Requires="x14">
        <control shapeId="3516" r:id="rId891" name="Control 444">
          <controlPr defaultSize="0" r:id="rId89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6" r:id="rId891" name="Control 444"/>
      </mc:Fallback>
    </mc:AlternateContent>
    <mc:AlternateContent xmlns:mc="http://schemas.openxmlformats.org/markup-compatibility/2006">
      <mc:Choice Requires="x14">
        <control shapeId="3517" r:id="rId893" name="Control 445">
          <controlPr defaultSize="0" r:id="rId89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7" r:id="rId893" name="Control 445"/>
      </mc:Fallback>
    </mc:AlternateContent>
    <mc:AlternateContent xmlns:mc="http://schemas.openxmlformats.org/markup-compatibility/2006">
      <mc:Choice Requires="x14">
        <control shapeId="3518" r:id="rId895" name="Control 446">
          <controlPr defaultSize="0" r:id="rId89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8" r:id="rId895" name="Control 446"/>
      </mc:Fallback>
    </mc:AlternateContent>
    <mc:AlternateContent xmlns:mc="http://schemas.openxmlformats.org/markup-compatibility/2006">
      <mc:Choice Requires="x14">
        <control shapeId="3519" r:id="rId897" name="Control 447">
          <controlPr defaultSize="0" r:id="rId89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19" r:id="rId897" name="Control 447"/>
      </mc:Fallback>
    </mc:AlternateContent>
    <mc:AlternateContent xmlns:mc="http://schemas.openxmlformats.org/markup-compatibility/2006">
      <mc:Choice Requires="x14">
        <control shapeId="3520" r:id="rId899" name="Control 448">
          <controlPr defaultSize="0" r:id="rId90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0" r:id="rId899" name="Control 448"/>
      </mc:Fallback>
    </mc:AlternateContent>
    <mc:AlternateContent xmlns:mc="http://schemas.openxmlformats.org/markup-compatibility/2006">
      <mc:Choice Requires="x14">
        <control shapeId="3521" r:id="rId901" name="Control 449">
          <controlPr defaultSize="0" r:id="rId90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1" r:id="rId901" name="Control 449"/>
      </mc:Fallback>
    </mc:AlternateContent>
    <mc:AlternateContent xmlns:mc="http://schemas.openxmlformats.org/markup-compatibility/2006">
      <mc:Choice Requires="x14">
        <control shapeId="3522" r:id="rId903" name="Control 450">
          <controlPr defaultSize="0" r:id="rId90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2" r:id="rId903" name="Control 450"/>
      </mc:Fallback>
    </mc:AlternateContent>
    <mc:AlternateContent xmlns:mc="http://schemas.openxmlformats.org/markup-compatibility/2006">
      <mc:Choice Requires="x14">
        <control shapeId="3523" r:id="rId905" name="Control 451">
          <controlPr defaultSize="0" r:id="rId90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3" r:id="rId905" name="Control 451"/>
      </mc:Fallback>
    </mc:AlternateContent>
    <mc:AlternateContent xmlns:mc="http://schemas.openxmlformats.org/markup-compatibility/2006">
      <mc:Choice Requires="x14">
        <control shapeId="3524" r:id="rId907" name="Control 452">
          <controlPr defaultSize="0" r:id="rId90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4" r:id="rId907" name="Control 452"/>
      </mc:Fallback>
    </mc:AlternateContent>
    <mc:AlternateContent xmlns:mc="http://schemas.openxmlformats.org/markup-compatibility/2006">
      <mc:Choice Requires="x14">
        <control shapeId="3525" r:id="rId909" name="Control 453">
          <controlPr defaultSize="0" r:id="rId91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5" r:id="rId909" name="Control 453"/>
      </mc:Fallback>
    </mc:AlternateContent>
    <mc:AlternateContent xmlns:mc="http://schemas.openxmlformats.org/markup-compatibility/2006">
      <mc:Choice Requires="x14">
        <control shapeId="3526" r:id="rId911" name="Control 454">
          <controlPr defaultSize="0" r:id="rId91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6" r:id="rId911" name="Control 454"/>
      </mc:Fallback>
    </mc:AlternateContent>
    <mc:AlternateContent xmlns:mc="http://schemas.openxmlformats.org/markup-compatibility/2006">
      <mc:Choice Requires="x14">
        <control shapeId="3527" r:id="rId913" name="Control 455">
          <controlPr defaultSize="0" r:id="rId91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7" r:id="rId913" name="Control 455"/>
      </mc:Fallback>
    </mc:AlternateContent>
    <mc:AlternateContent xmlns:mc="http://schemas.openxmlformats.org/markup-compatibility/2006">
      <mc:Choice Requires="x14">
        <control shapeId="3528" r:id="rId915" name="Control 456">
          <controlPr defaultSize="0" r:id="rId91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8" r:id="rId915" name="Control 456"/>
      </mc:Fallback>
    </mc:AlternateContent>
    <mc:AlternateContent xmlns:mc="http://schemas.openxmlformats.org/markup-compatibility/2006">
      <mc:Choice Requires="x14">
        <control shapeId="3529" r:id="rId917" name="Control 457">
          <controlPr defaultSize="0" r:id="rId91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29" r:id="rId917" name="Control 457"/>
      </mc:Fallback>
    </mc:AlternateContent>
    <mc:AlternateContent xmlns:mc="http://schemas.openxmlformats.org/markup-compatibility/2006">
      <mc:Choice Requires="x14">
        <control shapeId="3530" r:id="rId919" name="Control 458">
          <controlPr defaultSize="0" r:id="rId92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0" r:id="rId919" name="Control 458"/>
      </mc:Fallback>
    </mc:AlternateContent>
    <mc:AlternateContent xmlns:mc="http://schemas.openxmlformats.org/markup-compatibility/2006">
      <mc:Choice Requires="x14">
        <control shapeId="3531" r:id="rId921" name="Control 459">
          <controlPr defaultSize="0" r:id="rId92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1" r:id="rId921" name="Control 459"/>
      </mc:Fallback>
    </mc:AlternateContent>
    <mc:AlternateContent xmlns:mc="http://schemas.openxmlformats.org/markup-compatibility/2006">
      <mc:Choice Requires="x14">
        <control shapeId="3532" r:id="rId923" name="Control 460">
          <controlPr defaultSize="0" r:id="rId92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2" r:id="rId923" name="Control 460"/>
      </mc:Fallback>
    </mc:AlternateContent>
    <mc:AlternateContent xmlns:mc="http://schemas.openxmlformats.org/markup-compatibility/2006">
      <mc:Choice Requires="x14">
        <control shapeId="3533" r:id="rId925" name="Control 461">
          <controlPr defaultSize="0" r:id="rId92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3" r:id="rId925" name="Control 461"/>
      </mc:Fallback>
    </mc:AlternateContent>
    <mc:AlternateContent xmlns:mc="http://schemas.openxmlformats.org/markup-compatibility/2006">
      <mc:Choice Requires="x14">
        <control shapeId="3534" r:id="rId927" name="Control 462">
          <controlPr defaultSize="0" r:id="rId92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4" r:id="rId927" name="Control 462"/>
      </mc:Fallback>
    </mc:AlternateContent>
    <mc:AlternateContent xmlns:mc="http://schemas.openxmlformats.org/markup-compatibility/2006">
      <mc:Choice Requires="x14">
        <control shapeId="3535" r:id="rId929" name="Control 463">
          <controlPr defaultSize="0" r:id="rId93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5" r:id="rId929" name="Control 463"/>
      </mc:Fallback>
    </mc:AlternateContent>
    <mc:AlternateContent xmlns:mc="http://schemas.openxmlformats.org/markup-compatibility/2006">
      <mc:Choice Requires="x14">
        <control shapeId="3536" r:id="rId931" name="Control 464">
          <controlPr defaultSize="0" r:id="rId9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6" r:id="rId931" name="Control 464"/>
      </mc:Fallback>
    </mc:AlternateContent>
    <mc:AlternateContent xmlns:mc="http://schemas.openxmlformats.org/markup-compatibility/2006">
      <mc:Choice Requires="x14">
        <control shapeId="3537" r:id="rId933" name="Control 465">
          <controlPr defaultSize="0" r:id="rId93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7" r:id="rId933" name="Control 465"/>
      </mc:Fallback>
    </mc:AlternateContent>
    <mc:AlternateContent xmlns:mc="http://schemas.openxmlformats.org/markup-compatibility/2006">
      <mc:Choice Requires="x14">
        <control shapeId="3538" r:id="rId935" name="Control 466">
          <controlPr defaultSize="0" r:id="rId93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8" r:id="rId935" name="Control 466"/>
      </mc:Fallback>
    </mc:AlternateContent>
    <mc:AlternateContent xmlns:mc="http://schemas.openxmlformats.org/markup-compatibility/2006">
      <mc:Choice Requires="x14">
        <control shapeId="3539" r:id="rId937" name="Control 467">
          <controlPr defaultSize="0" r:id="rId93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39" r:id="rId937" name="Control 467"/>
      </mc:Fallback>
    </mc:AlternateContent>
    <mc:AlternateContent xmlns:mc="http://schemas.openxmlformats.org/markup-compatibility/2006">
      <mc:Choice Requires="x14">
        <control shapeId="3540" r:id="rId939" name="Control 468">
          <controlPr defaultSize="0" r:id="rId94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0" r:id="rId939" name="Control 468"/>
      </mc:Fallback>
    </mc:AlternateContent>
    <mc:AlternateContent xmlns:mc="http://schemas.openxmlformats.org/markup-compatibility/2006">
      <mc:Choice Requires="x14">
        <control shapeId="3541" r:id="rId941" name="Control 469">
          <controlPr defaultSize="0" r:id="rId94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1" r:id="rId941" name="Control 469"/>
      </mc:Fallback>
    </mc:AlternateContent>
    <mc:AlternateContent xmlns:mc="http://schemas.openxmlformats.org/markup-compatibility/2006">
      <mc:Choice Requires="x14">
        <control shapeId="3542" r:id="rId943" name="Control 470">
          <controlPr defaultSize="0" r:id="rId94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2" r:id="rId943" name="Control 470"/>
      </mc:Fallback>
    </mc:AlternateContent>
    <mc:AlternateContent xmlns:mc="http://schemas.openxmlformats.org/markup-compatibility/2006">
      <mc:Choice Requires="x14">
        <control shapeId="3543" r:id="rId945" name="Control 471">
          <controlPr defaultSize="0" r:id="rId94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3" r:id="rId945" name="Control 471"/>
      </mc:Fallback>
    </mc:AlternateContent>
    <mc:AlternateContent xmlns:mc="http://schemas.openxmlformats.org/markup-compatibility/2006">
      <mc:Choice Requires="x14">
        <control shapeId="3544" r:id="rId947" name="Control 472">
          <controlPr defaultSize="0" r:id="rId94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4" r:id="rId947" name="Control 472"/>
      </mc:Fallback>
    </mc:AlternateContent>
    <mc:AlternateContent xmlns:mc="http://schemas.openxmlformats.org/markup-compatibility/2006">
      <mc:Choice Requires="x14">
        <control shapeId="3545" r:id="rId949" name="Control 473">
          <controlPr defaultSize="0" r:id="rId95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5" r:id="rId949" name="Control 473"/>
      </mc:Fallback>
    </mc:AlternateContent>
    <mc:AlternateContent xmlns:mc="http://schemas.openxmlformats.org/markup-compatibility/2006">
      <mc:Choice Requires="x14">
        <control shapeId="3546" r:id="rId951" name="Control 474">
          <controlPr defaultSize="0" r:id="rId95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6" r:id="rId951" name="Control 474"/>
      </mc:Fallback>
    </mc:AlternateContent>
    <mc:AlternateContent xmlns:mc="http://schemas.openxmlformats.org/markup-compatibility/2006">
      <mc:Choice Requires="x14">
        <control shapeId="3547" r:id="rId953" name="Control 475">
          <controlPr defaultSize="0" r:id="rId95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7" r:id="rId953" name="Control 475"/>
      </mc:Fallback>
    </mc:AlternateContent>
    <mc:AlternateContent xmlns:mc="http://schemas.openxmlformats.org/markup-compatibility/2006">
      <mc:Choice Requires="x14">
        <control shapeId="3548" r:id="rId955" name="Control 476">
          <controlPr defaultSize="0" r:id="rId95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8" r:id="rId955" name="Control 476"/>
      </mc:Fallback>
    </mc:AlternateContent>
    <mc:AlternateContent xmlns:mc="http://schemas.openxmlformats.org/markup-compatibility/2006">
      <mc:Choice Requires="x14">
        <control shapeId="3549" r:id="rId957" name="Control 477">
          <controlPr defaultSize="0" r:id="rId958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49" r:id="rId957" name="Control 477"/>
      </mc:Fallback>
    </mc:AlternateContent>
    <mc:AlternateContent xmlns:mc="http://schemas.openxmlformats.org/markup-compatibility/2006">
      <mc:Choice Requires="x14">
        <control shapeId="3550" r:id="rId959" name="Control 478">
          <controlPr defaultSize="0" r:id="rId960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50" r:id="rId959" name="Control 478"/>
      </mc:Fallback>
    </mc:AlternateContent>
    <mc:AlternateContent xmlns:mc="http://schemas.openxmlformats.org/markup-compatibility/2006">
      <mc:Choice Requires="x14">
        <control shapeId="3551" r:id="rId961" name="Control 479">
          <controlPr defaultSize="0" r:id="rId96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51" r:id="rId961" name="Control 479"/>
      </mc:Fallback>
    </mc:AlternateContent>
    <mc:AlternateContent xmlns:mc="http://schemas.openxmlformats.org/markup-compatibility/2006">
      <mc:Choice Requires="x14">
        <control shapeId="3552" r:id="rId963" name="Control 480">
          <controlPr defaultSize="0" r:id="rId96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52" r:id="rId963" name="Control 480"/>
      </mc:Fallback>
    </mc:AlternateContent>
    <mc:AlternateContent xmlns:mc="http://schemas.openxmlformats.org/markup-compatibility/2006">
      <mc:Choice Requires="x14">
        <control shapeId="3553" r:id="rId965" name="Control 481">
          <controlPr defaultSize="0" r:id="rId966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323850</xdr:colOff>
                <xdr:row>1</xdr:row>
                <xdr:rowOff>228600</xdr:rowOff>
              </to>
            </anchor>
          </controlPr>
        </control>
      </mc:Choice>
      <mc:Fallback>
        <control shapeId="3553" r:id="rId965" name="Control 48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R24" sqref="R24"/>
    </sheetView>
  </sheetViews>
  <sheetFormatPr defaultColWidth="8.85546875" defaultRowHeight="15" x14ac:dyDescent="0.25"/>
  <cols>
    <col min="1" max="1" width="9" style="4" customWidth="1"/>
    <col min="2" max="2" width="19.7109375" style="5" customWidth="1"/>
    <col min="3" max="3" width="5.140625" style="9" customWidth="1"/>
    <col min="4" max="4" width="13.7109375" style="4" customWidth="1"/>
    <col min="5" max="5" width="15.28515625" style="4" customWidth="1"/>
    <col min="6" max="6" width="9.85546875" style="4" customWidth="1"/>
    <col min="7" max="7" width="5.5703125" style="4" customWidth="1"/>
    <col min="8" max="8" width="4.28515625" style="4" customWidth="1"/>
    <col min="9" max="9" width="5.28515625" style="4" customWidth="1"/>
    <col min="10" max="10" width="7.5703125" style="10" customWidth="1"/>
    <col min="11" max="13" width="2.85546875" style="4" customWidth="1"/>
    <col min="14" max="14" width="4.7109375" style="4" customWidth="1"/>
    <col min="15" max="15" width="12.5703125" style="4" customWidth="1"/>
    <col min="16" max="16384" width="8.85546875" style="4"/>
  </cols>
  <sheetData>
    <row r="1" spans="1:15" thickTop="1" x14ac:dyDescent="0.3">
      <c r="A1" s="467" t="s">
        <v>5</v>
      </c>
      <c r="B1" s="468"/>
      <c r="C1" s="468"/>
      <c r="D1" s="469"/>
      <c r="E1" s="470" t="s">
        <v>7</v>
      </c>
      <c r="F1" s="471"/>
      <c r="G1" s="471"/>
      <c r="H1" s="471"/>
      <c r="I1" s="471"/>
      <c r="J1" s="472"/>
      <c r="K1" s="15"/>
      <c r="L1" s="15"/>
      <c r="M1" s="15"/>
      <c r="N1" s="15"/>
      <c r="O1" s="15"/>
    </row>
    <row r="2" spans="1:15" x14ac:dyDescent="0.25">
      <c r="A2" s="473" t="s">
        <v>0</v>
      </c>
      <c r="B2" s="474"/>
      <c r="C2" s="474"/>
      <c r="D2" s="475"/>
      <c r="E2" s="476" t="s">
        <v>0</v>
      </c>
      <c r="F2" s="477"/>
      <c r="G2" s="477"/>
      <c r="H2" s="477"/>
      <c r="I2" s="477"/>
      <c r="J2" s="478"/>
      <c r="K2" s="479" t="s">
        <v>0</v>
      </c>
      <c r="L2" s="480"/>
      <c r="M2" s="480"/>
      <c r="N2" s="480"/>
      <c r="O2" s="480"/>
    </row>
    <row r="3" spans="1:15" x14ac:dyDescent="0.25">
      <c r="A3" s="482" t="s">
        <v>6</v>
      </c>
      <c r="B3" s="483"/>
      <c r="C3" s="483"/>
      <c r="D3" s="484"/>
      <c r="E3" s="485" t="s">
        <v>8</v>
      </c>
      <c r="F3" s="486"/>
      <c r="G3" s="486"/>
      <c r="H3" s="486"/>
      <c r="I3" s="486"/>
      <c r="J3" s="487"/>
      <c r="K3" s="481"/>
      <c r="L3" s="480"/>
      <c r="M3" s="480"/>
      <c r="N3" s="480"/>
      <c r="O3" s="480"/>
    </row>
    <row r="4" spans="1:15" thickBot="1" x14ac:dyDescent="0.35">
      <c r="A4" s="453" t="s">
        <v>0</v>
      </c>
      <c r="B4" s="454"/>
      <c r="C4" s="454"/>
      <c r="D4" s="455"/>
      <c r="E4" s="456" t="s">
        <v>0</v>
      </c>
      <c r="F4" s="457"/>
      <c r="G4" s="457"/>
      <c r="H4" s="457"/>
      <c r="I4" s="457"/>
      <c r="J4" s="458"/>
      <c r="K4" s="16"/>
      <c r="L4" s="16"/>
      <c r="M4" s="16"/>
      <c r="N4" s="16"/>
      <c r="O4" s="16"/>
    </row>
    <row r="5" spans="1:15" ht="26.45" thickTop="1" x14ac:dyDescent="0.3">
      <c r="A5" s="459" t="s">
        <v>22</v>
      </c>
      <c r="B5" s="460"/>
      <c r="C5" s="460"/>
      <c r="D5" s="460"/>
      <c r="E5" s="461" t="s">
        <v>0</v>
      </c>
      <c r="F5" s="461"/>
      <c r="G5" s="462" t="s">
        <v>2</v>
      </c>
      <c r="H5" s="463"/>
      <c r="I5" s="464" t="s">
        <v>0</v>
      </c>
      <c r="J5" s="465"/>
      <c r="K5" s="466"/>
      <c r="L5" s="17" t="s">
        <v>0</v>
      </c>
      <c r="M5" s="18" t="s">
        <v>0</v>
      </c>
      <c r="N5" s="18" t="s">
        <v>0</v>
      </c>
      <c r="O5" s="19"/>
    </row>
    <row r="6" spans="1:15" ht="24" thickBot="1" x14ac:dyDescent="0.35">
      <c r="A6" s="20" t="s">
        <v>23</v>
      </c>
      <c r="B6" s="21" t="s">
        <v>24</v>
      </c>
      <c r="C6" s="22" t="s">
        <v>25</v>
      </c>
      <c r="D6" s="23" t="s">
        <v>0</v>
      </c>
      <c r="E6" s="23" t="s">
        <v>0</v>
      </c>
      <c r="F6" s="24" t="s">
        <v>26</v>
      </c>
      <c r="G6" s="447" t="s">
        <v>27</v>
      </c>
      <c r="H6" s="448"/>
      <c r="I6" s="449"/>
      <c r="J6" s="25" t="s">
        <v>0</v>
      </c>
      <c r="K6" s="450" t="s">
        <v>0</v>
      </c>
      <c r="L6" s="451"/>
      <c r="M6" s="451"/>
      <c r="N6" s="451"/>
      <c r="O6" s="452"/>
    </row>
    <row r="7" spans="1:15" ht="15" customHeight="1" thickTop="1" x14ac:dyDescent="0.25">
      <c r="A7" s="26" t="s">
        <v>28</v>
      </c>
      <c r="B7" s="420" t="s">
        <v>0</v>
      </c>
      <c r="C7" s="27" t="s">
        <v>29</v>
      </c>
      <c r="D7" s="422" t="s">
        <v>0</v>
      </c>
      <c r="E7" s="422"/>
      <c r="F7" s="423" t="s">
        <v>0</v>
      </c>
      <c r="G7" s="425" t="s">
        <v>30</v>
      </c>
      <c r="H7" s="425"/>
      <c r="I7" s="28" t="s">
        <v>0</v>
      </c>
      <c r="J7" s="437" t="s">
        <v>46</v>
      </c>
      <c r="K7" s="438"/>
      <c r="L7" s="438"/>
      <c r="M7" s="438"/>
      <c r="N7" s="438"/>
      <c r="O7" s="439"/>
    </row>
    <row r="8" spans="1:15" ht="15" customHeight="1" thickBot="1" x14ac:dyDescent="0.3">
      <c r="A8" s="29" t="s">
        <v>0</v>
      </c>
      <c r="B8" s="421"/>
      <c r="C8" s="30" t="s">
        <v>31</v>
      </c>
      <c r="D8" s="31" t="s">
        <v>0</v>
      </c>
      <c r="E8" s="31" t="s">
        <v>0</v>
      </c>
      <c r="F8" s="424"/>
      <c r="G8" s="426" t="s">
        <v>32</v>
      </c>
      <c r="H8" s="426"/>
      <c r="I8" s="32" t="s">
        <v>0</v>
      </c>
      <c r="J8" s="33"/>
      <c r="K8" s="34"/>
      <c r="L8" s="35"/>
      <c r="M8" s="35"/>
      <c r="N8" s="36"/>
      <c r="O8" s="37"/>
    </row>
    <row r="9" spans="1:15" ht="15" customHeight="1" thickTop="1" x14ac:dyDescent="0.25">
      <c r="A9" s="38" t="s">
        <v>0</v>
      </c>
      <c r="B9" s="421"/>
      <c r="C9" s="30" t="s">
        <v>1</v>
      </c>
      <c r="D9" s="39" t="s">
        <v>0</v>
      </c>
      <c r="E9" s="39" t="s">
        <v>0</v>
      </c>
      <c r="F9" s="427" t="s">
        <v>0</v>
      </c>
      <c r="G9" s="426" t="s">
        <v>0</v>
      </c>
      <c r="H9" s="426"/>
      <c r="I9" s="32"/>
      <c r="J9" s="40"/>
      <c r="K9" s="40"/>
      <c r="L9" s="429" t="s">
        <v>0</v>
      </c>
      <c r="M9" s="430"/>
      <c r="N9" s="431"/>
      <c r="O9" s="434" t="s">
        <v>33</v>
      </c>
    </row>
    <row r="10" spans="1:15" ht="16.149999999999999" customHeight="1" thickBot="1" x14ac:dyDescent="0.3">
      <c r="A10" s="41">
        <v>1</v>
      </c>
      <c r="B10" s="421"/>
      <c r="C10" s="42" t="s">
        <v>21</v>
      </c>
      <c r="D10" s="43" t="s">
        <v>0</v>
      </c>
      <c r="E10" s="44" t="s">
        <v>0</v>
      </c>
      <c r="F10" s="428"/>
      <c r="G10" s="436" t="s">
        <v>0</v>
      </c>
      <c r="H10" s="436"/>
      <c r="I10" s="45"/>
      <c r="J10" s="46"/>
      <c r="K10" s="46"/>
      <c r="L10" s="432"/>
      <c r="M10" s="432"/>
      <c r="N10" s="433"/>
      <c r="O10" s="435"/>
    </row>
    <row r="11" spans="1:15" ht="15.75" thickTop="1" x14ac:dyDescent="0.25">
      <c r="A11" s="47" t="s">
        <v>34</v>
      </c>
      <c r="B11" s="48" t="s">
        <v>35</v>
      </c>
      <c r="C11" s="49" t="s">
        <v>36</v>
      </c>
      <c r="D11" s="50" t="s">
        <v>37</v>
      </c>
      <c r="E11" s="414" t="s">
        <v>0</v>
      </c>
      <c r="F11" s="415"/>
      <c r="G11" s="415"/>
      <c r="H11" s="415"/>
      <c r="I11" s="416"/>
      <c r="J11" s="51" t="s">
        <v>0</v>
      </c>
      <c r="K11" s="34"/>
      <c r="L11" s="35"/>
      <c r="M11" s="35"/>
      <c r="N11" s="36"/>
      <c r="O11" s="52" t="s">
        <v>38</v>
      </c>
    </row>
    <row r="12" spans="1:15" ht="15.75" thickBot="1" x14ac:dyDescent="0.3">
      <c r="A12" s="53" t="s">
        <v>39</v>
      </c>
      <c r="B12" s="54" t="s">
        <v>35</v>
      </c>
      <c r="C12" s="55" t="s">
        <v>40</v>
      </c>
      <c r="D12" s="56" t="s">
        <v>35</v>
      </c>
      <c r="E12" s="417"/>
      <c r="F12" s="418"/>
      <c r="G12" s="418"/>
      <c r="H12" s="418"/>
      <c r="I12" s="419"/>
      <c r="J12" s="57" t="s">
        <v>41</v>
      </c>
      <c r="K12" s="58"/>
      <c r="L12" s="59"/>
      <c r="M12" s="59"/>
      <c r="N12" s="59"/>
      <c r="O12" s="60" t="s">
        <v>42</v>
      </c>
    </row>
    <row r="13" spans="1:15" ht="15" customHeight="1" thickTop="1" x14ac:dyDescent="0.25">
      <c r="A13" s="26" t="s">
        <v>28</v>
      </c>
      <c r="B13" s="442" t="s">
        <v>0</v>
      </c>
      <c r="C13" s="27" t="s">
        <v>29</v>
      </c>
      <c r="D13" s="422" t="s">
        <v>0</v>
      </c>
      <c r="E13" s="422"/>
      <c r="F13" s="446"/>
      <c r="G13" s="425" t="s">
        <v>30</v>
      </c>
      <c r="H13" s="425"/>
      <c r="I13" s="61" t="s">
        <v>0</v>
      </c>
      <c r="J13" s="437" t="s">
        <v>46</v>
      </c>
      <c r="K13" s="438"/>
      <c r="L13" s="438"/>
      <c r="M13" s="438"/>
      <c r="N13" s="438"/>
      <c r="O13" s="439"/>
    </row>
    <row r="14" spans="1:15" ht="15" customHeight="1" thickBot="1" x14ac:dyDescent="0.3">
      <c r="A14" s="29" t="s">
        <v>0</v>
      </c>
      <c r="B14" s="443"/>
      <c r="C14" s="30" t="s">
        <v>31</v>
      </c>
      <c r="D14" s="31" t="s">
        <v>0</v>
      </c>
      <c r="E14" s="31" t="s">
        <v>0</v>
      </c>
      <c r="F14" s="424"/>
      <c r="G14" s="426" t="s">
        <v>32</v>
      </c>
      <c r="H14" s="426"/>
      <c r="I14" s="62" t="s">
        <v>0</v>
      </c>
      <c r="J14" s="63"/>
      <c r="K14" s="34"/>
      <c r="L14" s="35"/>
      <c r="M14" s="35"/>
      <c r="N14" s="36"/>
      <c r="O14" s="37"/>
    </row>
    <row r="15" spans="1:15" ht="15" customHeight="1" thickTop="1" x14ac:dyDescent="0.25">
      <c r="A15" s="38" t="s">
        <v>0</v>
      </c>
      <c r="B15" s="444"/>
      <c r="C15" s="30" t="s">
        <v>1</v>
      </c>
      <c r="D15" s="39" t="s">
        <v>0</v>
      </c>
      <c r="E15" s="39" t="s">
        <v>0</v>
      </c>
      <c r="F15" s="440"/>
      <c r="G15" s="441" t="s">
        <v>0</v>
      </c>
      <c r="H15" s="441"/>
      <c r="I15" s="62"/>
      <c r="J15" s="64"/>
      <c r="K15" s="40"/>
      <c r="L15" s="429" t="s">
        <v>0</v>
      </c>
      <c r="M15" s="430"/>
      <c r="N15" s="431"/>
      <c r="O15" s="434" t="s">
        <v>33</v>
      </c>
    </row>
    <row r="16" spans="1:15" ht="16.149999999999999" customHeight="1" thickBot="1" x14ac:dyDescent="0.3">
      <c r="A16" s="41">
        <v>2</v>
      </c>
      <c r="B16" s="445"/>
      <c r="C16" s="65" t="s">
        <v>21</v>
      </c>
      <c r="D16" s="66" t="s">
        <v>0</v>
      </c>
      <c r="E16" s="66" t="s">
        <v>0</v>
      </c>
      <c r="F16" s="440"/>
      <c r="G16" s="441" t="s">
        <v>0</v>
      </c>
      <c r="H16" s="441"/>
      <c r="I16" s="62"/>
      <c r="J16" s="67"/>
      <c r="K16" s="46"/>
      <c r="L16" s="432"/>
      <c r="M16" s="432"/>
      <c r="N16" s="433"/>
      <c r="O16" s="435"/>
    </row>
    <row r="17" spans="1:15" ht="15.75" thickTop="1" x14ac:dyDescent="0.25">
      <c r="A17" s="47" t="s">
        <v>34</v>
      </c>
      <c r="B17" s="48" t="s">
        <v>44</v>
      </c>
      <c r="C17" s="49" t="s">
        <v>36</v>
      </c>
      <c r="D17" s="50" t="s">
        <v>37</v>
      </c>
      <c r="E17" s="414" t="s">
        <v>0</v>
      </c>
      <c r="F17" s="415"/>
      <c r="G17" s="415"/>
      <c r="H17" s="415"/>
      <c r="I17" s="416"/>
      <c r="J17" s="51" t="s">
        <v>0</v>
      </c>
      <c r="K17" s="34"/>
      <c r="L17" s="35"/>
      <c r="M17" s="35"/>
      <c r="N17" s="36"/>
      <c r="O17" s="52" t="s">
        <v>38</v>
      </c>
    </row>
    <row r="18" spans="1:15" ht="15.75" thickBot="1" x14ac:dyDescent="0.3">
      <c r="A18" s="53" t="s">
        <v>39</v>
      </c>
      <c r="B18" s="54" t="s">
        <v>44</v>
      </c>
      <c r="C18" s="55" t="s">
        <v>40</v>
      </c>
      <c r="D18" s="56" t="s">
        <v>44</v>
      </c>
      <c r="E18" s="417"/>
      <c r="F18" s="418"/>
      <c r="G18" s="418"/>
      <c r="H18" s="418"/>
      <c r="I18" s="419"/>
      <c r="J18" s="57" t="s">
        <v>41</v>
      </c>
      <c r="K18" s="58"/>
      <c r="L18" s="59"/>
      <c r="M18" s="59"/>
      <c r="N18" s="59"/>
      <c r="O18" s="60" t="s">
        <v>42</v>
      </c>
    </row>
    <row r="19" spans="1:15" ht="15" customHeight="1" thickTop="1" x14ac:dyDescent="0.25">
      <c r="A19" s="26" t="s">
        <v>28</v>
      </c>
      <c r="B19" s="420" t="s">
        <v>0</v>
      </c>
      <c r="C19" s="27" t="s">
        <v>29</v>
      </c>
      <c r="D19" s="422" t="s">
        <v>0</v>
      </c>
      <c r="E19" s="422"/>
      <c r="F19" s="423" t="s">
        <v>0</v>
      </c>
      <c r="G19" s="425" t="s">
        <v>30</v>
      </c>
      <c r="H19" s="425"/>
      <c r="I19" s="28" t="s">
        <v>0</v>
      </c>
      <c r="J19" s="437" t="s">
        <v>46</v>
      </c>
      <c r="K19" s="438"/>
      <c r="L19" s="438"/>
      <c r="M19" s="438"/>
      <c r="N19" s="438"/>
      <c r="O19" s="439"/>
    </row>
    <row r="20" spans="1:15" ht="15" customHeight="1" thickBot="1" x14ac:dyDescent="0.3">
      <c r="A20" s="29" t="s">
        <v>0</v>
      </c>
      <c r="B20" s="421"/>
      <c r="C20" s="30" t="s">
        <v>31</v>
      </c>
      <c r="D20" s="31" t="s">
        <v>0</v>
      </c>
      <c r="E20" s="31" t="s">
        <v>0</v>
      </c>
      <c r="F20" s="424"/>
      <c r="G20" s="426" t="s">
        <v>32</v>
      </c>
      <c r="H20" s="426"/>
      <c r="I20" s="32" t="s">
        <v>0</v>
      </c>
      <c r="J20" s="33"/>
      <c r="K20" s="34"/>
      <c r="L20" s="35"/>
      <c r="M20" s="35"/>
      <c r="N20" s="36"/>
      <c r="O20" s="37"/>
    </row>
    <row r="21" spans="1:15" ht="15" customHeight="1" thickTop="1" x14ac:dyDescent="0.25">
      <c r="A21" s="38" t="s">
        <v>0</v>
      </c>
      <c r="B21" s="421"/>
      <c r="C21" s="30" t="s">
        <v>1</v>
      </c>
      <c r="D21" s="39" t="s">
        <v>0</v>
      </c>
      <c r="E21" s="39" t="s">
        <v>0</v>
      </c>
      <c r="F21" s="427" t="s">
        <v>0</v>
      </c>
      <c r="G21" s="426" t="s">
        <v>43</v>
      </c>
      <c r="H21" s="426"/>
      <c r="I21" s="32" t="s">
        <v>0</v>
      </c>
      <c r="J21" s="40"/>
      <c r="K21" s="40"/>
      <c r="L21" s="429" t="s">
        <v>0</v>
      </c>
      <c r="M21" s="430"/>
      <c r="N21" s="431"/>
      <c r="O21" s="434" t="s">
        <v>33</v>
      </c>
    </row>
    <row r="22" spans="1:15" ht="16.149999999999999" customHeight="1" thickBot="1" x14ac:dyDescent="0.3">
      <c r="A22" s="41">
        <v>3</v>
      </c>
      <c r="B22" s="421"/>
      <c r="C22" s="42" t="s">
        <v>21</v>
      </c>
      <c r="D22" s="43" t="s">
        <v>0</v>
      </c>
      <c r="E22" s="44" t="s">
        <v>0</v>
      </c>
      <c r="F22" s="428"/>
      <c r="G22" s="436" t="s">
        <v>0</v>
      </c>
      <c r="H22" s="436"/>
      <c r="I22" s="45"/>
      <c r="J22" s="46"/>
      <c r="K22" s="46"/>
      <c r="L22" s="432"/>
      <c r="M22" s="432"/>
      <c r="N22" s="433"/>
      <c r="O22" s="435"/>
    </row>
    <row r="23" spans="1:15" ht="15.75" thickTop="1" x14ac:dyDescent="0.25">
      <c r="A23" s="47" t="s">
        <v>34</v>
      </c>
      <c r="B23" s="48" t="s">
        <v>44</v>
      </c>
      <c r="C23" s="49" t="s">
        <v>36</v>
      </c>
      <c r="D23" s="50" t="s">
        <v>44</v>
      </c>
      <c r="E23" s="414" t="s">
        <v>0</v>
      </c>
      <c r="F23" s="415"/>
      <c r="G23" s="415"/>
      <c r="H23" s="415"/>
      <c r="I23" s="416"/>
      <c r="J23" s="51" t="s">
        <v>0</v>
      </c>
      <c r="K23" s="34"/>
      <c r="L23" s="35"/>
      <c r="M23" s="35"/>
      <c r="N23" s="36"/>
      <c r="O23" s="52" t="s">
        <v>38</v>
      </c>
    </row>
    <row r="24" spans="1:15" ht="15.75" thickBot="1" x14ac:dyDescent="0.3">
      <c r="A24" s="68" t="s">
        <v>39</v>
      </c>
      <c r="B24" s="69" t="s">
        <v>44</v>
      </c>
      <c r="C24" s="70" t="s">
        <v>40</v>
      </c>
      <c r="D24" s="71" t="s">
        <v>44</v>
      </c>
      <c r="E24" s="417"/>
      <c r="F24" s="418"/>
      <c r="G24" s="418"/>
      <c r="H24" s="418"/>
      <c r="I24" s="419"/>
      <c r="J24" s="57" t="s">
        <v>41</v>
      </c>
      <c r="K24" s="58"/>
      <c r="L24" s="59"/>
      <c r="M24" s="59"/>
      <c r="N24" s="59"/>
      <c r="O24" s="60" t="s">
        <v>42</v>
      </c>
    </row>
    <row r="25" spans="1:15" ht="15" customHeight="1" thickTop="1" x14ac:dyDescent="0.25">
      <c r="A25" s="26" t="s">
        <v>28</v>
      </c>
      <c r="B25" s="420" t="s">
        <v>0</v>
      </c>
      <c r="C25" s="27" t="s">
        <v>29</v>
      </c>
      <c r="D25" s="422" t="s">
        <v>0</v>
      </c>
      <c r="E25" s="422"/>
      <c r="F25" s="423" t="s">
        <v>0</v>
      </c>
      <c r="G25" s="426" t="s">
        <v>32</v>
      </c>
      <c r="H25" s="426"/>
      <c r="I25" s="28" t="s">
        <v>0</v>
      </c>
      <c r="J25" s="437" t="s">
        <v>46</v>
      </c>
      <c r="K25" s="438"/>
      <c r="L25" s="438"/>
      <c r="M25" s="438"/>
      <c r="N25" s="438"/>
      <c r="O25" s="439"/>
    </row>
    <row r="26" spans="1:15" ht="15" customHeight="1" thickBot="1" x14ac:dyDescent="0.3">
      <c r="A26" s="29" t="s">
        <v>0</v>
      </c>
      <c r="B26" s="421"/>
      <c r="C26" s="30" t="s">
        <v>31</v>
      </c>
      <c r="D26" s="31" t="s">
        <v>0</v>
      </c>
      <c r="E26" s="31" t="s">
        <v>0</v>
      </c>
      <c r="F26" s="424"/>
      <c r="G26" s="426" t="s">
        <v>45</v>
      </c>
      <c r="H26" s="426"/>
      <c r="I26" s="32" t="s">
        <v>0</v>
      </c>
      <c r="J26" s="33"/>
      <c r="K26" s="34"/>
      <c r="L26" s="35"/>
      <c r="M26" s="35"/>
      <c r="N26" s="36"/>
      <c r="O26" s="37"/>
    </row>
    <row r="27" spans="1:15" ht="15" customHeight="1" thickTop="1" x14ac:dyDescent="0.25">
      <c r="A27" s="38" t="s">
        <v>0</v>
      </c>
      <c r="B27" s="421"/>
      <c r="C27" s="30" t="s">
        <v>1</v>
      </c>
      <c r="D27" s="39" t="s">
        <v>0</v>
      </c>
      <c r="E27" s="39" t="s">
        <v>0</v>
      </c>
      <c r="F27" s="427" t="s">
        <v>0</v>
      </c>
      <c r="G27" s="426" t="s">
        <v>43</v>
      </c>
      <c r="H27" s="426"/>
      <c r="I27" s="32" t="s">
        <v>98</v>
      </c>
      <c r="J27" s="40"/>
      <c r="K27" s="40"/>
      <c r="L27" s="429" t="s">
        <v>0</v>
      </c>
      <c r="M27" s="430"/>
      <c r="N27" s="431"/>
      <c r="O27" s="434" t="s">
        <v>33</v>
      </c>
    </row>
    <row r="28" spans="1:15" ht="16.149999999999999" customHeight="1" thickBot="1" x14ac:dyDescent="0.3">
      <c r="A28" s="41">
        <v>4</v>
      </c>
      <c r="B28" s="421"/>
      <c r="C28" s="42" t="s">
        <v>21</v>
      </c>
      <c r="D28" s="43" t="s">
        <v>0</v>
      </c>
      <c r="E28" s="44" t="s">
        <v>0</v>
      </c>
      <c r="F28" s="428"/>
      <c r="G28" s="436" t="s">
        <v>0</v>
      </c>
      <c r="H28" s="436"/>
      <c r="I28" s="45"/>
      <c r="J28" s="46"/>
      <c r="K28" s="46"/>
      <c r="L28" s="432"/>
      <c r="M28" s="432"/>
      <c r="N28" s="433"/>
      <c r="O28" s="435"/>
    </row>
    <row r="29" spans="1:15" ht="15.75" thickTop="1" x14ac:dyDescent="0.25">
      <c r="A29" s="47" t="s">
        <v>34</v>
      </c>
      <c r="B29" s="48" t="s">
        <v>35</v>
      </c>
      <c r="C29" s="49" t="s">
        <v>36</v>
      </c>
      <c r="D29" s="50" t="s">
        <v>35</v>
      </c>
      <c r="E29" s="414" t="s">
        <v>0</v>
      </c>
      <c r="F29" s="415"/>
      <c r="G29" s="415"/>
      <c r="H29" s="415"/>
      <c r="I29" s="416"/>
      <c r="J29" s="51" t="s">
        <v>0</v>
      </c>
      <c r="K29" s="34"/>
      <c r="L29" s="35"/>
      <c r="M29" s="35"/>
      <c r="N29" s="36"/>
      <c r="O29" s="52" t="s">
        <v>38</v>
      </c>
    </row>
    <row r="30" spans="1:15" ht="15.75" thickBot="1" x14ac:dyDescent="0.3">
      <c r="A30" s="68" t="s">
        <v>39</v>
      </c>
      <c r="B30" s="69" t="s">
        <v>35</v>
      </c>
      <c r="C30" s="70" t="s">
        <v>40</v>
      </c>
      <c r="D30" s="71" t="s">
        <v>35</v>
      </c>
      <c r="E30" s="417"/>
      <c r="F30" s="418"/>
      <c r="G30" s="418"/>
      <c r="H30" s="418"/>
      <c r="I30" s="419"/>
      <c r="J30" s="57" t="s">
        <v>41</v>
      </c>
      <c r="K30" s="58"/>
      <c r="L30" s="59"/>
      <c r="M30" s="59"/>
      <c r="N30" s="59"/>
      <c r="O30" s="60" t="s">
        <v>42</v>
      </c>
    </row>
    <row r="31" spans="1:15" ht="17.25" thickTop="1" thickBot="1" x14ac:dyDescent="0.3">
      <c r="A31" s="72"/>
      <c r="B31" s="73"/>
      <c r="C31" s="74"/>
      <c r="D31" s="75"/>
      <c r="E31" s="76" t="s">
        <v>9</v>
      </c>
      <c r="F31" s="77"/>
      <c r="G31" s="77"/>
      <c r="H31" s="77"/>
      <c r="I31" s="77"/>
      <c r="J31" s="78"/>
      <c r="K31" s="79"/>
      <c r="L31" s="79"/>
      <c r="M31" s="79"/>
      <c r="N31" s="79"/>
      <c r="O31" s="80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2018-01-18T15:46:30Z</cp:lastPrinted>
  <dcterms:created xsi:type="dcterms:W3CDTF">2013-09-03T22:11:00Z</dcterms:created>
  <dcterms:modified xsi:type="dcterms:W3CDTF">2018-10-18T03:48:48Z</dcterms:modified>
</cp:coreProperties>
</file>