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Steve Wagner\Documents\0-USCG AUX\DSO-NS\2024\SW Harbor\"/>
    </mc:Choice>
  </mc:AlternateContent>
  <xr:revisionPtr revIDLastSave="0" documentId="13_ncr:1_{DBD6182E-CCB8-429F-9D1A-66383EB3F0CA}" xr6:coauthVersionLast="47" xr6:coauthVersionMax="47" xr10:uidLastSave="{00000000-0000-0000-0000-000000000000}"/>
  <bookViews>
    <workbookView xWindow="-108" yWindow="-108" windowWidth="23256" windowHeight="13896" tabRatio="928" firstSheet="1" activeTab="7" xr2:uid="{E2078186-A2B0-4648-952B-DB403102E776}"/>
  </bookViews>
  <sheets>
    <sheet name="Data" sheetId="29" r:id="rId1"/>
    <sheet name="Sheet2" sheetId="30" r:id="rId2"/>
    <sheet name="ModData" sheetId="24" r:id="rId3"/>
    <sheet name="MD to GPX" sheetId="31" state="hidden" r:id="rId4"/>
    <sheet name="Information" sheetId="17" r:id="rId5"/>
    <sheet name="ANT team" sheetId="23" r:id="rId6"/>
    <sheet name="Calculator" sheetId="26" r:id="rId7"/>
    <sheet name="Paton to Verify" sheetId="25" r:id="rId8"/>
    <sheet name="SWH01C Penobscott Bay" sheetId="8" r:id="rId9"/>
    <sheet name="SWH01N Penobscott Rvr" sheetId="9" r:id="rId10"/>
    <sheet name="SWH01S Rockland" sheetId="10" r:id="rId11"/>
    <sheet name="SWH03 Bucks Harbor" sheetId="6" r:id="rId12"/>
    <sheet name="SWH04 SouthEast Apprch" sheetId="7" r:id="rId13"/>
    <sheet name="SWH05 West Mount Desert I" sheetId="11" r:id="rId14"/>
    <sheet name="SWH06 E Mount Desert I" sheetId="12" r:id="rId15"/>
    <sheet name="SWH07 Eastren Bay" sheetId="13" r:id="rId16"/>
    <sheet name="SWH08 Machias Bay" sheetId="14" r:id="rId17"/>
    <sheet name="SWH10 Cobscook Bay" sheetId="21" r:id="rId18"/>
    <sheet name="SWHPOC" sheetId="19" r:id="rId19"/>
  </sheets>
  <definedNames>
    <definedName name="_xlnm.Print_Area" localSheetId="4">Information!$A$1:$B$21</definedName>
    <definedName name="_xlnm.Print_Area" localSheetId="8">'SWH01C Penobscott Bay'!$A$3:$K$12</definedName>
    <definedName name="_xlnm.Print_Area" localSheetId="9">'SWH01N Penobscott Rvr'!$A$3:$K$6</definedName>
    <definedName name="_xlnm.Print_Area" localSheetId="10">'SWH01S Rockland'!$A$3:$K$29</definedName>
    <definedName name="_xlnm.Print_Area" localSheetId="11">'SWH03 Bucks Harbor'!$A$3:$K$8</definedName>
    <definedName name="_xlnm.Print_Area" localSheetId="12">'SWH04 SouthEast Apprch'!$A$3:$K$14</definedName>
    <definedName name="_xlnm.Print_Area" localSheetId="13">'SWH05 West Mount Desert I'!$A$3:$K$30</definedName>
    <definedName name="_xlnm.Print_Area" localSheetId="14">'SWH06 E Mount Desert I'!$A$3:$K$7</definedName>
    <definedName name="_xlnm.Print_Area" localSheetId="15">'SWH07 Eastren Bay'!$A$3:$K$14</definedName>
    <definedName name="_xlnm.Print_Area" localSheetId="16">'SWH08 Machias Bay'!$A$3:$K$18</definedName>
    <definedName name="_xlnm.Print_Area" localSheetId="17">'SWH10 Cobscook Bay'!$A$3:$K$16</definedName>
    <definedName name="_xlnm.Print_Area" localSheetId="18">SWHPOC!$A$3:$K$4</definedName>
    <definedName name="_xlnm.Print_Titles" localSheetId="8">'SWH01C Penobscott Bay'!$2:$2</definedName>
    <definedName name="_xlnm.Print_Titles" localSheetId="9">'SWH01N Penobscott Rvr'!$2:$2</definedName>
    <definedName name="_xlnm.Print_Titles" localSheetId="10">'SWH01S Rockland'!$2:$2</definedName>
    <definedName name="_xlnm.Print_Titles" localSheetId="11">'SWH03 Bucks Harbor'!$2:$2</definedName>
    <definedName name="_xlnm.Print_Titles" localSheetId="12">'SWH04 SouthEast Apprch'!$2:$2</definedName>
    <definedName name="_xlnm.Print_Titles" localSheetId="13">'SWH05 West Mount Desert I'!$2:$2</definedName>
    <definedName name="_xlnm.Print_Titles" localSheetId="14">'SWH06 E Mount Desert I'!$2:$2</definedName>
    <definedName name="_xlnm.Print_Titles" localSheetId="15">'SWH07 Eastren Bay'!$2:$2</definedName>
    <definedName name="_xlnm.Print_Titles" localSheetId="16">'SWH08 Machias Bay'!$2:$2</definedName>
    <definedName name="_xlnm.Print_Titles" localSheetId="17">'SWH10 Cobscook Bay'!$2:$2</definedName>
    <definedName name="_xlnm.Print_Titles" localSheetId="18">SWHPOC!$2:$2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4" i="30" l="1"/>
  <c r="N13" i="30"/>
  <c r="N12" i="30"/>
  <c r="N11" i="30"/>
  <c r="N10" i="30"/>
  <c r="N9" i="30"/>
  <c r="N8" i="30"/>
  <c r="N7" i="30"/>
  <c r="N6" i="30"/>
  <c r="N5" i="30"/>
  <c r="N4" i="30"/>
  <c r="N3" i="30"/>
  <c r="J1" i="29"/>
  <c r="D1" i="29"/>
  <c r="E1" i="29" s="1"/>
  <c r="Z1" i="25"/>
  <c r="V1" i="25"/>
  <c r="R1" i="25"/>
  <c r="N1" i="25"/>
  <c r="J1" i="25"/>
  <c r="F1" i="25"/>
  <c r="B1" i="25"/>
  <c r="O1" i="25" s="1"/>
  <c r="D21" i="17"/>
  <c r="D20" i="17"/>
  <c r="D19" i="17"/>
  <c r="F1" i="24"/>
  <c r="A1" i="24"/>
  <c r="B1" i="24" s="1"/>
  <c r="E62" i="26"/>
  <c r="D43" i="26"/>
  <c r="D51" i="26" s="1"/>
  <c r="C43" i="26"/>
  <c r="G43" i="26" s="1"/>
  <c r="D46" i="26" s="1"/>
  <c r="E46" i="26" s="1"/>
  <c r="D42" i="26"/>
  <c r="D50" i="26" s="1"/>
  <c r="C42" i="26"/>
  <c r="C55" i="26" s="1"/>
  <c r="F35" i="26"/>
  <c r="D34" i="26"/>
  <c r="G32" i="26"/>
  <c r="G28" i="26"/>
  <c r="G24" i="26"/>
  <c r="G20" i="26"/>
  <c r="G11" i="26"/>
  <c r="G10" i="26"/>
  <c r="K3" i="26"/>
  <c r="N14" i="26" s="1"/>
  <c r="N8" i="26" s="1"/>
  <c r="C3" i="26"/>
  <c r="W1" i="25" l="1"/>
  <c r="S1" i="25"/>
  <c r="AA1" i="25"/>
  <c r="K14" i="26"/>
  <c r="J6" i="26"/>
  <c r="O8" i="26"/>
  <c r="G42" i="26"/>
  <c r="D47" i="26" s="1"/>
  <c r="C50" i="26"/>
  <c r="C53" i="26" s="1"/>
  <c r="C54" i="26" s="1"/>
  <c r="F15" i="26" s="1"/>
  <c r="N13" i="26"/>
  <c r="N10" i="26" s="1"/>
  <c r="O10" i="26" s="1"/>
  <c r="C51" i="26"/>
  <c r="N7" i="26" l="1"/>
  <c r="O7" i="26" s="1"/>
  <c r="C14" i="26"/>
  <c r="C15" i="26" s="1"/>
  <c r="F14" i="26" s="1"/>
  <c r="E47" i="26"/>
  <c r="C10" i="26" l="1"/>
  <c r="C11"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Frank</author>
  </authors>
  <commentList>
    <comment ref="B3" authorId="0" shapeId="0" xr:uid="{526A6C58-589E-44D5-8479-05BE7FF85340}">
      <text>
        <r>
          <rPr>
            <sz val="12"/>
            <color indexed="81"/>
            <rFont val="Calibri"/>
            <family val="2"/>
          </rPr>
          <t>Enter the appropriate Aid Type number  for the PATON being reviewed.
1 = Fixed Lateral Daybeacon.
2 = Floating Lateral Buoy.
3 = Fixed or Floating Regulatory PATON.
0 = Blank (Does not calculate error.)</t>
        </r>
      </text>
    </comment>
    <comment ref="D3" authorId="0" shapeId="0" xr:uid="{FD3BB56D-DD6A-43AA-9D10-106076B7C580}">
      <text>
        <r>
          <rPr>
            <sz val="12"/>
            <color indexed="81"/>
            <rFont val="Calibri"/>
            <family val="2"/>
          </rPr>
          <t xml:space="preserve">Enter the EPE - Estimated Position Error from a marine-grade GPS set.      
For effective accuracy, WAAS should be enabled in your GPS. 
EPE must be 20 feet or below.
</t>
        </r>
      </text>
    </comment>
    <comment ref="E3" authorId="0" shapeId="0" xr:uid="{235D9FAB-21EC-4FCA-9E8E-A8F12E43B3FD}">
      <text>
        <r>
          <rPr>
            <sz val="10"/>
            <color indexed="81"/>
            <rFont val="Tahoma"/>
            <family val="2"/>
          </rPr>
          <t>Enter the Distance from the antenna on your GPS set to the object.</t>
        </r>
        <r>
          <rPr>
            <sz val="9"/>
            <color indexed="81"/>
            <rFont val="Tahoma"/>
            <family val="2"/>
          </rPr>
          <t xml:space="preserve">
</t>
        </r>
      </text>
    </comment>
    <comment ref="H3" authorId="0" shapeId="0" xr:uid="{A66EA0E9-5588-41FB-AF56-90DBB67C80A2}">
      <text>
        <r>
          <rPr>
            <sz val="10"/>
            <color indexed="81"/>
            <rFont val="Calibri"/>
            <family val="2"/>
          </rPr>
          <t>Enter the correction for the HOT - Height of Tide for the time when the depth reading was taken.</t>
        </r>
        <r>
          <rPr>
            <sz val="9"/>
            <color indexed="81"/>
            <rFont val="Calibri"/>
            <family val="2"/>
          </rPr>
          <t xml:space="preserve">
</t>
        </r>
      </text>
    </comment>
    <comment ref="I3" authorId="0" shapeId="0" xr:uid="{66E9A489-9D5A-4736-BABB-28FA6D1D5696}">
      <text>
        <r>
          <rPr>
            <sz val="10"/>
            <color indexed="81"/>
            <rFont val="Calibri"/>
            <family val="2"/>
          </rPr>
          <t>Enter the distance (in feet) from the location of the transducer under the water to the waterline.</t>
        </r>
        <r>
          <rPr>
            <sz val="9"/>
            <color indexed="81"/>
            <rFont val="Calibri"/>
            <family val="2"/>
          </rPr>
          <t xml:space="preserve">
</t>
        </r>
      </text>
    </comment>
    <comment ref="J3" authorId="0" shapeId="0" xr:uid="{F6C83965-7C64-4DC0-A1D2-CFFD8D38E3E7}">
      <text>
        <r>
          <rPr>
            <sz val="10"/>
            <color indexed="81"/>
            <rFont val="Calibri"/>
            <family val="2"/>
          </rPr>
          <t>Enter the depth read out from your Echo Sounder or the Lead Line.</t>
        </r>
        <r>
          <rPr>
            <sz val="9"/>
            <color indexed="81"/>
            <rFont val="Tahoma"/>
            <family val="2"/>
          </rPr>
          <t xml:space="preserve">
</t>
        </r>
      </text>
    </comment>
    <comment ref="C7" authorId="0" shapeId="0" xr:uid="{182C9A85-3A29-44CF-81BD-433A7CD5624A}">
      <text>
        <r>
          <rPr>
            <sz val="10"/>
            <color indexed="81"/>
            <rFont val="Calibri"/>
            <family val="2"/>
          </rPr>
          <t xml:space="preserve">Enter the Latitude formatted as: 
 </t>
        </r>
        <r>
          <rPr>
            <b/>
            <u/>
            <sz val="10"/>
            <color indexed="81"/>
            <rFont val="Calibri"/>
            <family val="2"/>
          </rPr>
          <t>DD-MM-SS.SSS</t>
        </r>
        <r>
          <rPr>
            <sz val="10"/>
            <color indexed="81"/>
            <rFont val="Calibri"/>
            <family val="2"/>
          </rPr>
          <t>.</t>
        </r>
      </text>
    </comment>
    <comment ref="G7" authorId="0" shapeId="0" xr:uid="{3DCC7EE2-BFD8-4E8E-AD9D-0F59772A47D7}">
      <text>
        <r>
          <rPr>
            <sz val="11"/>
            <color indexed="81"/>
            <rFont val="Calibri"/>
            <family val="2"/>
          </rPr>
          <t xml:space="preserve">Enter the latitude formatted as: 
</t>
        </r>
        <r>
          <rPr>
            <b/>
            <u/>
            <sz val="11"/>
            <color indexed="81"/>
            <rFont val="Calibri"/>
            <family val="2"/>
          </rPr>
          <t>DD-MM-SS.SSS.</t>
        </r>
        <r>
          <rPr>
            <sz val="9"/>
            <color indexed="81"/>
            <rFont val="Tahoma"/>
            <family val="2"/>
          </rPr>
          <t xml:space="preserve">
</t>
        </r>
      </text>
    </comment>
    <comment ref="K7" authorId="0" shapeId="0" xr:uid="{30215E3E-2258-4BE1-A637-25DAC74244E7}">
      <text>
        <r>
          <rPr>
            <b/>
            <sz val="9"/>
            <color indexed="81"/>
            <rFont val="Tahoma"/>
            <family val="2"/>
          </rPr>
          <t>Enter the Range of Tide for the local area.</t>
        </r>
      </text>
    </comment>
    <comment ref="C8" authorId="0" shapeId="0" xr:uid="{4CB7C33A-A1C2-4129-8BF5-573EE599BD5D}">
      <text>
        <r>
          <rPr>
            <sz val="10"/>
            <color indexed="81"/>
            <rFont val="Calibri"/>
            <family val="2"/>
          </rPr>
          <t xml:space="preserve">Enter the longitude formatted as:  
</t>
        </r>
        <r>
          <rPr>
            <b/>
            <u/>
            <sz val="10"/>
            <color indexed="81"/>
            <rFont val="Calibri"/>
            <family val="2"/>
          </rPr>
          <t>DDD-MM-SS.SSS</t>
        </r>
      </text>
    </comment>
    <comment ref="G8" authorId="0" shapeId="0" xr:uid="{5D13C7CD-4239-4268-8890-BE2502B6F1D1}">
      <text>
        <r>
          <rPr>
            <sz val="10"/>
            <color indexed="81"/>
            <rFont val="Calibri"/>
            <family val="2"/>
          </rPr>
          <t xml:space="preserve">Enter the longitude formatted as:  
</t>
        </r>
        <r>
          <rPr>
            <b/>
            <u/>
            <sz val="10"/>
            <color indexed="81"/>
            <rFont val="Calibri"/>
            <family val="2"/>
          </rPr>
          <t>DDD-MM-SS.SSS</t>
        </r>
      </text>
    </comment>
    <comment ref="K11" authorId="0" shapeId="0" xr:uid="{D4F0B6EA-57C6-42AC-8BAC-6487D14EC21B}">
      <text>
        <r>
          <rPr>
            <b/>
            <sz val="9"/>
            <color indexed="81"/>
            <rFont val="Tahoma"/>
            <family val="2"/>
          </rPr>
          <t>Enter the Factor for the length of the harness for the buoy. (1.5 is suggested)</t>
        </r>
      </text>
    </comment>
    <comment ref="K12" authorId="0" shapeId="0" xr:uid="{285FBF4D-D121-43A9-98D2-30B4B649C65B}">
      <text>
        <r>
          <rPr>
            <b/>
            <sz val="9"/>
            <color indexed="81"/>
            <rFont val="Tahoma"/>
            <family val="2"/>
          </rPr>
          <t>Enter the Factor to handle the extreme heights of tide in the local area. (1.2 is suggested)</t>
        </r>
      </text>
    </comment>
    <comment ref="E20" authorId="0" shapeId="0" xr:uid="{CB819FE4-011A-43A7-A19E-C5DBACF6C9FE}">
      <text>
        <r>
          <rPr>
            <sz val="10"/>
            <color indexed="81"/>
            <rFont val="Calibri"/>
            <family val="2"/>
          </rPr>
          <t>ENTER THE DISTANCE IN NAUTICAL MILES</t>
        </r>
      </text>
    </comment>
    <comment ref="E24" authorId="0" shapeId="0" xr:uid="{09640F96-D9FB-49EE-B99E-6245D1B6145E}">
      <text>
        <r>
          <rPr>
            <sz val="10"/>
            <color indexed="81"/>
            <rFont val="Calibri"/>
            <family val="2"/>
          </rPr>
          <t>ENTER THE DISTANCE IN METERS.</t>
        </r>
        <r>
          <rPr>
            <sz val="9"/>
            <color indexed="81"/>
            <rFont val="Tahoma"/>
            <family val="2"/>
          </rPr>
          <t xml:space="preserve">
</t>
        </r>
      </text>
    </comment>
    <comment ref="E28" authorId="0" shapeId="0" xr:uid="{7C88D0F4-4D50-424C-90D3-ED743B3AE784}">
      <text>
        <r>
          <rPr>
            <sz val="10"/>
            <color indexed="81"/>
            <rFont val="Calibri"/>
            <family val="2"/>
          </rPr>
          <t>ENTER THE DISTANCE IN FEET.</t>
        </r>
        <r>
          <rPr>
            <sz val="9"/>
            <color indexed="81"/>
            <rFont val="Tahoma"/>
            <family val="2"/>
          </rPr>
          <t xml:space="preserve">
</t>
        </r>
      </text>
    </comment>
    <comment ref="D35" authorId="0" shapeId="0" xr:uid="{471F005D-A64D-44A8-B395-E34874516AD6}">
      <text>
        <r>
          <rPr>
            <sz val="9"/>
            <color indexed="81"/>
            <rFont val="Tahoma"/>
            <family val="2"/>
          </rPr>
          <t xml:space="preserve">Enter the scale of the NOAA chart that is being used.
</t>
        </r>
      </text>
    </comment>
  </commentList>
</comments>
</file>

<file path=xl/sharedStrings.xml><?xml version="1.0" encoding="utf-8"?>
<sst xmlns="http://schemas.openxmlformats.org/spreadsheetml/2006/main" count="6136" uniqueCount="946">
  <si>
    <t>Paton Name</t>
  </si>
  <si>
    <t>Lat</t>
  </si>
  <si>
    <t>Long</t>
  </si>
  <si>
    <t>Type</t>
  </si>
  <si>
    <t>Class</t>
  </si>
  <si>
    <t>Ann ver</t>
  </si>
  <si>
    <t>Set Pull</t>
  </si>
  <si>
    <t>3 </t>
  </si>
  <si>
    <t>No</t>
  </si>
  <si>
    <t>SEASONAL  </t>
  </si>
  <si>
    <t>Yes</t>
  </si>
  <si>
    <t>05/01 - 10/31 </t>
  </si>
  <si>
    <t>ANNUAL  </t>
  </si>
  <si>
    <t>2 </t>
  </si>
  <si>
    <t>TEMPORARY  </t>
  </si>
  <si>
    <t>05/15 - 10/15 </t>
  </si>
  <si>
    <t>05/01 - 11/15 </t>
  </si>
  <si>
    <t>05/01 - 11/01 </t>
  </si>
  <si>
    <t>John Wallinga </t>
  </si>
  <si>
    <t>Observer notes</t>
  </si>
  <si>
    <t>EPE / D.Off</t>
  </si>
  <si>
    <t>Depth / HOT</t>
  </si>
  <si>
    <t>Time / Date</t>
  </si>
  <si>
    <t>This Excel Work book is for your ANT area. It is all the PATONS.</t>
  </si>
  <si>
    <t>The following pages are field sheets based on "patrol area" (the alpha numeric code).</t>
  </si>
  <si>
    <t>Observation notes Why did it fail, did you take apicture</t>
  </si>
  <si>
    <r>
      <t>D</t>
    </r>
    <r>
      <rPr>
        <b/>
        <sz val="11"/>
        <color theme="1"/>
        <rFont val="Calibri"/>
        <family val="2"/>
        <scheme val="minor"/>
      </rPr>
      <t xml:space="preserve">epth is what the </t>
    </r>
    <r>
      <rPr>
        <sz val="11"/>
        <color theme="1"/>
        <rFont val="Calibri"/>
        <family val="2"/>
        <scheme val="minor"/>
      </rPr>
      <t>depth sounder reading was at the paton. HOT can be recorded if the GPS is set up for it. It is  taken from the closest tide sub-station. Depth off set from the water line to the sounder is addressed in the accuracy statement.</t>
    </r>
  </si>
  <si>
    <t>If a paton does not have to be done this year it is labeled "no" this also triggers the row to shade light gray. Avoid doing "no" patons as it will unballence the one third a year rule.</t>
  </si>
  <si>
    <t>SouthWest Harbor</t>
  </si>
  <si>
    <t>1786.00  </t>
  </si>
  <si>
    <t>100118193212  </t>
  </si>
  <si>
    <t>Bar Harbor Entrance Buoy 2   </t>
  </si>
  <si>
    <t>44 23 34.85 N</t>
  </si>
  <si>
    <t>68 11 55.360 W</t>
  </si>
  <si>
    <t>013-01-00</t>
  </si>
  <si>
    <t>SWH06</t>
  </si>
  <si>
    <t>Charlie Phippen </t>
  </si>
  <si>
    <t>100118193216  </t>
  </si>
  <si>
    <t>44 23 32.00 N</t>
  </si>
  <si>
    <t>68 11 57.000 W</t>
  </si>
  <si>
    <t>100118364592  </t>
  </si>
  <si>
    <t>Bar Harbor Oyster Aquaculture Buoy N1  </t>
  </si>
  <si>
    <t>44 26 03.37 N</t>
  </si>
  <si>
    <t>68 20 52.620 W</t>
  </si>
  <si>
    <t>SWH05</t>
  </si>
  <si>
    <t>Jesse Fogg </t>
  </si>
  <si>
    <t>100118364602  </t>
  </si>
  <si>
    <t>Bar Harbor Oyster Aquaculture Buoy N2  </t>
  </si>
  <si>
    <t>44 26 01.87 N</t>
  </si>
  <si>
    <t>68 20 48.250 W</t>
  </si>
  <si>
    <t>100118364610  </t>
  </si>
  <si>
    <t>Bar Harbor Oyster Aquaculture Buoy N3  </t>
  </si>
  <si>
    <t>44 25 54.91 N</t>
  </si>
  <si>
    <t>68 20 51.310 W</t>
  </si>
  <si>
    <t>100118364614  </t>
  </si>
  <si>
    <t>Bar Harbor Oyster Aquaculture Buoy N4  </t>
  </si>
  <si>
    <t>44 25 56.39 N</t>
  </si>
  <si>
    <t>68 20 56.120 W</t>
  </si>
  <si>
    <t>100118364626  </t>
  </si>
  <si>
    <t>Bar Harbor Oyster Aquaculture Buoy S1  </t>
  </si>
  <si>
    <t>44 25 51.54 N</t>
  </si>
  <si>
    <t>68 21 03.300 W</t>
  </si>
  <si>
    <t>100118364631  </t>
  </si>
  <si>
    <t>Bar Harbor Oyster Aquaculture Buoy S2  </t>
  </si>
  <si>
    <t>68 20 54.780 W</t>
  </si>
  <si>
    <t>100118364634  </t>
  </si>
  <si>
    <t>Bar Harbor Oyster Aquaculture Buoy S3  </t>
  </si>
  <si>
    <t>44 25 40.20 N</t>
  </si>
  <si>
    <t>68 20 40.920 W</t>
  </si>
  <si>
    <t>100118364638  </t>
  </si>
  <si>
    <t>Bar Harbor Oyster Aquaculture Buoy S4  </t>
  </si>
  <si>
    <t>68 20 48.960 W</t>
  </si>
  <si>
    <t>1878.00  </t>
  </si>
  <si>
    <t>100118040130  </t>
  </si>
  <si>
    <t>Bar Island Buoy 1   </t>
  </si>
  <si>
    <t>44 24 01.69 N</t>
  </si>
  <si>
    <t>68 11 56.210 W</t>
  </si>
  <si>
    <t>1879.00  </t>
  </si>
  <si>
    <t>100118040134  </t>
  </si>
  <si>
    <t>Bar Island Lighted Buoy 2   </t>
  </si>
  <si>
    <t>44 24 01.68 N</t>
  </si>
  <si>
    <t>68 11 54.260 W</t>
  </si>
  <si>
    <t>2105.00  </t>
  </si>
  <si>
    <t>200100217080  </t>
  </si>
  <si>
    <t>Bear Island Light   </t>
  </si>
  <si>
    <t>44 16 60.00 N</t>
  </si>
  <si>
    <t>68 16 11.000 W</t>
  </si>
  <si>
    <t>Sheridan Steele </t>
  </si>
  <si>
    <t>2397.10  </t>
  </si>
  <si>
    <t>200100581188  </t>
  </si>
  <si>
    <t>Black Island Aquaculture LB A   </t>
  </si>
  <si>
    <t>44 10 53.00 N</t>
  </si>
  <si>
    <t>68 21 11.000 W</t>
  </si>
  <si>
    <t>013-01-04</t>
  </si>
  <si>
    <t>SWH04</t>
  </si>
  <si>
    <t>Jennifer Robinson </t>
  </si>
  <si>
    <t>2397.20  </t>
  </si>
  <si>
    <t>200100581191  </t>
  </si>
  <si>
    <t>Black Island Aquaculture LB B   </t>
  </si>
  <si>
    <t>44 10 54.00 N</t>
  </si>
  <si>
    <t>68 21 17.000 W</t>
  </si>
  <si>
    <t>2397.30  </t>
  </si>
  <si>
    <t>200100581194  </t>
  </si>
  <si>
    <t>Black Island Aquaculture LB C   </t>
  </si>
  <si>
    <t>44 11 08.00 N</t>
  </si>
  <si>
    <t>68 21 10.000 W</t>
  </si>
  <si>
    <t>2397.40  </t>
  </si>
  <si>
    <t>200100581203  </t>
  </si>
  <si>
    <t>Black Island Aquaculture LB D   </t>
  </si>
  <si>
    <t>44 11 06.00 N</t>
  </si>
  <si>
    <t>68 21 04.000 W</t>
  </si>
  <si>
    <t>100118272511  </t>
  </si>
  <si>
    <t>Blue Hill Bay Mussels Lighted Raft  </t>
  </si>
  <si>
    <t>44 18 21.86 N</t>
  </si>
  <si>
    <t>68 26 50.760 W</t>
  </si>
  <si>
    <t>Evan Young </t>
  </si>
  <si>
    <t>100117000504  </t>
  </si>
  <si>
    <t>Broad Cove Aquaculture Buoy A   </t>
  </si>
  <si>
    <t>44 54 03.36 N</t>
  </si>
  <si>
    <t>67 00 31.650 W</t>
  </si>
  <si>
    <t>SWH10</t>
  </si>
  <si>
    <t>100117000509  </t>
  </si>
  <si>
    <t>Broad Cove Aquaculture Buoy B   </t>
  </si>
  <si>
    <t>44 53 44.51 N</t>
  </si>
  <si>
    <t>67 00 23.350 W</t>
  </si>
  <si>
    <t>100117000513  </t>
  </si>
  <si>
    <t>Broad Cove Aquaculture Buoy C   </t>
  </si>
  <si>
    <t>44 53 41.62 N</t>
  </si>
  <si>
    <t>67 00 36.340 W</t>
  </si>
  <si>
    <t>100117000517  </t>
  </si>
  <si>
    <t>Broad Cove Aquaculture Buoy D   </t>
  </si>
  <si>
    <t>44 54 00.46 N</t>
  </si>
  <si>
    <t>67 00 44.650 W</t>
  </si>
  <si>
    <t>2931.00  </t>
  </si>
  <si>
    <t>100117402426  </t>
  </si>
  <si>
    <t>Buck's Harbor East Channel Buoy 1   </t>
  </si>
  <si>
    <t>44 20 02.88 N</t>
  </si>
  <si>
    <t>68 44 03.060 W</t>
  </si>
  <si>
    <t>013-01-02</t>
  </si>
  <si>
    <t>SWH03</t>
  </si>
  <si>
    <t>Brooksville Harbormaster </t>
  </si>
  <si>
    <t>2932.00  </t>
  </si>
  <si>
    <t>100117402441  </t>
  </si>
  <si>
    <t>Buck's Harbor East Channel Buoy 2   </t>
  </si>
  <si>
    <t>44 20 02.70 N</t>
  </si>
  <si>
    <t>68 44 01.860 W</t>
  </si>
  <si>
    <t>3531.00  </t>
  </si>
  <si>
    <t>100118060172  </t>
  </si>
  <si>
    <t>Castine DeepC Wind Anchor Lighted Buoy NE   </t>
  </si>
  <si>
    <t>44 23 09.19 N</t>
  </si>
  <si>
    <t>68 49 20.380 W</t>
  </si>
  <si>
    <t>SWH01C</t>
  </si>
  <si>
    <t>06/01 - 11/30 </t>
  </si>
  <si>
    <t>3531.10  </t>
  </si>
  <si>
    <t>100118060183  </t>
  </si>
  <si>
    <t>Castine DeepC Wind Anchor Lighted Buoy SE   </t>
  </si>
  <si>
    <t>44 22 55.40 N</t>
  </si>
  <si>
    <t>68 49 24.700 W</t>
  </si>
  <si>
    <t>3531.20  </t>
  </si>
  <si>
    <t>100118060191  </t>
  </si>
  <si>
    <t>Castine DeepC Wind Anchor Lighted Buoy W   </t>
  </si>
  <si>
    <t>44 23 03.20 N</t>
  </si>
  <si>
    <t>68 49 35.580 W</t>
  </si>
  <si>
    <t>3681.00  </t>
  </si>
  <si>
    <t>100117271688  </t>
  </si>
  <si>
    <t>Cianbro Hazard Light A   </t>
  </si>
  <si>
    <t>44 46 16.65 N</t>
  </si>
  <si>
    <t>68 47 08.330 W</t>
  </si>
  <si>
    <t>SWH01N</t>
  </si>
  <si>
    <t>3682.00  </t>
  </si>
  <si>
    <t>100117271729  </t>
  </si>
  <si>
    <t>Cianbro Hazard Light B   </t>
  </si>
  <si>
    <t>44 46 15.95 N</t>
  </si>
  <si>
    <t>68 47 08.570 W</t>
  </si>
  <si>
    <t>2398.00  </t>
  </si>
  <si>
    <t>100117676197  </t>
  </si>
  <si>
    <t>Cooke Aquaculture Lighted Buoy BIS A   </t>
  </si>
  <si>
    <t>44 10 44.44 N</t>
  </si>
  <si>
    <t>68 21 18.543 W</t>
  </si>
  <si>
    <t>2398.10  </t>
  </si>
  <si>
    <t>100117676223  </t>
  </si>
  <si>
    <t>Cooke Aquaculture Lighted Buoy BIS B   </t>
  </si>
  <si>
    <t>68 21 26.800 W</t>
  </si>
  <si>
    <t>2398.20  </t>
  </si>
  <si>
    <t>100117676234  </t>
  </si>
  <si>
    <t>Cooke Aquaculture Lighted Buoy BIS C   </t>
  </si>
  <si>
    <t>44 10 36.77 N</t>
  </si>
  <si>
    <t>68 21 29.273 W</t>
  </si>
  <si>
    <t>2398.30  </t>
  </si>
  <si>
    <t>100117676242  </t>
  </si>
  <si>
    <t>Cooke Aquaculture Lighted Buoy BIS D   </t>
  </si>
  <si>
    <t>44 10 35.30 N</t>
  </si>
  <si>
    <t>68 21 20.470 W</t>
  </si>
  <si>
    <t>1401.00  </t>
  </si>
  <si>
    <t>100118294754  </t>
  </si>
  <si>
    <t>Cooke Aquaculture Lighted Buoy NE  </t>
  </si>
  <si>
    <t>44 29 45.21 N</t>
  </si>
  <si>
    <t>67 33 10.600 W</t>
  </si>
  <si>
    <t>SWH07</t>
  </si>
  <si>
    <t>1401.30  </t>
  </si>
  <si>
    <t>100118294764  </t>
  </si>
  <si>
    <t>Cooke Aquaculture Lighted Buoy NW  </t>
  </si>
  <si>
    <t>44 29 41.04 N</t>
  </si>
  <si>
    <t>67 33 23.760 W</t>
  </si>
  <si>
    <t>1401.10  </t>
  </si>
  <si>
    <t>100118294757  </t>
  </si>
  <si>
    <t>Cooke Aquaculture Lighted Buoy SE  </t>
  </si>
  <si>
    <t>44 29 32.58 N</t>
  </si>
  <si>
    <t>67 33 02.740 W</t>
  </si>
  <si>
    <t>1401.20  </t>
  </si>
  <si>
    <t>100118294761  </t>
  </si>
  <si>
    <t>Cooke Aquaculture Lighted Buoy SW  </t>
  </si>
  <si>
    <t>44 29 29.77 N</t>
  </si>
  <si>
    <t>67 33 11.570 W</t>
  </si>
  <si>
    <t>2950.00  </t>
  </si>
  <si>
    <t>200100218788  </t>
  </si>
  <si>
    <t>Cowpens Ledge Daybeacon 6   </t>
  </si>
  <si>
    <t>44 19 58.92 N</t>
  </si>
  <si>
    <t>68 46 06.420 W</t>
  </si>
  <si>
    <t>Robert Vaughan </t>
  </si>
  <si>
    <t>1126.40  </t>
  </si>
  <si>
    <t>100117018580  </t>
  </si>
  <si>
    <t>Cross Island Aquaculture Lighted Buoy CI-Northeast   </t>
  </si>
  <si>
    <t>44 36 58.32 N</t>
  </si>
  <si>
    <t>67 18 48.720 W</t>
  </si>
  <si>
    <t>SWH08</t>
  </si>
  <si>
    <t>1126.10  </t>
  </si>
  <si>
    <t>100117018509  </t>
  </si>
  <si>
    <t>Cross Island Aquaculture Lighted Buoy CI-Northwest  </t>
  </si>
  <si>
    <t>44 37 07.26 N</t>
  </si>
  <si>
    <t>67 19 03.840 W</t>
  </si>
  <si>
    <t>1126.20  </t>
  </si>
  <si>
    <t>100117018527  </t>
  </si>
  <si>
    <t>Cross Island Aquaculture Lighted Buoy CI-Southeast   </t>
  </si>
  <si>
    <t>44 36 47.88 N</t>
  </si>
  <si>
    <t>67 19 02.940 W</t>
  </si>
  <si>
    <t>1126.30  </t>
  </si>
  <si>
    <t>100117018550  </t>
  </si>
  <si>
    <t>Cross Island Aquaculture Lighted Buoy CI-Southwest   </t>
  </si>
  <si>
    <t>44 36 54.60 N</t>
  </si>
  <si>
    <t>67 19 19.720 W</t>
  </si>
  <si>
    <t>1127.10  </t>
  </si>
  <si>
    <t>100117018699  </t>
  </si>
  <si>
    <t>Cross Island Aquaculture Lighted Buoy CIN A   </t>
  </si>
  <si>
    <t>44 37 05.79 N</t>
  </si>
  <si>
    <t>67 18 58.782 W</t>
  </si>
  <si>
    <t>1127.20  </t>
  </si>
  <si>
    <t>100117018704  </t>
  </si>
  <si>
    <t>Cross Island Aquaculture Lighted Buoy CIN B   </t>
  </si>
  <si>
    <t>44 37 13.82 N</t>
  </si>
  <si>
    <t>67 19 14.364 W</t>
  </si>
  <si>
    <t>1127.30  </t>
  </si>
  <si>
    <t>100117018706  </t>
  </si>
  <si>
    <t>Cross Island Aquaculture Lighted Buoy CIN C   </t>
  </si>
  <si>
    <t>44 37 24.85 N</t>
  </si>
  <si>
    <t>67 19 03.504 W</t>
  </si>
  <si>
    <t>1127.40  </t>
  </si>
  <si>
    <t>100117018710  </t>
  </si>
  <si>
    <t>Cross Island Aquaculture Lighted Buoy CIN D   </t>
  </si>
  <si>
    <t>44 37 18.25 N</t>
  </si>
  <si>
    <t>67 18 49.476 W</t>
  </si>
  <si>
    <t>100116999544  </t>
  </si>
  <si>
    <t>Cross Island Narrows Aquaculture LB A   </t>
  </si>
  <si>
    <t>44 37 56.21 N</t>
  </si>
  <si>
    <t>67 17 42.470 W</t>
  </si>
  <si>
    <t>100116999573  </t>
  </si>
  <si>
    <t>Cross Island Narrows Aquaculture LB B   </t>
  </si>
  <si>
    <t>44 38 06.22 N</t>
  </si>
  <si>
    <t>67 17 47.940 W</t>
  </si>
  <si>
    <t>100116999620  </t>
  </si>
  <si>
    <t>Cross Island Narrows Aquaculture LB C   </t>
  </si>
  <si>
    <t>44 38 04.81 N</t>
  </si>
  <si>
    <t>67 17 53.120 W</t>
  </si>
  <si>
    <t>100116999678  </t>
  </si>
  <si>
    <t>Cross Island Narrows Aquaculture LB D   </t>
  </si>
  <si>
    <t>44 37 54.80 N</t>
  </si>
  <si>
    <t>67 17 46.620 W</t>
  </si>
  <si>
    <t>1006.00  </t>
  </si>
  <si>
    <t>200100217003  </t>
  </si>
  <si>
    <t>Deep Cove Aquaculture Lights (4)   </t>
  </si>
  <si>
    <t>44 54 18.00 N</t>
  </si>
  <si>
    <t>67 01 18.000 W</t>
  </si>
  <si>
    <t>2171.00  </t>
  </si>
  <si>
    <t>100117605800  </t>
  </si>
  <si>
    <t>Eagle Point Inner Bouy 5   </t>
  </si>
  <si>
    <t>44 15 37.92 N</t>
  </si>
  <si>
    <t>68 14 29.460 W</t>
  </si>
  <si>
    <t>Bruce Fernald </t>
  </si>
  <si>
    <t>100117699122  </t>
  </si>
  <si>
    <t>Ellsworth Harbor No Wake Buoy A   </t>
  </si>
  <si>
    <t>44 31 57.00 N</t>
  </si>
  <si>
    <t>68 25 24.000 W</t>
  </si>
  <si>
    <t>Adam Wilson </t>
  </si>
  <si>
    <t>100117699139  </t>
  </si>
  <si>
    <t>Ellsworth Harbor No Wake Buoy B   </t>
  </si>
  <si>
    <t>44 32 05.00 N</t>
  </si>
  <si>
    <t>68 25 20.000 W</t>
  </si>
  <si>
    <t>100117699149  </t>
  </si>
  <si>
    <t>Ellsworth Harbor No Wake Buoy C   </t>
  </si>
  <si>
    <t>44 31 48.00 N</t>
  </si>
  <si>
    <t>68 25 26.000 W</t>
  </si>
  <si>
    <t>2427.00  </t>
  </si>
  <si>
    <t>100116925158  </t>
  </si>
  <si>
    <t>Hardwood Island Aquaculture Bouy B   </t>
  </si>
  <si>
    <t>44 18 34.60 N</t>
  </si>
  <si>
    <t>68 26 47.600 W</t>
  </si>
  <si>
    <t>Erick Swanson </t>
  </si>
  <si>
    <t>2428.00  </t>
  </si>
  <si>
    <t>100116925159  </t>
  </si>
  <si>
    <t>Hardwood Island Aquaculture Bouy C   </t>
  </si>
  <si>
    <t>44 18 34.30 N</t>
  </si>
  <si>
    <t>68 26 40.700 W</t>
  </si>
  <si>
    <t>2429.00  </t>
  </si>
  <si>
    <t>100116925161  </t>
  </si>
  <si>
    <t>Hardwood Island Aquaculture Bouy D   </t>
  </si>
  <si>
    <t>44 18 21.40 N</t>
  </si>
  <si>
    <t>68 26 41.600 W</t>
  </si>
  <si>
    <t>2426.00  </t>
  </si>
  <si>
    <t>100116925151  </t>
  </si>
  <si>
    <t>Hardwood Island Aquaculture Buoy A   </t>
  </si>
  <si>
    <t>44 18 21.70 N</t>
  </si>
  <si>
    <t>68 26 48.400 W</t>
  </si>
  <si>
    <t>2940.00  </t>
  </si>
  <si>
    <t>200100218794  </t>
  </si>
  <si>
    <t>Horseshoe Cove Buoy 3   </t>
  </si>
  <si>
    <t>44 19 54.72 N</t>
  </si>
  <si>
    <t>68 46 07.500 W</t>
  </si>
  <si>
    <t>2945.00  </t>
  </si>
  <si>
    <t>200100218795  </t>
  </si>
  <si>
    <t>Horseshoe Cove Daybeacon 5   </t>
  </si>
  <si>
    <t>44 19 57.96 N</t>
  </si>
  <si>
    <t>68 46 07.920 W</t>
  </si>
  <si>
    <t>2935.00  </t>
  </si>
  <si>
    <t>200100218791  </t>
  </si>
  <si>
    <t>Horseshoe Ledge Daybeacon 2   </t>
  </si>
  <si>
    <t>44 19 22.26 N</t>
  </si>
  <si>
    <t>68 46 00.660 W</t>
  </si>
  <si>
    <t>013-01-05</t>
  </si>
  <si>
    <t>4400.00  </t>
  </si>
  <si>
    <t>200100217107  </t>
  </si>
  <si>
    <t>Isleboro Ferry Terminal East Light   </t>
  </si>
  <si>
    <t>44 16 50.21 N</t>
  </si>
  <si>
    <t>68 56 35.430 W</t>
  </si>
  <si>
    <t>Cy Adams </t>
  </si>
  <si>
    <t>4395.00  </t>
  </si>
  <si>
    <t>200100217106  </t>
  </si>
  <si>
    <t>Isleboro Ferry Terminal West Light   </t>
  </si>
  <si>
    <t>44 16 49.70 N</t>
  </si>
  <si>
    <t>68 56 34.900 W</t>
  </si>
  <si>
    <t>4375.00  </t>
  </si>
  <si>
    <t>200100217104  </t>
  </si>
  <si>
    <t>Lincolnville Ferry Terminal Light N   </t>
  </si>
  <si>
    <t>44 16 50.40 N</t>
  </si>
  <si>
    <t>69 00 18.790 W</t>
  </si>
  <si>
    <t>4380.00  </t>
  </si>
  <si>
    <t>200100217105  </t>
  </si>
  <si>
    <t>Lincolnville Ferry Terminal Light S   </t>
  </si>
  <si>
    <t>44 16 49.62 N</t>
  </si>
  <si>
    <t>69 00 19.150 W</t>
  </si>
  <si>
    <t>2616.00  </t>
  </si>
  <si>
    <t>100116925172  </t>
  </si>
  <si>
    <t>Maine Cultured Mussels Long Island East Aquaculture Buoy A   </t>
  </si>
  <si>
    <t>44 20 46.41 N</t>
  </si>
  <si>
    <t>68 28 50.360 W</t>
  </si>
  <si>
    <t>2616.10  </t>
  </si>
  <si>
    <t>100116925171  </t>
  </si>
  <si>
    <t>Maine Cultured Mussels Long Island East Aquaculture Buoy B   </t>
  </si>
  <si>
    <t>44 20 40.21 N</t>
  </si>
  <si>
    <t>68 28 48.680 W</t>
  </si>
  <si>
    <t>2616.20  </t>
  </si>
  <si>
    <t>100116925169  </t>
  </si>
  <si>
    <t>Maine Cultured Mussels Long Island East Aquaculture Buoy C   </t>
  </si>
  <si>
    <t>44 20 39.61 N</t>
  </si>
  <si>
    <t>68 28 53.000 W</t>
  </si>
  <si>
    <t>2616.30  </t>
  </si>
  <si>
    <t>100116925168  </t>
  </si>
  <si>
    <t>Maine Cultured Mussels Long Island East Aquaculture Buoy D   </t>
  </si>
  <si>
    <t>44 20 45.81 N</t>
  </si>
  <si>
    <t>68 28 54.680 W</t>
  </si>
  <si>
    <t>1013.00  </t>
  </si>
  <si>
    <t>100117866589  </t>
  </si>
  <si>
    <t>ORPC Cobscook Bay Lighted Buoy A   </t>
  </si>
  <si>
    <t>44 54 41.00 N</t>
  </si>
  <si>
    <t>67 02 56.000 W</t>
  </si>
  <si>
    <t>Sean Anderton </t>
  </si>
  <si>
    <t>1013.10  </t>
  </si>
  <si>
    <t>100117866602  </t>
  </si>
  <si>
    <t>ORPC Cobscook Bay Lighted Buoy B   </t>
  </si>
  <si>
    <t>44 54 37.00 N</t>
  </si>
  <si>
    <t>67 02 33.000 W</t>
  </si>
  <si>
    <t>1013.20  </t>
  </si>
  <si>
    <t>100117866609  </t>
  </si>
  <si>
    <t>ORPC Cobscook Bay Lighted Buoy C   </t>
  </si>
  <si>
    <t>44 54 26.00 N</t>
  </si>
  <si>
    <t>67 02 38.000 W</t>
  </si>
  <si>
    <t>1013.30  </t>
  </si>
  <si>
    <t>100117866616  </t>
  </si>
  <si>
    <t>ORPC Cobscook Bay Lighted Buoy D   </t>
  </si>
  <si>
    <t>44 54 32.00 N</t>
  </si>
  <si>
    <t>67 03 03.000 W</t>
  </si>
  <si>
    <t>4245.00  </t>
  </si>
  <si>
    <t>100118487104  </t>
  </si>
  <si>
    <t>Red City Channel Buoy 1  </t>
  </si>
  <si>
    <t>44 05 59.16 N</t>
  </si>
  <si>
    <t>69 05 47.100 W</t>
  </si>
  <si>
    <t>SWH01S</t>
  </si>
  <si>
    <t>4245.10  </t>
  </si>
  <si>
    <t>00118487106  </t>
  </si>
  <si>
    <t>Red City Channel Buoy 2  </t>
  </si>
  <si>
    <t>44 06 00.66 N</t>
  </si>
  <si>
    <t>4245.20  </t>
  </si>
  <si>
    <t>100118487108  </t>
  </si>
  <si>
    <t>Red City Channel Buoy 3  </t>
  </si>
  <si>
    <t>44 05 59.88 N</t>
  </si>
  <si>
    <t>69 06 03.600 W</t>
  </si>
  <si>
    <t>4245.30  </t>
  </si>
  <si>
    <t>100118487110  </t>
  </si>
  <si>
    <t>Red City Channel Buoy 4  </t>
  </si>
  <si>
    <t>44 06 01.14 N</t>
  </si>
  <si>
    <t>4245.40  </t>
  </si>
  <si>
    <t>100118487112  </t>
  </si>
  <si>
    <t>Red City Channel Buoy 5  </t>
  </si>
  <si>
    <t>44 06 00.90 N</t>
  </si>
  <si>
    <t>69 06 15.900 W</t>
  </si>
  <si>
    <t>4245.50  </t>
  </si>
  <si>
    <t>100118487115  </t>
  </si>
  <si>
    <t>Red City Channel Buoy 6  </t>
  </si>
  <si>
    <t>44 06 01.98 N</t>
  </si>
  <si>
    <t>69 06 17.820 W</t>
  </si>
  <si>
    <t>100118392027  </t>
  </si>
  <si>
    <t>Rockland Harbor No Wake Buoy A   </t>
  </si>
  <si>
    <t>44 06 00.30 N</t>
  </si>
  <si>
    <t>69 05 49.920 W</t>
  </si>
  <si>
    <t>100118392030  </t>
  </si>
  <si>
    <t>Rockland Harbor No Wake Buoy B   </t>
  </si>
  <si>
    <t>44 06 01.86 N</t>
  </si>
  <si>
    <t>69 06 16.560 W</t>
  </si>
  <si>
    <t>100118392032  </t>
  </si>
  <si>
    <t>Rockland Harbor No Wake Buoy C   </t>
  </si>
  <si>
    <t>44 06 06.90 N</t>
  </si>
  <si>
    <t>69 06 11.580 W</t>
  </si>
  <si>
    <t>100118392034  </t>
  </si>
  <si>
    <t>Rockland Harbor No Wake Buoy D   </t>
  </si>
  <si>
    <t>44 06 10.68 N</t>
  </si>
  <si>
    <t>69 06 02.340 W</t>
  </si>
  <si>
    <t>100118392036  </t>
  </si>
  <si>
    <t>Rockland Harbor No Wake Buoy E   </t>
  </si>
  <si>
    <t>44 06 34.32 N</t>
  </si>
  <si>
    <t>69 05 42.000 W</t>
  </si>
  <si>
    <t>4140.00  </t>
  </si>
  <si>
    <t>200100219611  </t>
  </si>
  <si>
    <t>Rockland Harbor Southwest Light   </t>
  </si>
  <si>
    <t>44 04 54.00 N</t>
  </si>
  <si>
    <t>69 05 52.000 W</t>
  </si>
  <si>
    <t>John Gazzola </t>
  </si>
  <si>
    <t>100117000543  </t>
  </si>
  <si>
    <t>Sand Cove Aquaculture Buoy A   </t>
  </si>
  <si>
    <t>44 29 34.19 N</t>
  </si>
  <si>
    <t>67 34 50.990 W</t>
  </si>
  <si>
    <t>100117000546  </t>
  </si>
  <si>
    <t>Sand Cove Aquaculture Buoy B   </t>
  </si>
  <si>
    <t>44 29 25.62 N</t>
  </si>
  <si>
    <t>67 34 44.040 W</t>
  </si>
  <si>
    <t>100117000550  </t>
  </si>
  <si>
    <t>Sand Cove Aquaculture Buoy C   </t>
  </si>
  <si>
    <t>44 29 29.90 N</t>
  </si>
  <si>
    <t>67 34 40.580 W</t>
  </si>
  <si>
    <t>100117000555  </t>
  </si>
  <si>
    <t>Sand Cove Aquaculture Buoy D   </t>
  </si>
  <si>
    <t>44 29 29.94 N</t>
  </si>
  <si>
    <t>67 34 54.440 W</t>
  </si>
  <si>
    <t>2711.10  </t>
  </si>
  <si>
    <t>100117020891  </t>
  </si>
  <si>
    <t>Scrag Island Aquaculture LB SI-A   </t>
  </si>
  <si>
    <t>44 07 18.30 N</t>
  </si>
  <si>
    <t>68 26 28.070 W</t>
  </si>
  <si>
    <t>2711.20  </t>
  </si>
  <si>
    <t>100117020896  </t>
  </si>
  <si>
    <t>Scrag Island Aquaculture LB SI-B   </t>
  </si>
  <si>
    <t>44 07 14.70 N</t>
  </si>
  <si>
    <t>68 26 29.570 W</t>
  </si>
  <si>
    <t>2711.30  </t>
  </si>
  <si>
    <t>100117020900  </t>
  </si>
  <si>
    <t>Scrag Island Aquaculture LB SI-C   </t>
  </si>
  <si>
    <t>44 07 09.80 N</t>
  </si>
  <si>
    <t>68 26 10.570 W</t>
  </si>
  <si>
    <t>2711.40  </t>
  </si>
  <si>
    <t>100117020907  </t>
  </si>
  <si>
    <t>Scrag Island Aquaculture LB SI-D   </t>
  </si>
  <si>
    <t>44 07 12.79 N</t>
  </si>
  <si>
    <t>68 26 07.870 W</t>
  </si>
  <si>
    <t>100117000520  </t>
  </si>
  <si>
    <t>South Bay Aquaculture Buoy A   </t>
  </si>
  <si>
    <t>44 53 46.96 N</t>
  </si>
  <si>
    <t>67 03 33.750 W</t>
  </si>
  <si>
    <t>100117000526  </t>
  </si>
  <si>
    <t>South Bay Aquaculture Buoy B   </t>
  </si>
  <si>
    <t>44 53 53.50 N</t>
  </si>
  <si>
    <t>67 03 46.800 W</t>
  </si>
  <si>
    <t>100117000531  </t>
  </si>
  <si>
    <t>South Bay Aquaculture Buoy C   </t>
  </si>
  <si>
    <t>44 53 43.20 N</t>
  </si>
  <si>
    <t>67 03 56.600 W</t>
  </si>
  <si>
    <t>100117000534  </t>
  </si>
  <si>
    <t>South Bay Aquaculture Buoy D   </t>
  </si>
  <si>
    <t>44 53 37.70 N</t>
  </si>
  <si>
    <t>67 03 41.500 W</t>
  </si>
  <si>
    <t>100117000017  </t>
  </si>
  <si>
    <t>Spectacle Island Aquaculture Lighted Buoy SI1   </t>
  </si>
  <si>
    <t>44 30 15.30 N</t>
  </si>
  <si>
    <t>67 34 27.980 W</t>
  </si>
  <si>
    <t>100117000021  </t>
  </si>
  <si>
    <t>Spectacle Island Aquaculture Lighted Buoy SI2   </t>
  </si>
  <si>
    <t>44 30 12.56 N</t>
  </si>
  <si>
    <t>67 34 23.990 W</t>
  </si>
  <si>
    <t>100117000024  </t>
  </si>
  <si>
    <t>Spectacle Island Aquaculture Lighted Buoy SI3   </t>
  </si>
  <si>
    <t>44 30 07.52 N</t>
  </si>
  <si>
    <t>67 34 38.320 W</t>
  </si>
  <si>
    <t>100117000030  </t>
  </si>
  <si>
    <t>Spectacle Island Aquaculture Lighted Buoy SI4   </t>
  </si>
  <si>
    <t>44 30 04.79 N</t>
  </si>
  <si>
    <t>67 34 34.360 W</t>
  </si>
  <si>
    <t>1131.40  </t>
  </si>
  <si>
    <t>100117018926  </t>
  </si>
  <si>
    <t>Starboard Island Aquaculture LB SI-NE   </t>
  </si>
  <si>
    <t>44 36 27.25 N</t>
  </si>
  <si>
    <t>67 23 00.530 W</t>
  </si>
  <si>
    <t>1131.30  </t>
  </si>
  <si>
    <t>110117018894  </t>
  </si>
  <si>
    <t>Starboard Island Aquaculture LB SI-NW   </t>
  </si>
  <si>
    <t>44 36 23.00 N</t>
  </si>
  <si>
    <t>67 23 12.000 W</t>
  </si>
  <si>
    <t>1131.50  </t>
  </si>
  <si>
    <t>100117018947  </t>
  </si>
  <si>
    <t>Starboard Island Aquaculture LB SI-SE   </t>
  </si>
  <si>
    <t>44 36 10.94 N</t>
  </si>
  <si>
    <t>67 22 49.000 W</t>
  </si>
  <si>
    <t>1131.10  </t>
  </si>
  <si>
    <t>100117018855  </t>
  </si>
  <si>
    <t>Starboard Island Aquaculture LB SI-SW   </t>
  </si>
  <si>
    <t>44 36 06.00 N</t>
  </si>
  <si>
    <t>67 23 01.000 W</t>
  </si>
  <si>
    <t>4727.00  </t>
  </si>
  <si>
    <t>100118391960  </t>
  </si>
  <si>
    <t>Tenants Harbor Channel Buoy 1   </t>
  </si>
  <si>
    <t>43 57 50.16 N</t>
  </si>
  <si>
    <t>69 12 00.660 W</t>
  </si>
  <si>
    <t>4727.90  </t>
  </si>
  <si>
    <t>100118391987  </t>
  </si>
  <si>
    <t>Tenants Harbor Channel Buoy 10   </t>
  </si>
  <si>
    <t>43 57 51.66 N</t>
  </si>
  <si>
    <t>69 12 21.300 W</t>
  </si>
  <si>
    <t>05/15 - 10/11 </t>
  </si>
  <si>
    <t>4727.10  </t>
  </si>
  <si>
    <t>100118391963  </t>
  </si>
  <si>
    <t>Tenants Harbor Channel Buoy 2   </t>
  </si>
  <si>
    <t>43 57 51.24 N</t>
  </si>
  <si>
    <t>69 12 00.420 W</t>
  </si>
  <si>
    <t>4727.20  </t>
  </si>
  <si>
    <t>100118391965  </t>
  </si>
  <si>
    <t>Tenants Harbor Channel Buoy 3   </t>
  </si>
  <si>
    <t>69 12 05.100 W</t>
  </si>
  <si>
    <t>4727.30  </t>
  </si>
  <si>
    <t>100118391967  </t>
  </si>
  <si>
    <t>Tenants Harbor Channel Buoy 4   </t>
  </si>
  <si>
    <t>43 57 51.12 N</t>
  </si>
  <si>
    <t>69 12 04.920 W</t>
  </si>
  <si>
    <t>4727.40  </t>
  </si>
  <si>
    <t>100118391969  </t>
  </si>
  <si>
    <t>Tenants Harbor Channel Buoy 5   </t>
  </si>
  <si>
    <t>43 57 50.10 N</t>
  </si>
  <si>
    <t>69 12 09.900 W</t>
  </si>
  <si>
    <t>4727.50  </t>
  </si>
  <si>
    <t>100118391975  </t>
  </si>
  <si>
    <t>Tenants Harbor Channel Buoy 6   </t>
  </si>
  <si>
    <t>43 57 51.06 N</t>
  </si>
  <si>
    <t>69 12 10.320 W</t>
  </si>
  <si>
    <t>4727.60  </t>
  </si>
  <si>
    <t>100118391977  </t>
  </si>
  <si>
    <t>Tenants Harbor Channel Buoy 7   </t>
  </si>
  <si>
    <t>43 57 49.92 N</t>
  </si>
  <si>
    <t>69 12 15.360 W</t>
  </si>
  <si>
    <t>4727.70  </t>
  </si>
  <si>
    <t>100118391980  </t>
  </si>
  <si>
    <t>Tenants Harbor Channel Buoy 8   </t>
  </si>
  <si>
    <t>69 12 16.140 W</t>
  </si>
  <si>
    <t>05/15 - 08/10 </t>
  </si>
  <si>
    <t>4727.80  </t>
  </si>
  <si>
    <t>100118391985  </t>
  </si>
  <si>
    <t>Tenants Harbor Channel Buoy 9   </t>
  </si>
  <si>
    <t>43 57 50.45 N</t>
  </si>
  <si>
    <t>69 12 21.360 W</t>
  </si>
  <si>
    <t>100118466011  </t>
  </si>
  <si>
    <t>Tenants Harbor No Wake Buoy A  </t>
  </si>
  <si>
    <t>43 57 52.27 N</t>
  </si>
  <si>
    <t>69 11 54.884 W</t>
  </si>
  <si>
    <t>6.00  </t>
  </si>
  <si>
    <t>200100646565  </t>
  </si>
  <si>
    <t>University of Maine Jordan Basin Lighted Buoy M   </t>
  </si>
  <si>
    <t>43 29 26.40 N</t>
  </si>
  <si>
    <t>67 52 47.400 W</t>
  </si>
  <si>
    <t>SWHPOC</t>
  </si>
  <si>
    <t>4052.00  </t>
  </si>
  <si>
    <t>200100218463  </t>
  </si>
  <si>
    <t>University of Maine Oceanographic Lighted Buoy F   </t>
  </si>
  <si>
    <t>44 03 18.60 N</t>
  </si>
  <si>
    <t>68 59 48.600 W</t>
  </si>
  <si>
    <t>113.20  </t>
  </si>
  <si>
    <t>200100648199  </t>
  </si>
  <si>
    <t>University of Maine Research Lighted Buoy I   </t>
  </si>
  <si>
    <t>44 06 10.20 N</t>
  </si>
  <si>
    <t>68 06 43.800 W</t>
  </si>
  <si>
    <t>3617.00  </t>
  </si>
  <si>
    <t>100118041578  </t>
  </si>
  <si>
    <t>Waldo Hancock East Lights (2)   </t>
  </si>
  <si>
    <t>44 33 35.52 N</t>
  </si>
  <si>
    <t>68 48 00.744 W</t>
  </si>
  <si>
    <t>Warren Knowles </t>
  </si>
  <si>
    <t>3616.00  </t>
  </si>
  <si>
    <t>100118041562  </t>
  </si>
  <si>
    <t>Waldo Hancock West Lights (2)   </t>
  </si>
  <si>
    <t>44 33 39.27 N</t>
  </si>
  <si>
    <t>68 48 10.472 W</t>
  </si>
  <si>
    <t>Joe Prescott </t>
  </si>
  <si>
    <t>100118268771  </t>
  </si>
  <si>
    <t>Western Bay Oyster Farm Buoy A  </t>
  </si>
  <si>
    <t>44 24 53.40 N</t>
  </si>
  <si>
    <t>68 22 00.150 W</t>
  </si>
  <si>
    <t>Matt Gerald </t>
  </si>
  <si>
    <t>100118268776  </t>
  </si>
  <si>
    <t>Western Bay Oyster Farm Buoy B  </t>
  </si>
  <si>
    <t>44 24 50.51 N</t>
  </si>
  <si>
    <t>68 21 58.180 W</t>
  </si>
  <si>
    <t>100118268779  </t>
  </si>
  <si>
    <t>Western Bay Oyster Farm Buoy C  </t>
  </si>
  <si>
    <t>44 24 49.90 N</t>
  </si>
  <si>
    <t>68 21 59.620 W</t>
  </si>
  <si>
    <t>100118268784  </t>
  </si>
  <si>
    <t>Western Bay Oyster Farm Buoy D  </t>
  </si>
  <si>
    <t>44 24 48.90 N</t>
  </si>
  <si>
    <t>68 21 58.800 W</t>
  </si>
  <si>
    <t>100118268790  </t>
  </si>
  <si>
    <t>Western Bay Oyster Farm Buoy E  </t>
  </si>
  <si>
    <t>44 24 48.60 N</t>
  </si>
  <si>
    <t>68 22 03.060 W</t>
  </si>
  <si>
    <t>100118268792  </t>
  </si>
  <si>
    <t>Western Bay Oyster Farm Buoy F  </t>
  </si>
  <si>
    <t>44 24 50.40 N</t>
  </si>
  <si>
    <t>68 22 02.400 W</t>
  </si>
  <si>
    <t>100118268795  </t>
  </si>
  <si>
    <t>Western Bay Oyster Farm Buoy G  </t>
  </si>
  <si>
    <t>68 22 04.800 W</t>
  </si>
  <si>
    <t>100119102019  </t>
  </si>
  <si>
    <t>Wheeler's Bay Oyster Company Aquaculture Buoy NE  </t>
  </si>
  <si>
    <t>43 59 48.60 N</t>
  </si>
  <si>
    <t>69 10 00.240 W</t>
  </si>
  <si>
    <t>James Balano </t>
  </si>
  <si>
    <t>100119102015  </t>
  </si>
  <si>
    <t>Wheeler's Bay Oyster Company Aquaculture Buoy NW  </t>
  </si>
  <si>
    <t>69 10 01.500 W</t>
  </si>
  <si>
    <t>100119102022  </t>
  </si>
  <si>
    <t>Wheeler's Bay Oyster Company Aquaculture Buoy SE  </t>
  </si>
  <si>
    <t>43 59 43.62 N</t>
  </si>
  <si>
    <t>100119102024  </t>
  </si>
  <si>
    <t>Wheeler's Bay Oyster Company Aquaculture Buoy SW  </t>
  </si>
  <si>
    <t>Fixed aid = 25 feet = 25/6076 = .0041 of a nauticle mile</t>
  </si>
  <si>
    <t>Floating lateral PATON = 50 feet = 50/6076 = .0082 of a nautical mile</t>
  </si>
  <si>
    <t>Floating non lateral PATON = 500 feet = 500/6076 = .0823 of a nautical mile</t>
  </si>
  <si>
    <t>Observer notes Descripency notes</t>
  </si>
  <si>
    <t>7054s forms</t>
  </si>
  <si>
    <t>If the AID is watching properly you do not have to put in an Observed Position. Also you do not need to say how far it was from the Permitted position. These only occure if it is off station.</t>
  </si>
  <si>
    <t>The Accuracy box needs to have the type of GPS being used and how you verified it pre patrol. The EPE should be checked at reach Paton and recorded (see above). The make and model of depth sounder needs to recorded here and how you checked it's accuracy. If the distance from the water line to the transdurer has been corrected (true depth of water) that needs to be noted here. If there is some other off set itneeds to be recored here also.</t>
  </si>
  <si>
    <t>The 7054 should be submitted within 7 days of the observed date.</t>
  </si>
  <si>
    <t>ANT team</t>
  </si>
  <si>
    <t>There are some special features to these sheets if you are going to use them for any kind of off line record keeping.</t>
  </si>
  <si>
    <t>Verify</t>
  </si>
  <si>
    <t>Patrol Area</t>
  </si>
  <si>
    <t>100119225499  </t>
  </si>
  <si>
    <t>Mussel Bound Farm Aquaculture Buoy A  </t>
  </si>
  <si>
    <t>44 26 16.97 N</t>
  </si>
  <si>
    <t>68 20 50.380 W</t>
  </si>
  <si>
    <t>06/03 - 06/03 </t>
  </si>
  <si>
    <t>100119225501  </t>
  </si>
  <si>
    <t>Mussel Bound Farm Aquaculture Buoy B  </t>
  </si>
  <si>
    <t>44 26 14.32 N</t>
  </si>
  <si>
    <t>68 20 48.530 W</t>
  </si>
  <si>
    <t>100119225503  </t>
  </si>
  <si>
    <t>Mussel Bound Farm Aquaculture Buoy C  </t>
  </si>
  <si>
    <t>44 26 13.38 N</t>
  </si>
  <si>
    <t>100119225505  </t>
  </si>
  <si>
    <t>Mussel Bound Farm Aquaculture Buoy D  </t>
  </si>
  <si>
    <t>44 26 16.26 N</t>
  </si>
  <si>
    <t>68 20 52.320 W</t>
  </si>
  <si>
    <t>Ryan Murry </t>
  </si>
  <si>
    <t>DO NOT MAKE ANY CHANGES BELOW THIS LINE - A TABLE IS IN USE FOR MAKING CALCULATIONS IS LOCATED HERE.</t>
  </si>
  <si>
    <t>AID TYPE</t>
  </si>
  <si>
    <r>
      <t xml:space="preserve">OFF STA </t>
    </r>
    <r>
      <rPr>
        <sz val="8"/>
        <rFont val="Calibri"/>
        <family val="2"/>
      </rPr>
      <t>CRITERION (ft)</t>
    </r>
  </si>
  <si>
    <r>
      <rPr>
        <sz val="8"/>
        <rFont val="Calibri"/>
        <family val="2"/>
      </rPr>
      <t>EPE (ft)</t>
    </r>
  </si>
  <si>
    <t>Distance OFF</t>
  </si>
  <si>
    <r>
      <rPr>
        <sz val="8"/>
        <rFont val="Calibri"/>
        <family val="2"/>
      </rPr>
      <t>HOT (ft)</t>
    </r>
  </si>
  <si>
    <t xml:space="preserve"> Corr Trans (ft)</t>
  </si>
  <si>
    <t>Depth (ft)</t>
  </si>
  <si>
    <t>Depth at Datum</t>
  </si>
  <si>
    <t xml:space="preserve"> </t>
  </si>
  <si>
    <t>ENTER PERMITTED  POSITION</t>
  </si>
  <si>
    <t>ENTER OBSERVED  POSITION</t>
  </si>
  <si>
    <t>Degrees</t>
  </si>
  <si>
    <t>Minutes</t>
  </si>
  <si>
    <t>Seconds</t>
  </si>
  <si>
    <t>Squared</t>
  </si>
  <si>
    <t>SQRT</t>
  </si>
  <si>
    <t xml:space="preserve">Latitude  </t>
  </si>
  <si>
    <t xml:space="preserve">Latitude </t>
  </si>
  <si>
    <t>RAD</t>
  </si>
  <si>
    <t>Length of Watch Circle Radius.</t>
  </si>
  <si>
    <t xml:space="preserve">Longitude </t>
  </si>
  <si>
    <t>Revision H</t>
  </si>
  <si>
    <t>HL</t>
  </si>
  <si>
    <t>Length of Cable</t>
  </si>
  <si>
    <t xml:space="preserve">CAUTION    </t>
  </si>
  <si>
    <t>D</t>
  </si>
  <si>
    <t>Depth of water</t>
  </si>
  <si>
    <t xml:space="preserve">Messages    </t>
  </si>
  <si>
    <t xml:space="preserve">      Read the Range, Bearing  and Distance to the observed aid or object here. </t>
  </si>
  <si>
    <t>N13</t>
  </si>
  <si>
    <r>
      <rPr>
        <b/>
        <u val="double"/>
        <sz val="8"/>
        <rFont val="Calibri"/>
        <family val="2"/>
      </rPr>
      <t>Depth of wate</t>
    </r>
    <r>
      <rPr>
        <sz val="8"/>
        <rFont val="Calibri"/>
        <family val="2"/>
      </rPr>
      <t>r = (Depth at datum + HOT-Height of Tide) - (K3+H3)</t>
    </r>
  </si>
  <si>
    <t xml:space="preserve">                                                                        </t>
  </si>
  <si>
    <t>Range</t>
  </si>
  <si>
    <t>nm</t>
  </si>
  <si>
    <t xml:space="preserve">POSN IS OFF BY  </t>
  </si>
  <si>
    <t xml:space="preserve"> feet</t>
  </si>
  <si>
    <t xml:space="preserve">CHOOSE to </t>
  </si>
  <si>
    <t>N14</t>
  </si>
  <si>
    <r>
      <rPr>
        <b/>
        <u val="double"/>
        <sz val="8"/>
        <rFont val="Calibri"/>
        <family val="2"/>
      </rPr>
      <t>Length of cable</t>
    </r>
    <r>
      <rPr>
        <sz val="8"/>
        <rFont val="Calibri"/>
        <family val="2"/>
      </rPr>
      <t xml:space="preserve"> =  ((Depth at datum + Range of Tide) x Harness Length Safety Factor)  ((K3 + K7)*K11)</t>
    </r>
  </si>
  <si>
    <t xml:space="preserve">BEARIN1G </t>
  </si>
  <si>
    <t>be accurate</t>
  </si>
  <si>
    <t>N15</t>
  </si>
  <si>
    <t>CONVERTING NAUTICAL MILES TO FEET CALCULATOR</t>
  </si>
  <si>
    <t xml:space="preserve">                           </t>
  </si>
  <si>
    <t>DISTANCE in Nautical Miles</t>
  </si>
  <si>
    <t>DISTANCE in Feet</t>
  </si>
  <si>
    <t>Enter the DISTANCE in nautical miles in order to convert it to the DISTANCE in feet.</t>
  </si>
  <si>
    <t>CONVERTING METERS TO FEET CALCULATOR</t>
  </si>
  <si>
    <t>DISTANCE in Meters</t>
  </si>
  <si>
    <t>meters</t>
  </si>
  <si>
    <t>Enter the DISTANCE in meters in order to convert it to the DISTANCE in feet.</t>
  </si>
  <si>
    <t>CONVERTING FEET TO METERS CALCULATOR</t>
  </si>
  <si>
    <t>ENTER DISTANCE in Feet</t>
  </si>
  <si>
    <t>Enter the DISTANCE in feet in order to convert it to the DISTANCE in meters.</t>
  </si>
  <si>
    <t>CHECKING THE CHARTABILITY OF AN OBJECT</t>
  </si>
  <si>
    <r>
      <rPr>
        <sz val="10"/>
        <color indexed="8"/>
        <rFont val="Arial"/>
        <family val="2"/>
      </rPr>
      <t xml:space="preserve">LENGTH of the OBJECT </t>
    </r>
    <r>
      <rPr>
        <sz val="10"/>
        <color indexed="8"/>
        <rFont val="Calibri"/>
        <family val="2"/>
      </rPr>
      <t>(On the ground)</t>
    </r>
  </si>
  <si>
    <t xml:space="preserve"> RATIO USED</t>
  </si>
  <si>
    <t>CHART SCALE</t>
  </si>
  <si>
    <t>Chartability Message</t>
  </si>
  <si>
    <t xml:space="preserve">1 to </t>
  </si>
  <si>
    <t>inches</t>
  </si>
  <si>
    <t>1.  Enter the length of the object in feet.                                                                                                                                       2.  Enter the scale of the chart that you are referencing.                                                                                                                      3.  The Chartability Message will indicate whether or not the object is chartable</t>
  </si>
  <si>
    <t>PERMITED</t>
  </si>
  <si>
    <t>OBS</t>
  </si>
  <si>
    <t>in DEGREES</t>
  </si>
  <si>
    <t>DL</t>
  </si>
  <si>
    <t>DLG</t>
  </si>
  <si>
    <t>MID LAT PLANE TRIG</t>
  </si>
  <si>
    <t>ft.</t>
  </si>
  <si>
    <t>radian measures for haversines</t>
  </si>
  <si>
    <t>DO NOT TOUCH  ANYTHING IN THIS BOX</t>
  </si>
  <si>
    <t>DEG.</t>
  </si>
  <si>
    <t>FT.</t>
  </si>
  <si>
    <t>DETERMINING THE HEIGHT OF AN OBJECT FROM A KNOWN DISTANCE</t>
  </si>
  <si>
    <t>DISTANCE FROM THE OBJECT</t>
  </si>
  <si>
    <t>feet</t>
  </si>
  <si>
    <t xml:space="preserve">        VERTICAL ANGLE FROM THE BASE TO THE TOP OF THE OBJECT</t>
  </si>
  <si>
    <t>degrees</t>
  </si>
  <si>
    <t xml:space="preserve">          ESTIMATED  HEIGHT OF THE OBJECT</t>
  </si>
  <si>
    <r>
      <t>Using a</t>
    </r>
    <r>
      <rPr>
        <b/>
        <sz val="10"/>
        <rFont val="Calibri"/>
        <family val="2"/>
      </rPr>
      <t xml:space="preserve"> GPS</t>
    </r>
    <r>
      <rPr>
        <sz val="10"/>
        <rFont val="Calibri"/>
        <family val="2"/>
      </rPr>
      <t xml:space="preserve">, determine your position and the position for the base of the object.  Use the </t>
    </r>
    <r>
      <rPr>
        <b/>
        <sz val="10"/>
        <rFont val="Calibri"/>
        <family val="2"/>
      </rPr>
      <t>Navigation Systems Calculator</t>
    </r>
    <r>
      <rPr>
        <sz val="10"/>
        <rFont val="Calibri"/>
        <family val="2"/>
      </rPr>
      <t xml:space="preserve"> to determine the distance in feet between these two points.  Enter the result as the </t>
    </r>
    <r>
      <rPr>
        <b/>
        <sz val="10"/>
        <rFont val="Calibri"/>
        <family val="2"/>
      </rPr>
      <t>Distance from the Object.</t>
    </r>
    <r>
      <rPr>
        <sz val="10"/>
        <rFont val="Calibri"/>
        <family val="2"/>
      </rPr>
      <t xml:space="preserve"> Use a sectant or a compass card to determine the angle from the base to the top of the object. Enter the result as the </t>
    </r>
    <r>
      <rPr>
        <b/>
        <sz val="10"/>
        <rFont val="Calibri"/>
        <family val="2"/>
      </rPr>
      <t>Vertical Angle</t>
    </r>
    <r>
      <rPr>
        <sz val="10"/>
        <rFont val="Calibri"/>
        <family val="2"/>
      </rPr>
      <t xml:space="preserve"> in degrees above. The system will estimate the </t>
    </r>
    <r>
      <rPr>
        <b/>
        <u/>
        <sz val="10"/>
        <rFont val="Calibri"/>
        <family val="2"/>
      </rPr>
      <t xml:space="preserve">height of the object </t>
    </r>
    <r>
      <rPr>
        <sz val="10"/>
        <rFont val="Calibri"/>
        <family val="2"/>
      </rPr>
      <t>in feet.</t>
    </r>
  </si>
  <si>
    <t>Courtesy of the First Northern Navigation Team</t>
  </si>
  <si>
    <t>DO NOT MAKE ANY CHANGES BELOW THIS LINE - A TABLE USED TO MAKE CALCULATIONS IS LOCATED HERE.</t>
  </si>
  <si>
    <t>ANGLE OF TANGENT TABLE</t>
  </si>
  <si>
    <t>Angle  (Deg)</t>
  </si>
  <si>
    <t>Tangent</t>
  </si>
  <si>
    <t>Aid Established  </t>
  </si>
  <si>
    <t>Floating ,Unlighted</t>
  </si>
  <si>
    <t>Submit PATON report</t>
  </si>
  <si>
    <t>Floating ,Lighted</t>
  </si>
  <si>
    <t>Fixed,Lighted</t>
  </si>
  <si>
    <t>2021-10-05 Tyrrell,Shane</t>
  </si>
  <si>
    <t>Fixed,Unlighted</t>
  </si>
  <si>
    <t>2021-10-05 Wagner,Stephen</t>
  </si>
  <si>
    <t>Great Cove Aquaculture Buoy A  </t>
  </si>
  <si>
    <t>44 20 52.39 N</t>
  </si>
  <si>
    <t>68 25 20.400 W</t>
  </si>
  <si>
    <t>Great Cove Aquaculture Buoy B  </t>
  </si>
  <si>
    <t>44 20 47.26 N</t>
  </si>
  <si>
    <t>Great Cove Aquaculture Buoy C  </t>
  </si>
  <si>
    <t>68 25 16.270 W</t>
  </si>
  <si>
    <t>Great Cove Aquaculture Buoy D  </t>
  </si>
  <si>
    <t>2021-09-08 Tyrrell,Shane</t>
  </si>
  <si>
    <t>2021-09-07 Wagner,Stephen</t>
  </si>
  <si>
    <t>2021-08-12 Tyrrell,Shane</t>
  </si>
  <si>
    <t>2021-09-22 Tyrrell,Shane</t>
  </si>
  <si>
    <t>2021-10-28 Tyrrell,Shane</t>
  </si>
  <si>
    <t>2021-10-26 Wagner,Stephen</t>
  </si>
  <si>
    <t>2021-10-25 Tyrrell,Shane</t>
  </si>
  <si>
    <t>2021-10-18 Tyrrell,Shane</t>
  </si>
  <si>
    <t>2021-10-21 Tyrrell,Shane</t>
  </si>
  <si>
    <t>NAVIGATION SYSTEMS CALCULATOR</t>
  </si>
  <si>
    <t>100119257578  </t>
  </si>
  <si>
    <t>100119257580  </t>
  </si>
  <si>
    <t>100119257582  </t>
  </si>
  <si>
    <t>100119257585  </t>
  </si>
  <si>
    <t>Notes</t>
  </si>
  <si>
    <t>EPE/D off</t>
  </si>
  <si>
    <t>A few reminders EPE (estimated position) is NOT HDOP (Horizontal dilution of precision). EPE is in feet HDOP is usually a number 0.1-20. D.Off is Distance off of the GPS antennae to the Paton and helps in determing if the aid is really off.</t>
  </si>
  <si>
    <t>PATON NAME   </t>
  </si>
  <si>
    <t>PATROL AREA   </t>
  </si>
  <si>
    <t xml:space="preserve">The Verify column can control coloration; "Yes", meaning it needs verification, will leave the entire row for that aid clear,    </t>
  </si>
  <si>
    <t>"No" will produce a light grey shading. These are to aid the verifiers in the field also.</t>
  </si>
  <si>
    <t xml:space="preserve"> "V", for verified will turn the row green,</t>
  </si>
  <si>
    <r>
      <t>All patons that need to be done have  a "yes" in the "</t>
    </r>
    <r>
      <rPr>
        <b/>
        <u/>
        <sz val="11"/>
        <color theme="1"/>
        <rFont val="Calibri"/>
        <family val="2"/>
        <scheme val="minor"/>
      </rPr>
      <t>Verify"</t>
    </r>
    <r>
      <rPr>
        <sz val="11"/>
        <color theme="1"/>
        <rFont val="Calibri"/>
        <family val="2"/>
        <scheme val="minor"/>
      </rPr>
      <t xml:space="preserve"> column.</t>
    </r>
  </si>
  <si>
    <t>The "Type" column is the TYPE of aid Floating or Fixed, Lighted or Unlighted. So a Floating Unlighted aid would show as Fl,U.</t>
  </si>
  <si>
    <t>The "Class" column is the CLASS of aid. Mostly 2&amp; 3</t>
  </si>
  <si>
    <t>"M" for  missing / maintenance will turn the row yellow, in some cases "missing" aids have been discontinued by the owner.</t>
  </si>
  <si>
    <t>"D" for discrepant will turn the row red up to the notes column</t>
  </si>
  <si>
    <t>All sheets are shown. The first is raw data from the HM program. The ModData page is Rawdata modified to go to the Patrol area pages.</t>
  </si>
  <si>
    <t>There is a "Calculator page to figure distance off if needed.</t>
  </si>
  <si>
    <t>The Patons to Verify page is copy of the harbormasterlist</t>
  </si>
  <si>
    <t xml:space="preserve"> Time is very usefull to calculate Height of Tide (HOT) after the patrol. Date is date observed on the 7054 form. The Reported Date needs to be filled in this date on the day they file the 7054. Both need to follow the MM/DD/YYYY format.</t>
  </si>
  <si>
    <t>If the PATON is Off Station the range and bearing should be recorded. If the aid is marking a better channel this needs to be noted in the remarks box in CAPITAL LETTERS, "MARKS BETTER WATER" OR "MARKS CURRENT CHANNEL".</t>
  </si>
  <si>
    <t>NM</t>
  </si>
  <si>
    <t>Feet</t>
  </si>
  <si>
    <t>ALL CLASS 1 PATONS Have to be Done ANNUALLY</t>
  </si>
  <si>
    <t>STATUS   </t>
  </si>
  <si>
    <t>INSPECTED   </t>
  </si>
  <si>
    <t>LLNR   </t>
  </si>
  <si>
    <t>AID #   </t>
  </si>
  <si>
    <t>LAT   </t>
  </si>
  <si>
    <t>LON   </t>
  </si>
  <si>
    <t>TYPE   </t>
  </si>
  <si>
    <t>CLASS   </t>
  </si>
  <si>
    <t>ANN VER   </t>
  </si>
  <si>
    <t>DIST DIV FLOT   </t>
  </si>
  <si>
    <t>OWNER   </t>
  </si>
  <si>
    <t>ACTION FREQ   </t>
  </si>
  <si>
    <t>SET/PULL   </t>
  </si>
  <si>
    <t>PATON REPORT   </t>
  </si>
  <si>
    <t>Rick Perry </t>
  </si>
  <si>
    <t>David Kinney </t>
  </si>
  <si>
    <t>#   </t>
  </si>
  <si>
    <t>Fl-U</t>
  </si>
  <si>
    <t>The ANT team page is advice on management of aids on the Patrol Area Pages.</t>
  </si>
  <si>
    <t> Rockland Harbor No Wake Buoy A</t>
  </si>
  <si>
    <t> Rockland Harbor No Wake Buoy B</t>
  </si>
  <si>
    <t> Rockland Harbor No Wake Buoy C</t>
  </si>
  <si>
    <t> Rockland Harbor No Wake Buoy D</t>
  </si>
  <si>
    <t> Rockland Harbor No Wake Buoy E</t>
  </si>
  <si>
    <t> Tenants Harbor Channel Buoy 1</t>
  </si>
  <si>
    <t> Tenants Harbor Channel Buoy 10</t>
  </si>
  <si>
    <t> Tenants Harbor Channel Buoy 2</t>
  </si>
  <si>
    <t> Tenants Harbor Channel Buoy 3</t>
  </si>
  <si>
    <t> Tenants Harbor Channel Buoy 4</t>
  </si>
  <si>
    <t> Tenants Harbor Channel Buoy 5</t>
  </si>
  <si>
    <t> Tenants Harbor Channel Buoy 6</t>
  </si>
  <si>
    <t> Tenants Harbor Channel Buoy 7</t>
  </si>
  <si>
    <t> Tenants Harbor Channel Buoy 8</t>
  </si>
  <si>
    <t> Tenants Harbor Channel Buoy 9</t>
  </si>
  <si>
    <t> Wheeler's Bay Oyster Company Aquaculture Buoy NE</t>
  </si>
  <si>
    <t> Wheeler's Bay Oyster Company Aquaculture Buoy NW</t>
  </si>
  <si>
    <t> Wheeler's Bay Oyster Company Aquaculture Buoy SE</t>
  </si>
  <si>
    <t> Wheeler's Bay Oyster Company Aquaculture Buoy SW</t>
  </si>
  <si>
    <t> Maine Cultured Mussels Long Island East Aquaculture Buoy A</t>
  </si>
  <si>
    <t> Maine Cultured Mussels Long Island East Aquaculture Buoy B</t>
  </si>
  <si>
    <t> Maine Cultured Mussels Long Island East Aquaculture Buoy C</t>
  </si>
  <si>
    <t> Maine Cultured Mussels Long Island East Aquaculture Buoy D</t>
  </si>
  <si>
    <t> Sand Cove Aquaculture Buoy A</t>
  </si>
  <si>
    <t> Sand Cove Aquaculture Buoy B</t>
  </si>
  <si>
    <t> Sand Cove Aquaculture Buoy C</t>
  </si>
  <si>
    <t> Sand Cove Aquaculture Buoy D</t>
  </si>
  <si>
    <t> Spectacle Island Aquaculture Lighted Buoy SI1</t>
  </si>
  <si>
    <t> Spectacle Island Aquaculture Lighted Buoy SI2</t>
  </si>
  <si>
    <t> Spectacle Island Aquaculture Lighted Buoy SI3</t>
  </si>
  <si>
    <t> Spectacle Island Aquaculture Lighted Buoy SI4</t>
  </si>
  <si>
    <t> Cross Island Aquaculture Lighted Buoy CIN B</t>
  </si>
  <si>
    <t> Cross Island Aquaculture Lighted Buoy CIN D</t>
  </si>
  <si>
    <t> Cross Island Narrows Aquaculture LB A</t>
  </si>
  <si>
    <t> Cross Island Narrows Aquaculture LB B</t>
  </si>
  <si>
    <t> Cross Island Narrows Aquaculture LB C</t>
  </si>
  <si>
    <t> Cross Island Narrows Aquaculture LB D</t>
  </si>
  <si>
    <t> NavFac North Lighted Hazard Buoy</t>
  </si>
  <si>
    <t> NavFac South Lighted Hazard Buoy</t>
  </si>
  <si>
    <t> Starboard Island Aquaculture LB SI-NE</t>
  </si>
  <si>
    <t> Starboard Island Aquaculture LB SI-NW</t>
  </si>
  <si>
    <t> Starboard Island Aquaculture LB SI-SE</t>
  </si>
  <si>
    <t> Starboard Island Aquaculture LB SI-SW</t>
  </si>
  <si>
    <t> ORPC Cobscook Bay Lighted Buoy A</t>
  </si>
  <si>
    <t> ORPC Cobscook Bay Lighted Buoy B</t>
  </si>
  <si>
    <t> ORPC Cobscook Bay Lighted Buoy C</t>
  </si>
  <si>
    <t> ORPC Cobscook Bay Lighted Buoy D</t>
  </si>
  <si>
    <t> Fugro USA Marine Lighted Research Buoy A</t>
  </si>
  <si>
    <t> Fugro USA Marine Lighted Research Buoy B</t>
  </si>
  <si>
    <t>2023-09-06 Gill,Kevin</t>
  </si>
  <si>
    <t>Bar Harbor No Wake Buoy A   </t>
  </si>
  <si>
    <t>2023-07-28 Gill,Kevin</t>
  </si>
  <si>
    <t>2023-07-25 Gill,Kevin</t>
  </si>
  <si>
    <t>2023-08-22 Gill,Kevin</t>
  </si>
  <si>
    <t>James McLeod </t>
  </si>
  <si>
    <t>2023-08-11 Gill,Kevin</t>
  </si>
  <si>
    <t>James Mcleod </t>
  </si>
  <si>
    <t>15.00  </t>
  </si>
  <si>
    <t>100119388701  </t>
  </si>
  <si>
    <t>Fugro USA Marine Lighted Research Buoy A  </t>
  </si>
  <si>
    <t>43 38 47.77 N</t>
  </si>
  <si>
    <t>68 45 34.620 W</t>
  </si>
  <si>
    <t>Paulo Barros </t>
  </si>
  <si>
    <t>16.00  </t>
  </si>
  <si>
    <t>100119388704  </t>
  </si>
  <si>
    <t>Fugro USA Marine Lighted Research Buoy B  </t>
  </si>
  <si>
    <t>43 22 30.00 N</t>
  </si>
  <si>
    <t>68 30 00.000 W</t>
  </si>
  <si>
    <t>2023-09-14 Gill,Kevin</t>
  </si>
  <si>
    <t>1117.00  </t>
  </si>
  <si>
    <t>100119388685  </t>
  </si>
  <si>
    <t>NavFac North Lighted Hazard Buoy  </t>
  </si>
  <si>
    <t>44 38 30.08 N</t>
  </si>
  <si>
    <t>67 17 50.586 W</t>
  </si>
  <si>
    <t>Timothy Gibb </t>
  </si>
  <si>
    <t>1118.00  </t>
  </si>
  <si>
    <t>100119388689  </t>
  </si>
  <si>
    <t>NavFac South Lighted Hazard Buoy  </t>
  </si>
  <si>
    <t>44 38 27.02 N</t>
  </si>
  <si>
    <t>67 17 50.640 W</t>
  </si>
  <si>
    <t>2023-08-31 Gill,Kevin</t>
  </si>
  <si>
    <t>Ryan Cline </t>
  </si>
  <si>
    <t>2023-09-01 Gill,Kevin</t>
  </si>
  <si>
    <t>2023-09-21 Gill,Kevin</t>
  </si>
  <si>
    <t>Fl, U</t>
  </si>
  <si>
    <t>Fx, L</t>
  </si>
  <si>
    <t>Fl, L</t>
  </si>
  <si>
    <t>Fx, U</t>
  </si>
  <si>
    <t>SWH09</t>
  </si>
  <si>
    <t>Name</t>
  </si>
  <si>
    <t>Latitude</t>
  </si>
  <si>
    <t>Longitude</t>
  </si>
  <si>
    <t>Shape</t>
  </si>
  <si>
    <t>Square</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</si>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</sst>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00"/>
    <numFmt numFmtId="166" formatCode="00.000"/>
    <numFmt numFmtId="167" formatCode="000"/>
    <numFmt numFmtId="168" formatCode="0.0000000"/>
    <numFmt numFmtId="169" formatCode="0.000000"/>
    <numFmt numFmtId="170" formatCode="#,##0.0"/>
    <numFmt numFmtId="171" formatCode="0.000"/>
    <numFmt numFmtId="172" formatCode="00,000"/>
    <numFmt numFmtId="173" formatCode="00.0000000"/>
  </numFmts>
  <fonts count="110" x14ac:knownFonts="1">
    <font>
      <sz val="11"/>
      <color theme="1"/>
      <name val="Calibri"/>
      <family val="2"/>
      <scheme val="minor"/>
    </font>
    <font>
      <sz val="7.5"/>
      <color theme="1"/>
      <name val="Times New Roman"/>
      <family val="1"/>
    </font>
    <font>
      <sz val="12"/>
      <color theme="1"/>
      <name val="Calibri"/>
      <family val="2"/>
      <scheme val="minor"/>
    </font>
    <font>
      <b/>
      <sz val="11"/>
      <color theme="1"/>
      <name val="Calibri"/>
      <family val="2"/>
      <scheme val="minor"/>
    </font>
    <font>
      <b/>
      <u/>
      <sz val="11"/>
      <color theme="1"/>
      <name val="Calibri"/>
      <family val="2"/>
      <scheme val="minor"/>
    </font>
    <font>
      <sz val="18"/>
      <color theme="1"/>
      <name val="Calibri"/>
      <family val="2"/>
      <scheme val="minor"/>
    </font>
    <font>
      <sz val="16"/>
      <color theme="1"/>
      <name val="Calibri"/>
      <family val="2"/>
      <scheme val="minor"/>
    </font>
    <font>
      <sz val="10"/>
      <color theme="1"/>
      <name val="Calibri"/>
      <family val="2"/>
      <scheme val="minor"/>
    </font>
    <font>
      <sz val="11"/>
      <color rgb="FFFF0000"/>
      <name val="Calibri"/>
      <family val="2"/>
      <scheme val="minor"/>
    </font>
    <font>
      <sz val="28"/>
      <color theme="1"/>
      <name val="Calibri"/>
      <family val="2"/>
      <scheme val="minor"/>
    </font>
    <font>
      <sz val="10"/>
      <name val="Helv"/>
    </font>
    <font>
      <b/>
      <sz val="12"/>
      <name val="Cambria"/>
      <family val="1"/>
    </font>
    <font>
      <b/>
      <sz val="11"/>
      <name val="Calibri"/>
      <family val="2"/>
      <scheme val="minor"/>
    </font>
    <font>
      <sz val="11"/>
      <name val="Calibri"/>
      <family val="2"/>
      <scheme val="minor"/>
    </font>
    <font>
      <sz val="11"/>
      <color theme="0" tint="-0.499984740745262"/>
      <name val="Calibri"/>
      <family val="2"/>
      <scheme val="minor"/>
    </font>
    <font>
      <sz val="8"/>
      <name val="Calibri"/>
      <family val="2"/>
    </font>
    <font>
      <sz val="8"/>
      <name val="Calibri"/>
      <family val="2"/>
      <scheme val="minor"/>
    </font>
    <font>
      <sz val="8"/>
      <color theme="1"/>
      <name val="Calibri"/>
      <family val="2"/>
      <scheme val="minor"/>
    </font>
    <font>
      <sz val="12"/>
      <name val="Calibri"/>
      <family val="2"/>
      <scheme val="minor"/>
    </font>
    <font>
      <b/>
      <sz val="16"/>
      <color rgb="FF0000CC"/>
      <name val="Calibri"/>
      <family val="2"/>
      <scheme val="minor"/>
    </font>
    <font>
      <sz val="11"/>
      <name val="Symbol"/>
      <family val="1"/>
      <charset val="2"/>
    </font>
    <font>
      <sz val="8"/>
      <color theme="1"/>
      <name val="Arial"/>
      <family val="2"/>
    </font>
    <font>
      <b/>
      <sz val="8"/>
      <color theme="1"/>
      <name val="Calibri"/>
      <family val="2"/>
      <scheme val="minor"/>
    </font>
    <font>
      <sz val="9"/>
      <color theme="1"/>
      <name val="Arial"/>
      <family val="2"/>
    </font>
    <font>
      <b/>
      <sz val="8"/>
      <color theme="1"/>
      <name val="Arial Narrow"/>
      <family val="2"/>
    </font>
    <font>
      <sz val="9"/>
      <color theme="1"/>
      <name val="Calibri"/>
      <family val="2"/>
      <scheme val="minor"/>
    </font>
    <font>
      <sz val="9"/>
      <color theme="1"/>
      <name val="Arial Narrow"/>
      <family val="2"/>
    </font>
    <font>
      <b/>
      <sz val="18"/>
      <color rgb="FF0000CC"/>
      <name val="Calibri"/>
      <family val="2"/>
      <scheme val="minor"/>
    </font>
    <font>
      <b/>
      <sz val="14"/>
      <color theme="1"/>
      <name val="Calibri"/>
      <family val="2"/>
      <scheme val="minor"/>
    </font>
    <font>
      <sz val="9"/>
      <color theme="0" tint="-0.499984740745262"/>
      <name val="Calibri"/>
      <family val="2"/>
      <scheme val="minor"/>
    </font>
    <font>
      <sz val="14"/>
      <name val="Calibri"/>
      <family val="2"/>
      <scheme val="minor"/>
    </font>
    <font>
      <sz val="14"/>
      <color theme="1"/>
      <name val="Calibri"/>
      <family val="2"/>
      <scheme val="minor"/>
    </font>
    <font>
      <b/>
      <sz val="16"/>
      <color theme="6" tint="-0.499984740745262"/>
      <name val="Calibri"/>
      <family val="2"/>
      <scheme val="minor"/>
    </font>
    <font>
      <sz val="16"/>
      <color theme="6" tint="-0.499984740745262"/>
      <name val="Calibri"/>
      <family val="2"/>
      <scheme val="minor"/>
    </font>
    <font>
      <b/>
      <sz val="16"/>
      <color rgb="FFFF0000"/>
      <name val="Calibri"/>
      <family val="2"/>
      <scheme val="minor"/>
    </font>
    <font>
      <sz val="16"/>
      <color rgb="FFFF0000"/>
      <name val="Calibri"/>
      <family val="2"/>
      <scheme val="minor"/>
    </font>
    <font>
      <b/>
      <sz val="12"/>
      <color rgb="FF0000CC"/>
      <name val="Calibri"/>
      <family val="2"/>
      <scheme val="minor"/>
    </font>
    <font>
      <b/>
      <sz val="16"/>
      <color theme="1"/>
      <name val="Calibri"/>
      <family val="2"/>
      <scheme val="minor"/>
    </font>
    <font>
      <sz val="6"/>
      <color theme="1"/>
      <name val="Calibri"/>
      <family val="2"/>
      <scheme val="minor"/>
    </font>
    <font>
      <i/>
      <sz val="18"/>
      <color theme="0" tint="-0.499984740745262"/>
      <name val="Stencil"/>
      <family val="5"/>
    </font>
    <font>
      <b/>
      <u val="double"/>
      <sz val="8"/>
      <name val="Calibri"/>
      <family val="2"/>
    </font>
    <font>
      <b/>
      <sz val="12"/>
      <color rgb="FF000099"/>
      <name val="Calibri"/>
      <family val="2"/>
      <scheme val="minor"/>
    </font>
    <font>
      <i/>
      <sz val="10"/>
      <color theme="1"/>
      <name val="Calibri"/>
      <family val="2"/>
      <scheme val="minor"/>
    </font>
    <font>
      <b/>
      <sz val="16"/>
      <color rgb="FF000099"/>
      <name val="Calibri"/>
      <family val="2"/>
      <scheme val="minor"/>
    </font>
    <font>
      <i/>
      <sz val="18"/>
      <color theme="0" tint="-0.34998626667073579"/>
      <name val="Stencil"/>
      <family val="5"/>
    </font>
    <font>
      <i/>
      <sz val="11"/>
      <color theme="1"/>
      <name val="Stencil"/>
      <family val="5"/>
    </font>
    <font>
      <b/>
      <sz val="12"/>
      <color theme="1"/>
      <name val="Calibri"/>
      <family val="2"/>
      <scheme val="minor"/>
    </font>
    <font>
      <sz val="16"/>
      <name val="Calibri"/>
      <family val="2"/>
      <scheme val="minor"/>
    </font>
    <font>
      <b/>
      <sz val="10"/>
      <color indexed="18"/>
      <name val="Calibri"/>
      <family val="2"/>
      <scheme val="minor"/>
    </font>
    <font>
      <b/>
      <sz val="10"/>
      <name val="Calibri"/>
      <family val="2"/>
      <scheme val="minor"/>
    </font>
    <font>
      <b/>
      <sz val="10"/>
      <color indexed="12"/>
      <name val="Calibri"/>
      <family val="2"/>
      <scheme val="minor"/>
    </font>
    <font>
      <sz val="12"/>
      <color indexed="42"/>
      <name val="Calibri"/>
      <family val="2"/>
      <scheme val="minor"/>
    </font>
    <font>
      <sz val="10"/>
      <name val="Calibri"/>
      <family val="2"/>
      <scheme val="minor"/>
    </font>
    <font>
      <sz val="10"/>
      <color indexed="8"/>
      <name val="Calibri"/>
      <family val="2"/>
      <scheme val="minor"/>
    </font>
    <font>
      <b/>
      <sz val="12"/>
      <color indexed="12"/>
      <name val="Calibri"/>
      <family val="2"/>
      <scheme val="minor"/>
    </font>
    <font>
      <b/>
      <sz val="11"/>
      <color indexed="12"/>
      <name val="Calibri"/>
      <family val="2"/>
      <scheme val="minor"/>
    </font>
    <font>
      <b/>
      <sz val="10"/>
      <color indexed="18"/>
      <name val="Arial"/>
      <family val="2"/>
    </font>
    <font>
      <b/>
      <sz val="10"/>
      <name val="Arial"/>
      <family val="2"/>
    </font>
    <font>
      <b/>
      <sz val="10"/>
      <color indexed="12"/>
      <name val="Arial"/>
      <family val="2"/>
    </font>
    <font>
      <sz val="12"/>
      <color indexed="42"/>
      <name val="Arial"/>
      <family val="2"/>
    </font>
    <font>
      <sz val="12"/>
      <name val="Arial"/>
      <family val="2"/>
    </font>
    <font>
      <sz val="10"/>
      <name val="Arial"/>
      <family val="2"/>
    </font>
    <font>
      <sz val="11"/>
      <name val="Arial"/>
      <family val="2"/>
    </font>
    <font>
      <b/>
      <sz val="11"/>
      <color indexed="12"/>
      <name val="Arial"/>
      <family val="2"/>
    </font>
    <font>
      <sz val="10"/>
      <color indexed="8"/>
      <name val="Calibri"/>
      <family val="2"/>
    </font>
    <font>
      <sz val="10"/>
      <color indexed="8"/>
      <name val="Arial"/>
      <family val="2"/>
    </font>
    <font>
      <b/>
      <sz val="12"/>
      <color indexed="12"/>
      <name val="Arial Black"/>
      <family val="2"/>
    </font>
    <font>
      <b/>
      <sz val="14"/>
      <color theme="0" tint="-0.499984740745262"/>
      <name val="Calibri"/>
      <family val="2"/>
      <scheme val="minor"/>
    </font>
    <font>
      <sz val="10"/>
      <color indexed="63"/>
      <name val="Arial"/>
      <family val="2"/>
    </font>
    <font>
      <b/>
      <sz val="12"/>
      <name val="Arial"/>
      <family val="2"/>
    </font>
    <font>
      <b/>
      <sz val="14"/>
      <color indexed="8"/>
      <name val="Arial"/>
      <family val="2"/>
    </font>
    <font>
      <b/>
      <sz val="10"/>
      <color indexed="10"/>
      <name val="Arial"/>
      <family val="2"/>
    </font>
    <font>
      <sz val="14"/>
      <color indexed="8"/>
      <name val="Arial"/>
      <family val="2"/>
    </font>
    <font>
      <b/>
      <sz val="14"/>
      <color rgb="FF0000CC"/>
      <name val="Calibri"/>
      <family val="2"/>
      <scheme val="minor"/>
    </font>
    <font>
      <sz val="12"/>
      <color indexed="63"/>
      <name val="Arial"/>
      <family val="2"/>
    </font>
    <font>
      <sz val="12"/>
      <color indexed="18"/>
      <name val="Arial"/>
      <family val="2"/>
    </font>
    <font>
      <sz val="12"/>
      <color indexed="8"/>
      <name val="Arial"/>
      <family val="2"/>
    </font>
    <font>
      <i/>
      <sz val="11"/>
      <name val="Calibri"/>
      <family val="2"/>
      <scheme val="minor"/>
    </font>
    <font>
      <b/>
      <sz val="14"/>
      <name val="Calibri"/>
      <family val="2"/>
      <scheme val="minor"/>
    </font>
    <font>
      <b/>
      <sz val="12"/>
      <name val="Arial Black"/>
      <family val="2"/>
    </font>
    <font>
      <b/>
      <sz val="11"/>
      <name val="Arial"/>
      <family val="2"/>
    </font>
    <font>
      <b/>
      <sz val="12"/>
      <color indexed="18"/>
      <name val="Arial Black"/>
      <family val="2"/>
    </font>
    <font>
      <i/>
      <sz val="12"/>
      <color theme="1"/>
      <name val="Calibri"/>
      <family val="2"/>
      <scheme val="minor"/>
    </font>
    <font>
      <b/>
      <sz val="10"/>
      <name val="Calibri"/>
      <family val="2"/>
    </font>
    <font>
      <sz val="10"/>
      <name val="Calibri"/>
      <family val="2"/>
    </font>
    <font>
      <b/>
      <u/>
      <sz val="10"/>
      <name val="Calibri"/>
      <family val="2"/>
    </font>
    <font>
      <sz val="12"/>
      <color rgb="FFFF0000"/>
      <name val="Cambria"/>
      <family val="1"/>
    </font>
    <font>
      <sz val="12"/>
      <name val="Cambria"/>
      <family val="1"/>
    </font>
    <font>
      <b/>
      <sz val="10"/>
      <name val="Cambria"/>
      <family val="1"/>
    </font>
    <font>
      <b/>
      <sz val="11"/>
      <name val="Cambria"/>
      <family val="1"/>
    </font>
    <font>
      <sz val="11"/>
      <name val="Cambria"/>
      <family val="1"/>
    </font>
    <font>
      <sz val="10"/>
      <name val="Cambria"/>
      <family val="1"/>
    </font>
    <font>
      <b/>
      <sz val="12"/>
      <color rgb="FF0000CC"/>
      <name val="Cambria"/>
      <family val="1"/>
    </font>
    <font>
      <b/>
      <sz val="11"/>
      <color rgb="FF0000CC"/>
      <name val="Calibri"/>
      <family val="2"/>
      <scheme val="minor"/>
    </font>
    <font>
      <sz val="12"/>
      <color indexed="81"/>
      <name val="Calibri"/>
      <family val="2"/>
    </font>
    <font>
      <sz val="10"/>
      <color indexed="81"/>
      <name val="Tahoma"/>
      <family val="2"/>
    </font>
    <font>
      <sz val="9"/>
      <color indexed="81"/>
      <name val="Tahoma"/>
      <family val="2"/>
    </font>
    <font>
      <sz val="10"/>
      <color indexed="81"/>
      <name val="Calibri"/>
      <family val="2"/>
    </font>
    <font>
      <sz val="9"/>
      <color indexed="81"/>
      <name val="Calibri"/>
      <family val="2"/>
    </font>
    <font>
      <b/>
      <u/>
      <sz val="10"/>
      <color indexed="81"/>
      <name val="Calibri"/>
      <family val="2"/>
    </font>
    <font>
      <sz val="11"/>
      <color indexed="81"/>
      <name val="Calibri"/>
      <family val="2"/>
    </font>
    <font>
      <b/>
      <u/>
      <sz val="11"/>
      <color indexed="81"/>
      <name val="Calibri"/>
      <family val="2"/>
    </font>
    <font>
      <b/>
      <sz val="9"/>
      <color indexed="81"/>
      <name val="Tahoma"/>
      <family val="2"/>
    </font>
    <font>
      <sz val="24"/>
      <color theme="1"/>
      <name val="Calibri"/>
      <family val="2"/>
      <scheme val="minor"/>
    </font>
    <font>
      <sz val="11"/>
      <color theme="1"/>
      <name val="Times New Roman"/>
      <family val="1"/>
    </font>
    <font>
      <u/>
      <sz val="11"/>
      <color theme="10"/>
      <name val="Calibri"/>
      <family val="2"/>
      <scheme val="minor"/>
    </font>
    <font>
      <sz val="12"/>
      <color rgb="FF000000"/>
      <name val="Calibri"/>
      <family val="2"/>
    </font>
    <font>
      <u/>
      <sz val="11"/>
      <name val="Calibri"/>
      <family val="2"/>
      <scheme val="minor"/>
    </font>
    <font>
      <sz val="11"/>
      <color theme="1"/>
      <name val="Calibri"/>
      <family val="2"/>
    </font>
    <font>
      <u/>
      <sz val="11"/>
      <name val="Calibri"/>
      <family val="2"/>
    </font>
  </fonts>
  <fills count="21">
    <fill>
      <patternFill patternType="none"/>
    </fill>
    <fill>
      <patternFill patternType="gray125"/>
    </fill>
    <fill>
      <patternFill patternType="solid">
        <fgColor theme="0" tint="-4.9989318521683403E-2"/>
        <bgColor indexed="64"/>
      </patternFill>
    </fill>
    <fill>
      <patternFill patternType="solid">
        <fgColor rgb="FFFFCCFF"/>
        <bgColor indexed="64"/>
      </patternFill>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rgb="FFCCFF33"/>
        <bgColor indexed="64"/>
      </patternFill>
    </fill>
    <fill>
      <patternFill patternType="solid">
        <fgColor theme="1"/>
        <bgColor indexed="64"/>
      </patternFill>
    </fill>
    <fill>
      <patternFill patternType="solid">
        <fgColor theme="0" tint="-4.9989318521683403E-2"/>
        <bgColor indexed="33"/>
      </patternFill>
    </fill>
    <fill>
      <patternFill patternType="solid">
        <fgColor theme="8" tint="0.79998168889431442"/>
        <bgColor indexed="64"/>
      </patternFill>
    </fill>
    <fill>
      <patternFill patternType="solid">
        <fgColor theme="0"/>
        <bgColor indexed="33"/>
      </patternFill>
    </fill>
    <fill>
      <patternFill patternType="solid">
        <fgColor rgb="FFFFFFCC"/>
        <bgColor indexed="33"/>
      </patternFill>
    </fill>
    <fill>
      <patternFill patternType="solid">
        <fgColor theme="4" tint="0.79998168889431442"/>
        <bgColor indexed="33"/>
      </patternFill>
    </fill>
    <fill>
      <patternFill patternType="solid">
        <fgColor rgb="FF008000"/>
        <bgColor indexed="64"/>
      </patternFill>
    </fill>
    <fill>
      <patternFill patternType="solid">
        <fgColor rgb="FFCCCCCC"/>
        <bgColor indexed="64"/>
      </patternFill>
    </fill>
    <fill>
      <patternFill patternType="solid">
        <fgColor rgb="FFFFFFFF"/>
        <bgColor indexed="64"/>
      </patternFill>
    </fill>
    <fill>
      <patternFill patternType="solid">
        <fgColor rgb="FFFFFF00"/>
        <bgColor indexed="64"/>
      </patternFill>
    </fill>
    <fill>
      <patternFill patternType="solid">
        <fgColor theme="0" tint="-0.24994659260841701"/>
        <bgColor indexed="64"/>
      </patternFill>
    </fill>
    <fill>
      <patternFill patternType="solid">
        <fgColor rgb="FF00B050"/>
        <bgColor indexed="64"/>
      </patternFill>
    </fill>
    <fill>
      <patternFill patternType="solid">
        <fgColor rgb="FFFF0000"/>
        <bgColor indexed="64"/>
      </patternFill>
    </fill>
  </fills>
  <borders count="86">
    <border>
      <left/>
      <right/>
      <top/>
      <bottom/>
      <diagonal/>
    </border>
    <border>
      <left style="thin">
        <color rgb="FF000000"/>
      </left>
      <right style="thin">
        <color rgb="FF000000"/>
      </right>
      <top style="thin">
        <color rgb="FF000000"/>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style="thin">
        <color auto="1"/>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top/>
      <bottom/>
      <diagonal/>
    </border>
    <border>
      <left/>
      <right style="medium">
        <color indexed="64"/>
      </right>
      <top/>
      <bottom/>
      <diagonal/>
    </border>
    <border>
      <left style="mediumDashed">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diagonal/>
    </border>
    <border>
      <left style="medium">
        <color indexed="64"/>
      </left>
      <right style="medium">
        <color indexed="64"/>
      </right>
      <top style="medium">
        <color indexed="64"/>
      </top>
      <bottom/>
      <diagonal/>
    </border>
    <border>
      <left style="thick">
        <color indexed="64"/>
      </left>
      <right style="thick">
        <color indexed="64"/>
      </right>
      <top style="thick">
        <color indexed="64"/>
      </top>
      <bottom/>
      <diagonal/>
    </border>
    <border>
      <left/>
      <right style="medium">
        <color indexed="64"/>
      </right>
      <top/>
      <bottom style="thick">
        <color indexed="64"/>
      </bottom>
      <diagonal/>
    </border>
    <border>
      <left style="thick">
        <color indexed="64"/>
      </left>
      <right style="thick">
        <color indexed="64"/>
      </right>
      <top/>
      <bottom style="thick">
        <color indexed="64"/>
      </bottom>
      <diagonal/>
    </border>
    <border diagonalUp="1" diagonalDown="1">
      <left/>
      <right style="medium">
        <color indexed="64"/>
      </right>
      <top style="thick">
        <color indexed="64"/>
      </top>
      <bottom style="thick">
        <color indexed="64"/>
      </bottom>
      <diagonal style="thick">
        <color indexed="64"/>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ck">
        <color indexed="64"/>
      </left>
      <right style="thick">
        <color indexed="64"/>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thick">
        <color indexed="64"/>
      </top>
      <bottom style="mediumDashed">
        <color indexed="64"/>
      </bottom>
      <diagonal/>
    </border>
    <border>
      <left/>
      <right/>
      <top style="thick">
        <color indexed="64"/>
      </top>
      <bottom style="mediumDashed">
        <color indexed="64"/>
      </bottom>
      <diagonal/>
    </border>
    <border>
      <left/>
      <right style="mediumDashed">
        <color indexed="64"/>
      </right>
      <top style="thick">
        <color indexed="64"/>
      </top>
      <bottom style="mediumDashed">
        <color indexed="64"/>
      </bottom>
      <diagonal/>
    </border>
    <border>
      <left style="mediumDashed">
        <color indexed="64"/>
      </left>
      <right/>
      <top style="thick">
        <color indexed="64"/>
      </top>
      <bottom style="mediumDashed">
        <color indexed="64"/>
      </bottom>
      <diagonal/>
    </border>
    <border>
      <left/>
      <right style="thick">
        <color indexed="64"/>
      </right>
      <top style="thick">
        <color indexed="64"/>
      </top>
      <bottom style="mediumDashed">
        <color indexed="64"/>
      </bottom>
      <diagonal/>
    </border>
    <border diagonalUp="1" diagonalDown="1">
      <left/>
      <right style="medium">
        <color indexed="64"/>
      </right>
      <top style="thick">
        <color rgb="FFFF0000"/>
      </top>
      <bottom style="thick">
        <color rgb="FFFF0000"/>
      </bottom>
      <diagonal style="thick">
        <color rgb="FFFF0000"/>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ck">
        <color indexed="64"/>
      </left>
      <right/>
      <top style="mediumDashed">
        <color indexed="64"/>
      </top>
      <bottom style="thick">
        <color indexed="64"/>
      </bottom>
      <diagonal/>
    </border>
    <border>
      <left/>
      <right/>
      <top style="mediumDashed">
        <color indexed="64"/>
      </top>
      <bottom style="thick">
        <color indexed="64"/>
      </bottom>
      <diagonal/>
    </border>
    <border>
      <left/>
      <right style="mediumDashed">
        <color indexed="64"/>
      </right>
      <top style="mediumDashed">
        <color indexed="64"/>
      </top>
      <bottom style="thick">
        <color indexed="64"/>
      </bottom>
      <diagonal/>
    </border>
    <border>
      <left style="mediumDashed">
        <color indexed="64"/>
      </left>
      <right/>
      <top style="mediumDashed">
        <color indexed="64"/>
      </top>
      <bottom style="thick">
        <color indexed="64"/>
      </bottom>
      <diagonal/>
    </border>
    <border>
      <left/>
      <right style="thick">
        <color indexed="64"/>
      </right>
      <top style="mediumDashed">
        <color indexed="64"/>
      </top>
      <bottom style="thick">
        <color indexed="64"/>
      </bottom>
      <diagonal/>
    </border>
    <border diagonalUp="1" diagonalDown="1">
      <left style="thick">
        <color indexed="64"/>
      </left>
      <right style="medium">
        <color indexed="64"/>
      </right>
      <top style="thick">
        <color rgb="FFFF0000"/>
      </top>
      <bottom style="thick">
        <color rgb="FFFF0000"/>
      </bottom>
      <diagonal style="thick">
        <color rgb="FFFF0000"/>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right/>
      <top style="thin">
        <color indexed="64"/>
      </top>
      <bottom/>
      <diagonal/>
    </border>
    <border>
      <left/>
      <right style="thick">
        <color indexed="64"/>
      </right>
      <top style="thin">
        <color indexed="64"/>
      </top>
      <bottom/>
      <diagonal/>
    </border>
    <border diagonalUp="1" diagonalDown="1">
      <left style="thick">
        <color indexed="64"/>
      </left>
      <right style="medium">
        <color indexed="64"/>
      </right>
      <top style="thick">
        <color rgb="FFFF0000"/>
      </top>
      <bottom style="thick">
        <color indexed="64"/>
      </bottom>
      <diagonal style="thick">
        <color rgb="FFFF0000"/>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medium">
        <color indexed="64"/>
      </right>
      <top style="thick">
        <color indexed="64"/>
      </top>
      <bottom/>
      <diagonal/>
    </border>
    <border>
      <left style="medium">
        <color indexed="64"/>
      </left>
      <right/>
      <top/>
      <bottom style="thick">
        <color indexed="64"/>
      </bottom>
      <diagonal/>
    </border>
    <border>
      <left style="medium">
        <color indexed="64"/>
      </left>
      <right/>
      <top style="thick">
        <color indexed="64"/>
      </top>
      <bottom/>
      <diagonal/>
    </border>
    <border>
      <left/>
      <right/>
      <top style="thick">
        <color indexed="64"/>
      </top>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style="medium">
        <color indexed="64"/>
      </left>
      <right style="medium">
        <color indexed="64"/>
      </right>
      <top/>
      <bottom/>
      <diagonal/>
    </border>
    <border>
      <left/>
      <right/>
      <top/>
      <bottom style="thick">
        <color indexed="64"/>
      </bottom>
      <diagonal/>
    </border>
    <border>
      <left/>
      <right/>
      <top style="thick">
        <color indexed="64"/>
      </top>
      <bottom style="thick">
        <color indexed="64"/>
      </bottom>
      <diagonal/>
    </border>
    <border>
      <left style="thick">
        <color theme="6" tint="-0.499984740745262"/>
      </left>
      <right style="thick">
        <color theme="6" tint="-0.499984740745262"/>
      </right>
      <top style="thick">
        <color theme="6" tint="-0.499984740745262"/>
      </top>
      <bottom style="thick">
        <color theme="6" tint="-0.499984740745262"/>
      </bottom>
      <diagonal/>
    </border>
    <border>
      <left style="thick">
        <color rgb="FFFF0000"/>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ck">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theme="9" tint="0.79998168889431442"/>
      </left>
      <right style="thin">
        <color theme="9" tint="0.79998168889431442"/>
      </right>
      <top/>
      <bottom style="thin">
        <color theme="9" tint="0.79998168889431442"/>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9" tint="0.79998168889431442"/>
      </left>
      <right style="thin">
        <color theme="9" tint="0.79998168889431442"/>
      </right>
      <top style="thin">
        <color theme="9" tint="0.79998168889431442"/>
      </top>
      <bottom/>
      <diagonal/>
    </border>
    <border>
      <left/>
      <right style="thin">
        <color theme="9" tint="0.79998168889431442"/>
      </right>
      <top style="thick">
        <color indexed="64"/>
      </top>
      <bottom style="thin">
        <color theme="9" tint="0.79998168889431442"/>
      </bottom>
      <diagonal/>
    </border>
    <border>
      <left/>
      <right/>
      <top/>
      <bottom style="mediumDashed">
        <color indexed="64"/>
      </bottom>
      <diagonal/>
    </border>
    <border>
      <left/>
      <right style="mediumDashed">
        <color indexed="64"/>
      </right>
      <top/>
      <bottom style="mediumDashed">
        <color indexed="64"/>
      </bottom>
      <diagonal/>
    </border>
    <border>
      <left style="thin">
        <color theme="9" tint="0.79998168889431442"/>
      </left>
      <right/>
      <top style="thin">
        <color theme="9" tint="0.79998168889431442"/>
      </top>
      <bottom style="thin">
        <color theme="9" tint="0.79998168889431442"/>
      </bottom>
      <diagonal/>
    </border>
    <border>
      <left/>
      <right/>
      <top style="thin">
        <color theme="9" tint="0.79998168889431442"/>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right style="thin">
        <color theme="9" tint="0.79998168889431442"/>
      </right>
      <top style="medium">
        <color indexed="64"/>
      </top>
      <bottom/>
      <diagonal/>
    </border>
    <border>
      <left/>
      <right style="thin">
        <color rgb="FF000000"/>
      </right>
      <top/>
      <bottom style="thin">
        <color rgb="FF000000"/>
      </bottom>
      <diagonal/>
    </border>
    <border diagonalUp="1">
      <left style="thin">
        <color auto="1"/>
      </left>
      <right/>
      <top style="thin">
        <color auto="1"/>
      </top>
      <bottom style="thin">
        <color auto="1"/>
      </bottom>
      <diagonal style="thin">
        <color auto="1"/>
      </diagonal>
    </border>
    <border diagonalUp="1">
      <left style="thin">
        <color auto="1"/>
      </left>
      <right style="thin">
        <color auto="1"/>
      </right>
      <top/>
      <bottom style="thin">
        <color auto="1"/>
      </bottom>
      <diagonal style="thin">
        <color auto="1"/>
      </diagonal>
    </border>
    <border>
      <left style="thin">
        <color rgb="FF000000"/>
      </left>
      <right style="thin">
        <color rgb="FF000000"/>
      </right>
      <top/>
      <bottom/>
      <diagonal/>
    </border>
  </borders>
  <cellStyleXfs count="3">
    <xf numFmtId="0" fontId="0" fillId="0" borderId="0"/>
    <xf numFmtId="0" fontId="10" fillId="0" borderId="0"/>
    <xf numFmtId="0" fontId="105" fillId="0" borderId="0" applyNumberFormat="0" applyFill="0" applyBorder="0" applyAlignment="0" applyProtection="0"/>
  </cellStyleXfs>
  <cellXfs count="376">
    <xf numFmtId="0" fontId="0" fillId="0" borderId="0" xfId="0"/>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0" fillId="0" borderId="0" xfId="0" applyAlignment="1">
      <alignment wrapText="1"/>
    </xf>
    <xf numFmtId="0" fontId="0" fillId="0" borderId="1" xfId="0" applyBorder="1" applyAlignment="1">
      <alignment wrapText="1"/>
    </xf>
    <xf numFmtId="0" fontId="2" fillId="0" borderId="1" xfId="0" applyFont="1" applyBorder="1" applyAlignment="1">
      <alignment vertical="top"/>
    </xf>
    <xf numFmtId="0" fontId="2" fillId="0" borderId="0" xfId="0" applyFont="1" applyAlignment="1">
      <alignment vertical="top"/>
    </xf>
    <xf numFmtId="0" fontId="2" fillId="0" borderId="0" xfId="0" applyFont="1" applyAlignment="1">
      <alignment vertical="center"/>
    </xf>
    <xf numFmtId="0" fontId="0" fillId="0" borderId="1" xfId="0" applyBorder="1"/>
    <xf numFmtId="0" fontId="0" fillId="0" borderId="1" xfId="0" applyBorder="1" applyAlignment="1">
      <alignment vertical="top" wrapText="1"/>
    </xf>
    <xf numFmtId="0" fontId="1" fillId="0" borderId="2" xfId="0" applyFont="1" applyBorder="1" applyAlignment="1">
      <alignment vertical="center" wrapText="1"/>
    </xf>
    <xf numFmtId="0" fontId="0" fillId="0" borderId="1" xfId="0" applyBorder="1" applyAlignment="1">
      <alignment horizontal="left" wrapText="1"/>
    </xf>
    <xf numFmtId="0" fontId="2" fillId="0" borderId="1" xfId="0" applyFont="1" applyBorder="1" applyAlignment="1">
      <alignment horizontal="center" vertical="top"/>
    </xf>
    <xf numFmtId="0" fontId="0" fillId="0" borderId="0" xfId="0" applyAlignment="1">
      <alignment vertical="top" wrapText="1"/>
    </xf>
    <xf numFmtId="0" fontId="0" fillId="0" borderId="0" xfId="0" applyAlignment="1">
      <alignment vertical="top"/>
    </xf>
    <xf numFmtId="0" fontId="5" fillId="0" borderId="0" xfId="0" applyFont="1" applyAlignment="1">
      <alignment vertical="top" wrapText="1"/>
    </xf>
    <xf numFmtId="0" fontId="6" fillId="0" borderId="0" xfId="0" applyFont="1" applyAlignment="1">
      <alignment vertical="top" wrapText="1"/>
    </xf>
    <xf numFmtId="0" fontId="0" fillId="0" borderId="0" xfId="0" applyAlignment="1">
      <alignment textRotation="180"/>
    </xf>
    <xf numFmtId="0" fontId="0" fillId="0" borderId="1" xfId="0" applyBorder="1" applyAlignment="1">
      <alignment textRotation="180" wrapText="1"/>
    </xf>
    <xf numFmtId="0" fontId="7"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horizontal="center" vertical="center"/>
    </xf>
    <xf numFmtId="0" fontId="0" fillId="0" borderId="0" xfId="0" applyAlignment="1">
      <alignment horizontal="center" vertical="center" textRotation="180"/>
    </xf>
    <xf numFmtId="0" fontId="0" fillId="0" borderId="5" xfId="0" applyBorder="1" applyAlignment="1">
      <alignment horizontal="center" vertical="center"/>
    </xf>
    <xf numFmtId="0" fontId="2" fillId="0" borderId="5" xfId="0" applyFont="1" applyBorder="1" applyAlignment="1">
      <alignment horizontal="center" vertical="center"/>
    </xf>
    <xf numFmtId="0" fontId="0" fillId="0" borderId="5" xfId="0" applyBorder="1" applyAlignment="1">
      <alignment horizontal="center" vertical="center" wrapText="1"/>
    </xf>
    <xf numFmtId="0" fontId="13" fillId="0" borderId="0" xfId="0" applyFont="1"/>
    <xf numFmtId="0" fontId="14" fillId="4" borderId="11" xfId="0" applyFont="1" applyFill="1" applyBorder="1"/>
    <xf numFmtId="0" fontId="14" fillId="4" borderId="0" xfId="0" applyFont="1" applyFill="1"/>
    <xf numFmtId="0" fontId="15" fillId="2" borderId="11" xfId="1" applyFont="1" applyFill="1" applyBorder="1" applyAlignment="1">
      <alignment horizontal="center" vertical="center"/>
    </xf>
    <xf numFmtId="0" fontId="16" fillId="2" borderId="0" xfId="1" applyFont="1" applyFill="1" applyAlignment="1">
      <alignment horizontal="center" vertical="center"/>
    </xf>
    <xf numFmtId="0" fontId="15" fillId="2" borderId="0" xfId="1" applyFont="1" applyFill="1" applyAlignment="1">
      <alignment horizontal="center" vertical="center"/>
    </xf>
    <xf numFmtId="0" fontId="16" fillId="2" borderId="0" xfId="0" applyFont="1" applyFill="1" applyAlignment="1">
      <alignment horizontal="center" vertical="center"/>
    </xf>
    <xf numFmtId="0" fontId="16" fillId="2" borderId="12" xfId="0" applyFont="1" applyFill="1" applyBorder="1" applyAlignment="1">
      <alignment horizontal="center" vertical="center"/>
    </xf>
    <xf numFmtId="0" fontId="13" fillId="5" borderId="0" xfId="0" applyFont="1" applyFill="1"/>
    <xf numFmtId="0" fontId="13" fillId="0" borderId="13" xfId="0" applyFont="1" applyBorder="1"/>
    <xf numFmtId="0" fontId="0" fillId="4" borderId="0" xfId="0" applyFill="1"/>
    <xf numFmtId="1" fontId="18" fillId="4" borderId="14" xfId="1" applyNumberFormat="1" applyFont="1" applyFill="1" applyBorder="1" applyAlignment="1" applyProtection="1">
      <alignment horizontal="center" vertical="center"/>
      <protection locked="0"/>
    </xf>
    <xf numFmtId="1" fontId="19" fillId="6" borderId="15" xfId="1" applyNumberFormat="1" applyFont="1" applyFill="1" applyBorder="1" applyAlignment="1">
      <alignment horizontal="center" vertical="center"/>
    </xf>
    <xf numFmtId="164" fontId="18" fillId="4" borderId="15" xfId="1" applyNumberFormat="1" applyFont="1" applyFill="1" applyBorder="1" applyAlignment="1" applyProtection="1">
      <alignment horizontal="center" vertical="center"/>
      <protection locked="0"/>
    </xf>
    <xf numFmtId="164" fontId="19" fillId="6" borderId="15" xfId="0" applyNumberFormat="1" applyFont="1" applyFill="1" applyBorder="1" applyAlignment="1">
      <alignment horizontal="center" vertical="center"/>
    </xf>
    <xf numFmtId="0" fontId="20" fillId="5" borderId="0" xfId="0" applyFont="1" applyFill="1"/>
    <xf numFmtId="0" fontId="8" fillId="2" borderId="11" xfId="0" applyFont="1" applyFill="1" applyBorder="1"/>
    <xf numFmtId="0" fontId="8" fillId="2" borderId="0" xfId="0" applyFont="1" applyFill="1"/>
    <xf numFmtId="0" fontId="8" fillId="5" borderId="12" xfId="0" applyFont="1" applyFill="1" applyBorder="1"/>
    <xf numFmtId="0" fontId="0" fillId="2" borderId="11" xfId="0" applyFill="1" applyBorder="1"/>
    <xf numFmtId="0" fontId="21" fillId="2" borderId="0" xfId="0" applyFont="1" applyFill="1"/>
    <xf numFmtId="0" fontId="22" fillId="2" borderId="0" xfId="0" applyFont="1" applyFill="1" applyAlignment="1">
      <alignment horizontal="center" vertical="center"/>
    </xf>
    <xf numFmtId="16" fontId="21" fillId="2" borderId="0" xfId="0" applyNumberFormat="1" applyFont="1" applyFill="1"/>
    <xf numFmtId="0" fontId="23" fillId="2" borderId="0" xfId="0" applyFont="1" applyFill="1"/>
    <xf numFmtId="0" fontId="16" fillId="2" borderId="16" xfId="0" applyFont="1" applyFill="1" applyBorder="1" applyAlignment="1">
      <alignment horizontal="center" vertical="center"/>
    </xf>
    <xf numFmtId="0" fontId="25" fillId="2" borderId="0" xfId="0" applyFont="1" applyFill="1" applyAlignment="1">
      <alignment horizontal="center"/>
    </xf>
    <xf numFmtId="0" fontId="26" fillId="2" borderId="0" xfId="0" applyFont="1" applyFill="1"/>
    <xf numFmtId="0" fontId="13" fillId="5" borderId="0" xfId="0" applyFont="1" applyFill="1" applyAlignment="1">
      <alignment horizontal="center"/>
    </xf>
    <xf numFmtId="0" fontId="0" fillId="2" borderId="11" xfId="0" applyFill="1" applyBorder="1" applyAlignment="1">
      <alignment horizontal="right"/>
    </xf>
    <xf numFmtId="165" fontId="18" fillId="4" borderId="15" xfId="0" applyNumberFormat="1" applyFont="1" applyFill="1" applyBorder="1" applyAlignment="1" applyProtection="1">
      <alignment horizontal="center"/>
      <protection locked="0"/>
    </xf>
    <xf numFmtId="165" fontId="2" fillId="4" borderId="15" xfId="0" applyNumberFormat="1" applyFont="1" applyFill="1" applyBorder="1" applyAlignment="1" applyProtection="1">
      <alignment horizontal="center"/>
      <protection locked="0"/>
    </xf>
    <xf numFmtId="166" fontId="2" fillId="4" borderId="15" xfId="0" applyNumberFormat="1" applyFont="1" applyFill="1" applyBorder="1" applyAlignment="1" applyProtection="1">
      <alignment horizontal="center"/>
      <protection locked="0"/>
    </xf>
    <xf numFmtId="0" fontId="7" fillId="2" borderId="0" xfId="0" applyFont="1" applyFill="1" applyAlignment="1">
      <alignment horizontal="right"/>
    </xf>
    <xf numFmtId="166" fontId="2" fillId="4" borderId="14" xfId="0" applyNumberFormat="1" applyFont="1" applyFill="1" applyBorder="1" applyAlignment="1" applyProtection="1">
      <alignment horizontal="center"/>
      <protection locked="0"/>
    </xf>
    <xf numFmtId="164" fontId="28" fillId="4" borderId="21" xfId="0" applyNumberFormat="1" applyFont="1" applyFill="1" applyBorder="1" applyAlignment="1" applyProtection="1">
      <alignment horizontal="center"/>
      <protection locked="0"/>
    </xf>
    <xf numFmtId="0" fontId="13" fillId="5" borderId="22" xfId="0" applyFont="1" applyFill="1" applyBorder="1" applyAlignment="1">
      <alignment horizontal="center"/>
    </xf>
    <xf numFmtId="164" fontId="13" fillId="5" borderId="23" xfId="0" applyNumberFormat="1" applyFont="1" applyFill="1" applyBorder="1" applyAlignment="1">
      <alignment horizontal="center" vertical="center"/>
    </xf>
    <xf numFmtId="164" fontId="13" fillId="5" borderId="24" xfId="0" applyNumberFormat="1" applyFont="1" applyFill="1" applyBorder="1" applyAlignment="1">
      <alignment horizontal="center" vertical="center"/>
    </xf>
    <xf numFmtId="0" fontId="0" fillId="2" borderId="11" xfId="0" applyFill="1" applyBorder="1" applyAlignment="1">
      <alignment horizontal="center"/>
    </xf>
    <xf numFmtId="167" fontId="18" fillId="4" borderId="15" xfId="0" applyNumberFormat="1" applyFont="1" applyFill="1" applyBorder="1" applyAlignment="1" applyProtection="1">
      <alignment horizontal="center"/>
      <protection locked="0"/>
    </xf>
    <xf numFmtId="167" fontId="2" fillId="4" borderId="15" xfId="0" applyNumberFormat="1" applyFont="1" applyFill="1" applyBorder="1" applyAlignment="1" applyProtection="1">
      <alignment horizontal="center"/>
      <protection locked="0"/>
    </xf>
    <xf numFmtId="0" fontId="29" fillId="2" borderId="0" xfId="0" applyFont="1" applyFill="1" applyAlignment="1">
      <alignment horizontal="center" vertical="center"/>
    </xf>
    <xf numFmtId="14" fontId="12" fillId="2" borderId="25" xfId="0" applyNumberFormat="1" applyFont="1" applyFill="1" applyBorder="1" applyAlignment="1">
      <alignment horizontal="center" vertical="center"/>
    </xf>
    <xf numFmtId="167" fontId="13" fillId="5" borderId="0" xfId="0" applyNumberFormat="1" applyFont="1" applyFill="1"/>
    <xf numFmtId="0" fontId="13" fillId="5" borderId="26" xfId="0" applyFont="1" applyFill="1" applyBorder="1" applyAlignment="1">
      <alignment horizontal="center"/>
    </xf>
    <xf numFmtId="164" fontId="13" fillId="5" borderId="27" xfId="0" applyNumberFormat="1" applyFont="1" applyFill="1" applyBorder="1" applyAlignment="1">
      <alignment horizontal="center"/>
    </xf>
    <xf numFmtId="0" fontId="30" fillId="2" borderId="0" xfId="0" applyFont="1" applyFill="1" applyAlignment="1">
      <alignment horizontal="center"/>
    </xf>
    <xf numFmtId="0" fontId="31" fillId="2" borderId="0" xfId="0" applyFont="1" applyFill="1" applyAlignment="1">
      <alignment horizontal="center"/>
    </xf>
    <xf numFmtId="0" fontId="13" fillId="2" borderId="0" xfId="0" applyFont="1" applyFill="1" applyAlignment="1">
      <alignment horizontal="right"/>
    </xf>
    <xf numFmtId="0" fontId="13" fillId="2" borderId="0" xfId="0" applyFont="1" applyFill="1"/>
    <xf numFmtId="0" fontId="13" fillId="2" borderId="12" xfId="0" applyFont="1" applyFill="1" applyBorder="1"/>
    <xf numFmtId="0" fontId="13" fillId="5" borderId="27" xfId="0" applyFont="1" applyFill="1" applyBorder="1"/>
    <xf numFmtId="0" fontId="25" fillId="2" borderId="11" xfId="0" applyFont="1" applyFill="1" applyBorder="1" applyAlignment="1">
      <alignment horizontal="right"/>
    </xf>
    <xf numFmtId="1" fontId="36" fillId="6" borderId="33" xfId="0" applyNumberFormat="1" applyFont="1" applyFill="1" applyBorder="1" applyAlignment="1">
      <alignment horizontal="center" vertical="center"/>
    </xf>
    <xf numFmtId="0" fontId="13" fillId="5" borderId="34" xfId="0" applyFont="1" applyFill="1" applyBorder="1" applyAlignment="1">
      <alignment horizontal="center" vertical="center"/>
    </xf>
    <xf numFmtId="164" fontId="13" fillId="5" borderId="35" xfId="0" applyNumberFormat="1" applyFont="1" applyFill="1" applyBorder="1" applyAlignment="1">
      <alignment horizontal="center" vertical="center"/>
    </xf>
    <xf numFmtId="0" fontId="25" fillId="2" borderId="11" xfId="0" applyFont="1" applyFill="1" applyBorder="1" applyAlignment="1">
      <alignment horizontal="right" vertical="top"/>
    </xf>
    <xf numFmtId="0" fontId="12" fillId="4" borderId="41" xfId="0" applyFont="1" applyFill="1" applyBorder="1" applyAlignment="1" applyProtection="1">
      <alignment horizontal="center" vertical="center"/>
      <protection locked="0"/>
    </xf>
    <xf numFmtId="0" fontId="13" fillId="5" borderId="7" xfId="0" applyFont="1" applyFill="1" applyBorder="1"/>
    <xf numFmtId="164" fontId="13" fillId="5" borderId="0" xfId="0" applyNumberFormat="1" applyFont="1" applyFill="1"/>
    <xf numFmtId="0" fontId="0" fillId="2" borderId="0" xfId="0" applyFill="1"/>
    <xf numFmtId="0" fontId="39" fillId="2" borderId="0" xfId="0" applyFont="1" applyFill="1"/>
    <xf numFmtId="0" fontId="13" fillId="5" borderId="42" xfId="0" applyFont="1" applyFill="1" applyBorder="1" applyAlignment="1">
      <alignment horizontal="center" vertical="center"/>
    </xf>
    <xf numFmtId="164" fontId="13" fillId="5" borderId="43" xfId="0" applyNumberFormat="1" applyFont="1" applyFill="1" applyBorder="1" applyAlignment="1">
      <alignment horizontal="center" vertical="center"/>
    </xf>
    <xf numFmtId="0" fontId="25" fillId="2" borderId="11" xfId="0" applyFont="1" applyFill="1" applyBorder="1" applyAlignment="1">
      <alignment horizontal="center" vertical="center"/>
    </xf>
    <xf numFmtId="168" fontId="41" fillId="6" borderId="24" xfId="0" applyNumberFormat="1" applyFont="1" applyFill="1" applyBorder="1" applyAlignment="1">
      <alignment horizontal="center" vertical="center"/>
    </xf>
    <xf numFmtId="0" fontId="42" fillId="2" borderId="0" xfId="0" applyFont="1" applyFill="1" applyAlignment="1">
      <alignment vertical="center"/>
    </xf>
    <xf numFmtId="0" fontId="25" fillId="2" borderId="0" xfId="0" applyFont="1" applyFill="1" applyAlignment="1">
      <alignment horizontal="center" vertical="center" wrapText="1"/>
    </xf>
    <xf numFmtId="164" fontId="43" fillId="6" borderId="24" xfId="0" applyNumberFormat="1" applyFont="1" applyFill="1" applyBorder="1" applyAlignment="1">
      <alignment horizontal="center" vertical="center"/>
    </xf>
    <xf numFmtId="164" fontId="36" fillId="6" borderId="33" xfId="0" applyNumberFormat="1" applyFont="1" applyFill="1" applyBorder="1" applyAlignment="1">
      <alignment horizontal="center" vertical="center"/>
    </xf>
    <xf numFmtId="0" fontId="13" fillId="5" borderId="47" xfId="0" applyFont="1" applyFill="1" applyBorder="1" applyAlignment="1">
      <alignment horizontal="center" vertical="center"/>
    </xf>
    <xf numFmtId="164" fontId="13" fillId="5" borderId="5" xfId="0" applyNumberFormat="1" applyFont="1" applyFill="1" applyBorder="1" applyAlignment="1">
      <alignment horizontal="center" vertical="center"/>
    </xf>
    <xf numFmtId="0" fontId="7" fillId="2" borderId="11" xfId="0" applyFont="1" applyFill="1" applyBorder="1" applyAlignment="1">
      <alignment horizontal="center" vertical="center"/>
    </xf>
    <xf numFmtId="0" fontId="7" fillId="2" borderId="0" xfId="0" applyFont="1" applyFill="1" applyAlignment="1">
      <alignment horizontal="center" vertical="center"/>
    </xf>
    <xf numFmtId="167" fontId="43" fillId="6" borderId="24" xfId="0" applyNumberFormat="1" applyFont="1" applyFill="1" applyBorder="1" applyAlignment="1">
      <alignment horizontal="center" vertical="center"/>
    </xf>
    <xf numFmtId="0" fontId="42" fillId="2" borderId="0" xfId="0" applyFont="1" applyFill="1" applyAlignment="1">
      <alignment horizontal="left" vertical="center"/>
    </xf>
    <xf numFmtId="0" fontId="46" fillId="4" borderId="50" xfId="0" applyFont="1" applyFill="1" applyBorder="1" applyAlignment="1" applyProtection="1">
      <alignment horizontal="center" vertical="center"/>
      <protection locked="0"/>
    </xf>
    <xf numFmtId="0" fontId="13" fillId="5" borderId="51" xfId="0" applyFont="1" applyFill="1" applyBorder="1" applyAlignment="1">
      <alignment horizontal="center" vertical="center"/>
    </xf>
    <xf numFmtId="0" fontId="13" fillId="5" borderId="52" xfId="0" applyFont="1" applyFill="1" applyBorder="1" applyAlignment="1">
      <alignment horizontal="center" vertical="center"/>
    </xf>
    <xf numFmtId="0" fontId="0" fillId="5" borderId="54" xfId="0" applyFill="1" applyBorder="1"/>
    <xf numFmtId="0" fontId="0" fillId="8" borderId="55" xfId="0" applyFill="1" applyBorder="1"/>
    <xf numFmtId="0" fontId="0" fillId="8" borderId="0" xfId="0" applyFill="1"/>
    <xf numFmtId="0" fontId="0" fillId="8" borderId="12" xfId="0" applyFill="1" applyBorder="1"/>
    <xf numFmtId="0" fontId="28" fillId="2" borderId="56" xfId="0" applyFont="1" applyFill="1" applyBorder="1"/>
    <xf numFmtId="0" fontId="47" fillId="9" borderId="7" xfId="1" applyFont="1" applyFill="1" applyBorder="1" applyAlignment="1">
      <alignment horizontal="left" vertical="center"/>
    </xf>
    <xf numFmtId="167" fontId="48" fillId="9" borderId="7" xfId="1" applyNumberFormat="1" applyFont="1" applyFill="1" applyBorder="1" applyAlignment="1">
      <alignment horizontal="center" vertical="center"/>
    </xf>
    <xf numFmtId="0" fontId="48" fillId="9" borderId="7" xfId="1" applyFont="1" applyFill="1" applyBorder="1" applyAlignment="1">
      <alignment horizontal="left" vertical="center"/>
    </xf>
    <xf numFmtId="1" fontId="49" fillId="9" borderId="7" xfId="1" applyNumberFormat="1" applyFont="1" applyFill="1" applyBorder="1" applyAlignment="1">
      <alignment horizontal="left" vertical="center"/>
    </xf>
    <xf numFmtId="2" fontId="50" fillId="9" borderId="7" xfId="1" applyNumberFormat="1" applyFont="1" applyFill="1" applyBorder="1" applyAlignment="1">
      <alignment horizontal="left" vertical="center"/>
    </xf>
    <xf numFmtId="1" fontId="51" fillId="9" borderId="7" xfId="1" applyNumberFormat="1" applyFont="1" applyFill="1" applyBorder="1" applyAlignment="1">
      <alignment horizontal="center" vertical="center"/>
    </xf>
    <xf numFmtId="169" fontId="18" fillId="9" borderId="7" xfId="1" applyNumberFormat="1" applyFont="1" applyFill="1" applyBorder="1" applyAlignment="1">
      <alignment horizontal="right" vertical="center"/>
    </xf>
    <xf numFmtId="1" fontId="18" fillId="2" borderId="8" xfId="1" applyNumberFormat="1" applyFont="1" applyFill="1" applyBorder="1" applyAlignment="1">
      <alignment vertical="center"/>
    </xf>
    <xf numFmtId="0" fontId="0" fillId="10" borderId="12" xfId="0" applyFill="1" applyBorder="1"/>
    <xf numFmtId="0" fontId="13" fillId="2" borderId="11" xfId="0" applyFont="1" applyFill="1" applyBorder="1"/>
    <xf numFmtId="1" fontId="52" fillId="2" borderId="0" xfId="1" applyNumberFormat="1" applyFont="1" applyFill="1"/>
    <xf numFmtId="0" fontId="18" fillId="2" borderId="0" xfId="1" applyFont="1" applyFill="1" applyAlignment="1">
      <alignment horizontal="center" vertical="center"/>
    </xf>
    <xf numFmtId="167" fontId="53" fillId="2" borderId="0" xfId="1" applyNumberFormat="1" applyFont="1" applyFill="1" applyAlignment="1">
      <alignment horizontal="center" vertical="center"/>
    </xf>
    <xf numFmtId="0" fontId="13" fillId="2" borderId="0" xfId="1" applyFont="1" applyFill="1" applyAlignment="1">
      <alignment horizontal="center" vertical="center"/>
    </xf>
    <xf numFmtId="167" fontId="52" fillId="2" borderId="0" xfId="1" applyNumberFormat="1" applyFont="1" applyFill="1" applyAlignment="1">
      <alignment horizontal="center" vertical="center"/>
    </xf>
    <xf numFmtId="2" fontId="54" fillId="2" borderId="0" xfId="1" applyNumberFormat="1" applyFont="1" applyFill="1" applyAlignment="1">
      <alignment horizontal="left" vertical="center"/>
    </xf>
    <xf numFmtId="169" fontId="18" fillId="9" borderId="0" xfId="1" applyNumberFormat="1" applyFont="1" applyFill="1" applyAlignment="1">
      <alignment horizontal="right" vertical="center"/>
    </xf>
    <xf numFmtId="1" fontId="18" fillId="2" borderId="12" xfId="1" applyNumberFormat="1" applyFont="1" applyFill="1" applyBorder="1" applyAlignment="1">
      <alignment vertical="center"/>
    </xf>
    <xf numFmtId="169" fontId="18" fillId="4" borderId="15" xfId="1" applyNumberFormat="1" applyFont="1" applyFill="1" applyBorder="1" applyAlignment="1" applyProtection="1">
      <alignment horizontal="center" vertical="center"/>
      <protection locked="0"/>
    </xf>
    <xf numFmtId="170" fontId="36" fillId="6" borderId="24" xfId="1" applyNumberFormat="1" applyFont="1" applyFill="1" applyBorder="1" applyAlignment="1">
      <alignment horizontal="center" vertical="center"/>
    </xf>
    <xf numFmtId="0" fontId="0" fillId="2" borderId="55" xfId="0" applyFill="1" applyBorder="1"/>
    <xf numFmtId="0" fontId="0" fillId="2" borderId="56" xfId="0" applyFill="1" applyBorder="1"/>
    <xf numFmtId="0" fontId="47" fillId="9" borderId="57" xfId="1" applyFont="1" applyFill="1" applyBorder="1" applyAlignment="1">
      <alignment horizontal="left" vertical="center"/>
    </xf>
    <xf numFmtId="167" fontId="48" fillId="9" borderId="57" xfId="1" applyNumberFormat="1" applyFont="1" applyFill="1" applyBorder="1" applyAlignment="1">
      <alignment horizontal="center" vertical="center"/>
    </xf>
    <xf numFmtId="0" fontId="48" fillId="9" borderId="57" xfId="1" applyFont="1" applyFill="1" applyBorder="1" applyAlignment="1">
      <alignment horizontal="left" vertical="center"/>
    </xf>
    <xf numFmtId="1" fontId="49" fillId="9" borderId="57" xfId="1" applyNumberFormat="1" applyFont="1" applyFill="1" applyBorder="1" applyAlignment="1">
      <alignment horizontal="left" vertical="center"/>
    </xf>
    <xf numFmtId="2" fontId="50" fillId="9" borderId="57" xfId="1" applyNumberFormat="1" applyFont="1" applyFill="1" applyBorder="1" applyAlignment="1">
      <alignment horizontal="left" vertical="center"/>
    </xf>
    <xf numFmtId="1" fontId="51" fillId="9" borderId="57" xfId="1" applyNumberFormat="1" applyFont="1" applyFill="1" applyBorder="1" applyAlignment="1">
      <alignment horizontal="center" vertical="center"/>
    </xf>
    <xf numFmtId="169" fontId="18" fillId="9" borderId="57" xfId="1" applyNumberFormat="1" applyFont="1" applyFill="1" applyBorder="1" applyAlignment="1">
      <alignment horizontal="right" vertical="center"/>
    </xf>
    <xf numFmtId="1" fontId="18" fillId="2" borderId="54" xfId="1" applyNumberFormat="1" applyFont="1" applyFill="1" applyBorder="1" applyAlignment="1">
      <alignment vertical="center"/>
    </xf>
    <xf numFmtId="2" fontId="55" fillId="2" borderId="0" xfId="1" applyNumberFormat="1" applyFont="1" applyFill="1" applyAlignment="1">
      <alignment horizontal="left" vertical="center"/>
    </xf>
    <xf numFmtId="164" fontId="36" fillId="6" borderId="24" xfId="1" applyNumberFormat="1" applyFont="1" applyFill="1" applyBorder="1" applyAlignment="1">
      <alignment horizontal="center" vertical="center"/>
    </xf>
    <xf numFmtId="167" fontId="56" fillId="9" borderId="57" xfId="1" applyNumberFormat="1" applyFont="1" applyFill="1" applyBorder="1" applyAlignment="1">
      <alignment horizontal="center" vertical="center"/>
    </xf>
    <xf numFmtId="0" fontId="56" fillId="9" borderId="57" xfId="1" applyFont="1" applyFill="1" applyBorder="1" applyAlignment="1">
      <alignment horizontal="left" vertical="center"/>
    </xf>
    <xf numFmtId="1" fontId="57" fillId="9" borderId="57" xfId="1" applyNumberFormat="1" applyFont="1" applyFill="1" applyBorder="1" applyAlignment="1">
      <alignment horizontal="left" vertical="center"/>
    </xf>
    <xf numFmtId="2" fontId="58" fillId="9" borderId="57" xfId="1" applyNumberFormat="1" applyFont="1" applyFill="1" applyBorder="1" applyAlignment="1">
      <alignment horizontal="left" vertical="center"/>
    </xf>
    <xf numFmtId="1" fontId="59" fillId="9" borderId="57" xfId="1" applyNumberFormat="1" applyFont="1" applyFill="1" applyBorder="1" applyAlignment="1">
      <alignment horizontal="center" vertical="center"/>
    </xf>
    <xf numFmtId="169" fontId="60" fillId="9" borderId="57" xfId="1" applyNumberFormat="1" applyFont="1" applyFill="1" applyBorder="1" applyAlignment="1">
      <alignment horizontal="right" vertical="center"/>
    </xf>
    <xf numFmtId="1" fontId="60" fillId="2" borderId="54" xfId="1" applyNumberFormat="1" applyFont="1" applyFill="1" applyBorder="1" applyAlignment="1">
      <alignment vertical="center"/>
    </xf>
    <xf numFmtId="1" fontId="61" fillId="2" borderId="0" xfId="1" applyNumberFormat="1" applyFont="1" applyFill="1"/>
    <xf numFmtId="0" fontId="62" fillId="2" borderId="0" xfId="1" applyFont="1" applyFill="1" applyAlignment="1">
      <alignment horizontal="center" vertical="center"/>
    </xf>
    <xf numFmtId="0" fontId="52" fillId="2" borderId="0" xfId="1" applyFont="1" applyFill="1" applyAlignment="1">
      <alignment horizontal="center" vertical="center"/>
    </xf>
    <xf numFmtId="2" fontId="63" fillId="2" borderId="0" xfId="1" applyNumberFormat="1" applyFont="1" applyFill="1" applyAlignment="1">
      <alignment horizontal="left" vertical="center"/>
    </xf>
    <xf numFmtId="169" fontId="60" fillId="9" borderId="0" xfId="1" applyNumberFormat="1" applyFont="1" applyFill="1" applyAlignment="1">
      <alignment horizontal="right" vertical="center"/>
    </xf>
    <xf numFmtId="1" fontId="60" fillId="2" borderId="12" xfId="1" applyNumberFormat="1" applyFont="1" applyFill="1" applyBorder="1" applyAlignment="1">
      <alignment vertical="center"/>
    </xf>
    <xf numFmtId="0" fontId="60" fillId="2" borderId="0" xfId="1" applyFont="1" applyFill="1" applyAlignment="1">
      <alignment horizontal="center" vertical="center"/>
    </xf>
    <xf numFmtId="167" fontId="57" fillId="9" borderId="57" xfId="1" applyNumberFormat="1" applyFont="1" applyFill="1" applyBorder="1" applyAlignment="1">
      <alignment horizontal="center" vertical="center"/>
    </xf>
    <xf numFmtId="0" fontId="57" fillId="9" borderId="57" xfId="1" applyFont="1" applyFill="1" applyBorder="1" applyAlignment="1">
      <alignment horizontal="left" vertical="center"/>
    </xf>
    <xf numFmtId="2" fontId="57" fillId="9" borderId="57" xfId="1" applyNumberFormat="1" applyFont="1" applyFill="1" applyBorder="1" applyAlignment="1">
      <alignment horizontal="left" vertical="center"/>
    </xf>
    <xf numFmtId="1" fontId="60" fillId="9" borderId="57" xfId="1" applyNumberFormat="1" applyFont="1" applyFill="1" applyBorder="1" applyAlignment="1">
      <alignment horizontal="center" vertical="center"/>
    </xf>
    <xf numFmtId="0" fontId="0" fillId="2" borderId="54" xfId="0" applyFill="1" applyBorder="1"/>
    <xf numFmtId="0" fontId="0" fillId="5" borderId="12" xfId="0" applyFill="1" applyBorder="1"/>
    <xf numFmtId="1" fontId="52" fillId="9" borderId="0" xfId="1" applyNumberFormat="1" applyFont="1" applyFill="1" applyAlignment="1">
      <alignment horizontal="center" vertical="center"/>
    </xf>
    <xf numFmtId="1" fontId="59" fillId="9" borderId="0" xfId="1" applyNumberFormat="1" applyFont="1" applyFill="1" applyAlignment="1">
      <alignment horizontal="center" vertical="center"/>
    </xf>
    <xf numFmtId="0" fontId="0" fillId="2" borderId="12" xfId="0" applyFill="1" applyBorder="1"/>
    <xf numFmtId="0" fontId="60" fillId="9" borderId="0" xfId="1" applyFont="1" applyFill="1" applyAlignment="1">
      <alignment horizontal="center" vertical="center"/>
    </xf>
    <xf numFmtId="164" fontId="18" fillId="11" borderId="15" xfId="1" applyNumberFormat="1" applyFont="1" applyFill="1" applyBorder="1" applyAlignment="1" applyProtection="1">
      <alignment horizontal="center" vertical="center"/>
      <protection locked="0"/>
    </xf>
    <xf numFmtId="171" fontId="66" fillId="9" borderId="0" xfId="1" applyNumberFormat="1" applyFont="1" applyFill="1" applyAlignment="1" applyProtection="1">
      <alignment horizontal="center" vertical="center"/>
      <protection hidden="1"/>
    </xf>
    <xf numFmtId="171" fontId="67" fillId="9" borderId="0" xfId="1" applyNumberFormat="1" applyFont="1" applyFill="1" applyAlignment="1">
      <alignment horizontal="center" vertical="center"/>
    </xf>
    <xf numFmtId="167" fontId="53" fillId="9" borderId="0" xfId="1" applyNumberFormat="1" applyFont="1" applyFill="1" applyAlignment="1">
      <alignment horizontal="center" vertical="center"/>
    </xf>
    <xf numFmtId="0" fontId="61" fillId="9" borderId="0" xfId="1" applyFont="1" applyFill="1" applyAlignment="1">
      <alignment horizontal="center" vertical="center"/>
    </xf>
    <xf numFmtId="1" fontId="52" fillId="9" borderId="0" xfId="1" applyNumberFormat="1" applyFont="1" applyFill="1" applyAlignment="1">
      <alignment horizontal="left" vertical="center"/>
    </xf>
    <xf numFmtId="2" fontId="68" fillId="9" borderId="0" xfId="1" applyNumberFormat="1" applyFont="1" applyFill="1" applyAlignment="1">
      <alignment horizontal="left" vertical="center"/>
    </xf>
    <xf numFmtId="0" fontId="69" fillId="9" borderId="0" xfId="1" applyFont="1" applyFill="1" applyAlignment="1">
      <alignment horizontal="right" vertical="center"/>
    </xf>
    <xf numFmtId="1" fontId="70" fillId="9" borderId="0" xfId="1" applyNumberFormat="1" applyFont="1" applyFill="1" applyAlignment="1">
      <alignment horizontal="center" vertical="center"/>
    </xf>
    <xf numFmtId="0" fontId="71" fillId="9" borderId="0" xfId="1" applyFont="1" applyFill="1" applyAlignment="1">
      <alignment horizontal="left" vertical="center"/>
    </xf>
    <xf numFmtId="1" fontId="72" fillId="9" borderId="0" xfId="1" applyNumberFormat="1" applyFont="1" applyFill="1" applyAlignment="1">
      <alignment horizontal="center" vertical="center"/>
    </xf>
    <xf numFmtId="2" fontId="60" fillId="9" borderId="0" xfId="1" applyNumberFormat="1" applyFont="1" applyFill="1" applyAlignment="1">
      <alignment horizontal="center" vertical="center"/>
    </xf>
    <xf numFmtId="172" fontId="18" fillId="11" borderId="15" xfId="1" applyNumberFormat="1" applyFont="1" applyFill="1" applyBorder="1" applyAlignment="1" applyProtection="1">
      <alignment horizontal="center" vertical="center"/>
      <protection locked="0"/>
    </xf>
    <xf numFmtId="167" fontId="30" fillId="2" borderId="0" xfId="1" applyNumberFormat="1" applyFont="1" applyFill="1" applyAlignment="1">
      <alignment horizontal="left" vertical="center"/>
    </xf>
    <xf numFmtId="167" fontId="70" fillId="2" borderId="0" xfId="1" applyNumberFormat="1" applyFont="1" applyFill="1" applyAlignment="1">
      <alignment horizontal="center" vertical="center"/>
    </xf>
    <xf numFmtId="0" fontId="74" fillId="2" borderId="0" xfId="1" applyFont="1" applyFill="1" applyAlignment="1">
      <alignment horizontal="left" vertical="center"/>
    </xf>
    <xf numFmtId="169" fontId="75" fillId="2" borderId="0" xfId="1" applyNumberFormat="1" applyFont="1" applyFill="1" applyAlignment="1">
      <alignment horizontal="right" vertical="center"/>
    </xf>
    <xf numFmtId="169" fontId="76" fillId="2" borderId="0" xfId="1" applyNumberFormat="1" applyFont="1" applyFill="1" applyAlignment="1">
      <alignment horizontal="right" vertical="center"/>
    </xf>
    <xf numFmtId="1" fontId="59" fillId="2" borderId="0" xfId="1" applyNumberFormat="1" applyFont="1" applyFill="1" applyAlignment="1">
      <alignment horizontal="center" vertical="center"/>
    </xf>
    <xf numFmtId="169" fontId="60" fillId="2" borderId="0" xfId="1" applyNumberFormat="1" applyFont="1" applyFill="1" applyAlignment="1">
      <alignment horizontal="right" vertical="center"/>
    </xf>
    <xf numFmtId="0" fontId="0" fillId="5" borderId="61" xfId="0" applyFill="1" applyBorder="1"/>
    <xf numFmtId="0" fontId="3" fillId="5" borderId="61" xfId="0" applyFont="1" applyFill="1" applyBorder="1"/>
    <xf numFmtId="0" fontId="13" fillId="4" borderId="0" xfId="0" applyFont="1" applyFill="1"/>
    <xf numFmtId="0" fontId="13" fillId="2" borderId="63" xfId="0" applyFont="1" applyFill="1" applyBorder="1"/>
    <xf numFmtId="0" fontId="13" fillId="2" borderId="62" xfId="0" applyFont="1" applyFill="1" applyBorder="1"/>
    <xf numFmtId="0" fontId="13" fillId="2" borderId="55" xfId="0" applyFont="1" applyFill="1" applyBorder="1"/>
    <xf numFmtId="0" fontId="13" fillId="2" borderId="57" xfId="0" applyFont="1" applyFill="1" applyBorder="1" applyAlignment="1">
      <alignment horizontal="center"/>
    </xf>
    <xf numFmtId="0" fontId="13" fillId="2" borderId="57" xfId="0" applyFont="1" applyFill="1" applyBorder="1"/>
    <xf numFmtId="0" fontId="13" fillId="2" borderId="56" xfId="0" applyFont="1" applyFill="1" applyBorder="1"/>
    <xf numFmtId="173" fontId="13" fillId="2" borderId="0" xfId="0" applyNumberFormat="1" applyFont="1" applyFill="1" applyAlignment="1">
      <alignment horizontal="center"/>
    </xf>
    <xf numFmtId="0" fontId="13" fillId="2" borderId="0" xfId="0" applyFont="1" applyFill="1" applyAlignment="1">
      <alignment horizontal="center"/>
    </xf>
    <xf numFmtId="1" fontId="13" fillId="2" borderId="0" xfId="0" applyNumberFormat="1" applyFont="1" applyFill="1" applyAlignment="1">
      <alignment horizontal="center"/>
    </xf>
    <xf numFmtId="0" fontId="77" fillId="2" borderId="0" xfId="0" applyFont="1" applyFill="1" applyAlignment="1">
      <alignment horizontal="center"/>
    </xf>
    <xf numFmtId="0" fontId="12" fillId="2" borderId="0" xfId="0" applyFont="1" applyFill="1"/>
    <xf numFmtId="0" fontId="78" fillId="2" borderId="0" xfId="0" applyFont="1" applyFill="1"/>
    <xf numFmtId="2" fontId="69" fillId="5" borderId="0" xfId="1" applyNumberFormat="1" applyFont="1" applyFill="1" applyAlignment="1">
      <alignment horizontal="left" vertical="center"/>
    </xf>
    <xf numFmtId="0" fontId="79" fillId="9" borderId="11" xfId="1" applyFont="1" applyFill="1" applyBorder="1" applyAlignment="1">
      <alignment horizontal="left" vertical="center"/>
    </xf>
    <xf numFmtId="0" fontId="60" fillId="5" borderId="0" xfId="1" applyFont="1" applyFill="1" applyAlignment="1">
      <alignment horizontal="center" vertical="center"/>
    </xf>
    <xf numFmtId="167" fontId="80" fillId="5" borderId="0" xfId="1" applyNumberFormat="1" applyFont="1" applyFill="1" applyAlignment="1">
      <alignment horizontal="center" vertical="center"/>
    </xf>
    <xf numFmtId="1" fontId="69" fillId="5" borderId="0" xfId="1" applyNumberFormat="1" applyFont="1" applyFill="1" applyAlignment="1">
      <alignment horizontal="left" vertical="center"/>
    </xf>
    <xf numFmtId="0" fontId="81" fillId="9" borderId="11" xfId="1" applyFont="1" applyFill="1" applyBorder="1" applyAlignment="1">
      <alignment horizontal="left" vertical="center"/>
    </xf>
    <xf numFmtId="167" fontId="18" fillId="11" borderId="15" xfId="1" applyNumberFormat="1" applyFont="1" applyFill="1" applyBorder="1" applyAlignment="1" applyProtection="1">
      <alignment horizontal="center" vertical="center"/>
      <protection locked="0"/>
    </xf>
    <xf numFmtId="0" fontId="82" fillId="2" borderId="0" xfId="0" applyFont="1" applyFill="1" applyAlignment="1">
      <alignment vertical="center"/>
    </xf>
    <xf numFmtId="0" fontId="18" fillId="5" borderId="0" xfId="1" applyFont="1" applyFill="1" applyAlignment="1">
      <alignment horizontal="left" vertical="center"/>
    </xf>
    <xf numFmtId="1" fontId="61" fillId="5" borderId="0" xfId="1" applyNumberFormat="1" applyFont="1" applyFill="1" applyAlignment="1">
      <alignment horizontal="left" vertical="center"/>
    </xf>
    <xf numFmtId="2" fontId="60" fillId="5" borderId="0" xfId="1" applyNumberFormat="1" applyFont="1" applyFill="1" applyAlignment="1">
      <alignment horizontal="left" vertical="center"/>
    </xf>
    <xf numFmtId="0" fontId="60" fillId="5" borderId="0" xfId="1" applyFont="1" applyFill="1" applyAlignment="1">
      <alignment horizontal="left" vertical="center"/>
    </xf>
    <xf numFmtId="167" fontId="18" fillId="4" borderId="64" xfId="1" applyNumberFormat="1" applyFont="1" applyFill="1" applyBorder="1" applyAlignment="1" applyProtection="1">
      <alignment horizontal="center" vertical="center"/>
      <protection locked="0"/>
    </xf>
    <xf numFmtId="0" fontId="82" fillId="2" borderId="65" xfId="0" applyFont="1" applyFill="1" applyBorder="1" applyAlignment="1">
      <alignment vertical="center"/>
    </xf>
    <xf numFmtId="164" fontId="19" fillId="6" borderId="24" xfId="1" applyNumberFormat="1" applyFont="1" applyFill="1" applyBorder="1" applyAlignment="1" applyProtection="1">
      <alignment horizontal="center" vertical="center"/>
      <protection hidden="1"/>
    </xf>
    <xf numFmtId="0" fontId="0" fillId="5" borderId="68" xfId="0" applyFill="1" applyBorder="1"/>
    <xf numFmtId="0" fontId="3" fillId="5" borderId="12" xfId="0" applyFont="1" applyFill="1" applyBorder="1"/>
    <xf numFmtId="0" fontId="81" fillId="13" borderId="14" xfId="1" applyFont="1" applyFill="1" applyBorder="1" applyAlignment="1">
      <alignment horizontal="left" vertical="center"/>
    </xf>
    <xf numFmtId="0" fontId="13" fillId="5" borderId="69" xfId="0" applyFont="1" applyFill="1" applyBorder="1"/>
    <xf numFmtId="0" fontId="13" fillId="5" borderId="69" xfId="0" applyFont="1" applyFill="1" applyBorder="1" applyAlignment="1">
      <alignment horizontal="center"/>
    </xf>
    <xf numFmtId="0" fontId="13" fillId="5" borderId="70" xfId="0" applyFont="1" applyFill="1" applyBorder="1"/>
    <xf numFmtId="0" fontId="81" fillId="13" borderId="71" xfId="1" applyFont="1" applyFill="1" applyBorder="1" applyAlignment="1">
      <alignment horizontal="left" vertical="center"/>
    </xf>
    <xf numFmtId="0" fontId="13" fillId="5" borderId="66" xfId="0" applyFont="1" applyFill="1" applyBorder="1"/>
    <xf numFmtId="0" fontId="3" fillId="5" borderId="67" xfId="0" applyFont="1" applyFill="1" applyBorder="1"/>
    <xf numFmtId="169" fontId="86" fillId="4" borderId="72" xfId="1" applyNumberFormat="1" applyFont="1" applyFill="1" applyBorder="1" applyAlignment="1">
      <alignment horizontal="right" vertical="center"/>
    </xf>
    <xf numFmtId="169" fontId="87" fillId="4" borderId="73" xfId="1" applyNumberFormat="1" applyFont="1" applyFill="1" applyBorder="1" applyAlignment="1">
      <alignment horizontal="right" vertical="center"/>
    </xf>
    <xf numFmtId="0" fontId="13" fillId="4" borderId="13" xfId="0" applyFont="1" applyFill="1" applyBorder="1"/>
    <xf numFmtId="0" fontId="88" fillId="4" borderId="73" xfId="1" applyFont="1" applyFill="1" applyBorder="1" applyAlignment="1">
      <alignment horizontal="left" vertical="center"/>
    </xf>
    <xf numFmtId="0" fontId="87" fillId="4" borderId="73" xfId="1" applyFont="1" applyFill="1" applyBorder="1" applyAlignment="1">
      <alignment horizontal="center" vertical="center"/>
    </xf>
    <xf numFmtId="1" fontId="87" fillId="4" borderId="73" xfId="1" applyNumberFormat="1" applyFont="1" applyFill="1" applyBorder="1" applyAlignment="1">
      <alignment horizontal="center" vertical="center"/>
    </xf>
    <xf numFmtId="171" fontId="87" fillId="4" borderId="73" xfId="1" applyNumberFormat="1" applyFont="1" applyFill="1" applyBorder="1" applyAlignment="1">
      <alignment horizontal="center" vertical="center"/>
    </xf>
    <xf numFmtId="1" fontId="87" fillId="4" borderId="73" xfId="1" applyNumberFormat="1" applyFont="1" applyFill="1" applyBorder="1" applyAlignment="1">
      <alignment horizontal="right" vertical="center"/>
    </xf>
    <xf numFmtId="1" fontId="89" fillId="4" borderId="73" xfId="1" applyNumberFormat="1" applyFont="1" applyFill="1" applyBorder="1" applyAlignment="1">
      <alignment horizontal="left" vertical="center"/>
    </xf>
    <xf numFmtId="169" fontId="90" fillId="4" borderId="73" xfId="1" applyNumberFormat="1" applyFont="1" applyFill="1" applyBorder="1" applyAlignment="1">
      <alignment horizontal="right" vertical="center"/>
    </xf>
    <xf numFmtId="1" fontId="88" fillId="4" borderId="73" xfId="1" applyNumberFormat="1" applyFont="1" applyFill="1" applyBorder="1" applyAlignment="1">
      <alignment horizontal="left" vertical="center"/>
    </xf>
    <xf numFmtId="0" fontId="91" fillId="4" borderId="73" xfId="1" applyFont="1" applyFill="1" applyBorder="1" applyAlignment="1">
      <alignment horizontal="left" vertical="center"/>
    </xf>
    <xf numFmtId="0" fontId="91" fillId="4" borderId="73" xfId="1" applyFont="1" applyFill="1" applyBorder="1" applyAlignment="1">
      <alignment horizontal="center" vertical="center"/>
    </xf>
    <xf numFmtId="2" fontId="87" fillId="4" borderId="73" xfId="1" applyNumberFormat="1" applyFont="1" applyFill="1" applyBorder="1" applyAlignment="1">
      <alignment horizontal="center" vertical="center"/>
    </xf>
    <xf numFmtId="1" fontId="90" fillId="4" borderId="73" xfId="1" applyNumberFormat="1" applyFont="1" applyFill="1" applyBorder="1" applyAlignment="1">
      <alignment horizontal="center" vertical="center"/>
    </xf>
    <xf numFmtId="0" fontId="87" fillId="4" borderId="74" xfId="1" applyFont="1" applyFill="1" applyBorder="1" applyAlignment="1">
      <alignment horizontal="center" vertical="center"/>
    </xf>
    <xf numFmtId="1" fontId="87" fillId="4" borderId="74" xfId="1" applyNumberFormat="1" applyFont="1" applyFill="1" applyBorder="1" applyAlignment="1">
      <alignment horizontal="center" vertical="center"/>
    </xf>
    <xf numFmtId="171" fontId="87" fillId="4" borderId="74" xfId="1" applyNumberFormat="1" applyFont="1" applyFill="1" applyBorder="1" applyAlignment="1">
      <alignment horizontal="center" vertical="center"/>
    </xf>
    <xf numFmtId="2" fontId="87" fillId="4" borderId="74" xfId="1" applyNumberFormat="1" applyFont="1" applyFill="1" applyBorder="1" applyAlignment="1">
      <alignment horizontal="center" vertical="center"/>
    </xf>
    <xf numFmtId="1" fontId="87" fillId="4" borderId="74" xfId="1" applyNumberFormat="1" applyFont="1" applyFill="1" applyBorder="1" applyAlignment="1">
      <alignment horizontal="right" vertical="center"/>
    </xf>
    <xf numFmtId="169" fontId="87" fillId="4" borderId="74" xfId="1" applyNumberFormat="1" applyFont="1" applyFill="1" applyBorder="1" applyAlignment="1">
      <alignment horizontal="right" vertical="center"/>
    </xf>
    <xf numFmtId="169" fontId="87" fillId="4" borderId="75" xfId="1" applyNumberFormat="1" applyFont="1" applyFill="1" applyBorder="1" applyAlignment="1">
      <alignment horizontal="right" vertical="center"/>
    </xf>
    <xf numFmtId="0" fontId="13" fillId="4" borderId="76" xfId="0" applyFont="1" applyFill="1" applyBorder="1"/>
    <xf numFmtId="0" fontId="13" fillId="4" borderId="77" xfId="0" applyFont="1" applyFill="1" applyBorder="1"/>
    <xf numFmtId="0" fontId="9" fillId="2" borderId="8" xfId="0" applyFont="1" applyFill="1" applyBorder="1" applyAlignment="1">
      <alignment horizontal="left" vertical="center"/>
    </xf>
    <xf numFmtId="0" fontId="87" fillId="4" borderId="73" xfId="0" applyFont="1" applyFill="1" applyBorder="1" applyAlignment="1">
      <alignment horizontal="center" vertical="center"/>
    </xf>
    <xf numFmtId="0" fontId="1" fillId="14" borderId="1" xfId="0" applyFont="1" applyFill="1" applyBorder="1" applyAlignment="1">
      <alignment vertical="center" wrapText="1"/>
    </xf>
    <xf numFmtId="0" fontId="1" fillId="15" borderId="1" xfId="0" applyFont="1" applyFill="1" applyBorder="1" applyAlignment="1">
      <alignment vertical="center" wrapText="1"/>
    </xf>
    <xf numFmtId="0" fontId="1" fillId="15" borderId="1" xfId="0" applyFont="1" applyFill="1" applyBorder="1" applyAlignment="1">
      <alignment horizontal="center" vertical="center" wrapText="1"/>
    </xf>
    <xf numFmtId="0" fontId="104" fillId="15" borderId="1" xfId="0" applyFont="1" applyFill="1" applyBorder="1" applyAlignment="1">
      <alignment vertical="center" wrapText="1"/>
    </xf>
    <xf numFmtId="0" fontId="1" fillId="16" borderId="1" xfId="0" applyFont="1" applyFill="1" applyBorder="1" applyAlignment="1">
      <alignment vertical="center" wrapText="1"/>
    </xf>
    <xf numFmtId="0" fontId="1" fillId="16" borderId="1" xfId="0" applyFont="1" applyFill="1" applyBorder="1" applyAlignment="1">
      <alignment horizontal="center" vertical="center" wrapText="1"/>
    </xf>
    <xf numFmtId="0" fontId="104" fillId="16" borderId="1" xfId="0" applyFont="1" applyFill="1" applyBorder="1" applyAlignment="1">
      <alignment vertical="center" wrapText="1"/>
    </xf>
    <xf numFmtId="14" fontId="1" fillId="16" borderId="1" xfId="0" applyNumberFormat="1" applyFont="1" applyFill="1" applyBorder="1" applyAlignment="1">
      <alignment vertical="center" wrapText="1"/>
    </xf>
    <xf numFmtId="0" fontId="0" fillId="0" borderId="82" xfId="0" applyBorder="1"/>
    <xf numFmtId="0" fontId="0" fillId="0" borderId="0" xfId="0" applyAlignment="1">
      <alignment horizontal="center" vertical="center"/>
    </xf>
    <xf numFmtId="0" fontId="0" fillId="0" borderId="0" xfId="0" applyAlignment="1">
      <alignment horizontal="center" vertical="top" wrapText="1"/>
    </xf>
    <xf numFmtId="0" fontId="105" fillId="15" borderId="1" xfId="2" applyFill="1" applyBorder="1" applyAlignment="1">
      <alignment vertical="center" wrapText="1"/>
    </xf>
    <xf numFmtId="0" fontId="105" fillId="16" borderId="1" xfId="2" applyFill="1" applyBorder="1" applyAlignment="1">
      <alignment vertical="center" wrapText="1"/>
    </xf>
    <xf numFmtId="0" fontId="0" fillId="0" borderId="83" xfId="0"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0" fillId="0" borderId="3" xfId="0" applyBorder="1"/>
    <xf numFmtId="0" fontId="0" fillId="18" borderId="0" xfId="0" applyFill="1" applyAlignment="1">
      <alignment wrapText="1"/>
    </xf>
    <xf numFmtId="0" fontId="0" fillId="19" borderId="0" xfId="0" applyFill="1" applyAlignment="1">
      <alignment wrapText="1"/>
    </xf>
    <xf numFmtId="0" fontId="0" fillId="20" borderId="0" xfId="0" applyFill="1" applyAlignment="1">
      <alignment wrapText="1"/>
    </xf>
    <xf numFmtId="0" fontId="0" fillId="17" borderId="0" xfId="0" applyFill="1" applyAlignment="1">
      <alignment wrapText="1"/>
    </xf>
    <xf numFmtId="0" fontId="0" fillId="0" borderId="3" xfId="0" applyBorder="1" applyAlignment="1">
      <alignment horizontal="center" vertical="top" wrapText="1"/>
    </xf>
    <xf numFmtId="0" fontId="106" fillId="0" borderId="0" xfId="0" applyFont="1" applyAlignment="1">
      <alignment vertical="top" wrapText="1"/>
    </xf>
    <xf numFmtId="16" fontId="0" fillId="0" borderId="0" xfId="0" applyNumberFormat="1"/>
    <xf numFmtId="15" fontId="0" fillId="0" borderId="0" xfId="0" applyNumberFormat="1"/>
    <xf numFmtId="0" fontId="0" fillId="0" borderId="84" xfId="0" applyBorder="1" applyAlignment="1">
      <alignment horizontal="center" vertical="center" wrapText="1"/>
    </xf>
    <xf numFmtId="0" fontId="0" fillId="0" borderId="2" xfId="0" applyBorder="1" applyAlignment="1">
      <alignment horizontal="center" vertical="center"/>
    </xf>
    <xf numFmtId="0" fontId="107" fillId="0" borderId="1" xfId="2" applyFont="1" applyFill="1" applyBorder="1" applyAlignment="1">
      <alignment vertical="center" wrapText="1"/>
    </xf>
    <xf numFmtId="14" fontId="1" fillId="15" borderId="1" xfId="0" applyNumberFormat="1" applyFont="1" applyFill="1" applyBorder="1" applyAlignment="1">
      <alignment vertical="center" wrapText="1"/>
    </xf>
    <xf numFmtId="0" fontId="108" fillId="0" borderId="1" xfId="0" applyFont="1" applyBorder="1" applyAlignment="1">
      <alignment horizontal="center" vertical="center" wrapText="1"/>
    </xf>
    <xf numFmtId="0" fontId="109" fillId="0" borderId="1" xfId="2" applyFont="1" applyFill="1" applyBorder="1" applyAlignment="1">
      <alignment vertical="center" wrapText="1"/>
    </xf>
    <xf numFmtId="0" fontId="108" fillId="0" borderId="2" xfId="0" applyFont="1" applyBorder="1" applyAlignment="1">
      <alignment horizontal="center" vertical="center" wrapText="1"/>
    </xf>
    <xf numFmtId="0" fontId="108" fillId="0" borderId="2" xfId="0" applyFont="1" applyBorder="1" applyAlignment="1">
      <alignment horizontal="center" vertical="center"/>
    </xf>
    <xf numFmtId="0" fontId="108" fillId="0" borderId="2" xfId="0" applyFont="1" applyBorder="1" applyAlignment="1">
      <alignment vertical="center" wrapText="1"/>
    </xf>
    <xf numFmtId="0" fontId="108" fillId="0" borderId="1" xfId="0" applyFont="1" applyBorder="1" applyAlignment="1">
      <alignment vertical="center" wrapText="1"/>
    </xf>
    <xf numFmtId="0" fontId="25" fillId="0" borderId="3" xfId="0" applyFont="1" applyBorder="1" applyAlignment="1">
      <alignment horizontal="center" vertical="center" wrapText="1"/>
    </xf>
    <xf numFmtId="0" fontId="0" fillId="0" borderId="4" xfId="0" applyBorder="1" applyAlignment="1">
      <alignment horizontal="center" vertical="top" wrapText="1"/>
    </xf>
    <xf numFmtId="0" fontId="107" fillId="0" borderId="85" xfId="2" applyFont="1" applyFill="1" applyBorder="1" applyAlignment="1">
      <alignment vertical="center" wrapText="1"/>
    </xf>
    <xf numFmtId="0" fontId="16" fillId="5" borderId="44" xfId="0" applyFont="1" applyFill="1" applyBorder="1" applyAlignment="1">
      <alignment horizontal="left" vertical="center" wrapText="1"/>
    </xf>
    <xf numFmtId="0" fontId="16" fillId="0" borderId="45" xfId="0" applyFont="1" applyBorder="1" applyAlignment="1">
      <alignment horizontal="left" vertical="center" wrapText="1"/>
    </xf>
    <xf numFmtId="0" fontId="16" fillId="0" borderId="46" xfId="0" applyFont="1" applyBorder="1" applyAlignment="1">
      <alignment horizontal="left" vertical="center" wrapText="1"/>
    </xf>
    <xf numFmtId="0" fontId="11" fillId="3" borderId="9" xfId="1" applyFont="1" applyFill="1" applyBorder="1" applyAlignment="1">
      <alignment horizontal="center" vertical="center" wrapText="1"/>
    </xf>
    <xf numFmtId="0" fontId="12" fillId="0" borderId="9" xfId="0" applyFont="1" applyBorder="1" applyAlignment="1">
      <alignment vertical="center" wrapText="1"/>
    </xf>
    <xf numFmtId="0" fontId="12" fillId="0" borderId="10" xfId="0" applyFont="1" applyBorder="1" applyAlignment="1">
      <alignment vertical="center" wrapText="1"/>
    </xf>
    <xf numFmtId="0" fontId="16" fillId="2" borderId="0" xfId="1" applyFont="1" applyFill="1" applyAlignment="1">
      <alignment horizontal="center" vertical="center" wrapText="1"/>
    </xf>
    <xf numFmtId="0" fontId="17" fillId="2" borderId="0" xfId="0" applyFont="1" applyFill="1" applyAlignment="1">
      <alignment horizontal="center" vertical="center" wrapText="1"/>
    </xf>
    <xf numFmtId="0" fontId="16" fillId="2" borderId="0" xfId="0" applyFont="1" applyFill="1" applyAlignment="1">
      <alignment horizontal="center" vertical="center" wrapText="1"/>
    </xf>
    <xf numFmtId="0" fontId="24" fillId="4" borderId="17" xfId="0" applyFont="1" applyFill="1" applyBorder="1" applyAlignment="1">
      <alignment horizontal="center" vertical="center" wrapText="1"/>
    </xf>
    <xf numFmtId="0" fontId="0" fillId="4" borderId="19" xfId="0" applyFill="1" applyBorder="1" applyAlignment="1">
      <alignment vertical="center" wrapText="1"/>
    </xf>
    <xf numFmtId="164" fontId="27" fillId="6" borderId="18" xfId="0" applyNumberFormat="1" applyFont="1" applyFill="1" applyBorder="1" applyAlignment="1">
      <alignment horizontal="center" vertical="center" wrapText="1"/>
    </xf>
    <xf numFmtId="0" fontId="5" fillId="0" borderId="20" xfId="0" applyFont="1" applyBorder="1" applyAlignment="1">
      <alignment wrapText="1"/>
    </xf>
    <xf numFmtId="0" fontId="32" fillId="7" borderId="28" xfId="0" applyFont="1" applyFill="1" applyBorder="1" applyAlignment="1">
      <alignment horizontal="center" vertical="center" wrapText="1"/>
    </xf>
    <xf numFmtId="0" fontId="33" fillId="7" borderId="29" xfId="0" applyFont="1" applyFill="1" applyBorder="1" applyAlignment="1">
      <alignment horizontal="center" vertical="center" wrapText="1"/>
    </xf>
    <xf numFmtId="0" fontId="33" fillId="7" borderId="30" xfId="0" applyFont="1" applyFill="1" applyBorder="1" applyAlignment="1">
      <alignment horizontal="center" vertical="center" wrapText="1"/>
    </xf>
    <xf numFmtId="0" fontId="34" fillId="3" borderId="31" xfId="0" applyFont="1" applyFill="1" applyBorder="1" applyAlignment="1">
      <alignment horizontal="center" vertical="center" wrapText="1"/>
    </xf>
    <xf numFmtId="0" fontId="34" fillId="3" borderId="29" xfId="0" applyFont="1" applyFill="1" applyBorder="1" applyAlignment="1">
      <alignment horizontal="center" vertical="center" wrapText="1"/>
    </xf>
    <xf numFmtId="0" fontId="35" fillId="3" borderId="32" xfId="0" applyFont="1" applyFill="1" applyBorder="1" applyAlignment="1">
      <alignment horizontal="center" vertical="center" wrapText="1"/>
    </xf>
    <xf numFmtId="0" fontId="34" fillId="3" borderId="36" xfId="0" applyFont="1" applyFill="1" applyBorder="1" applyAlignment="1">
      <alignment horizontal="center" vertical="center" wrapText="1"/>
    </xf>
    <xf numFmtId="0" fontId="35" fillId="3" borderId="37" xfId="0" applyFont="1" applyFill="1" applyBorder="1" applyAlignment="1">
      <alignment horizontal="center" vertical="center" wrapText="1"/>
    </xf>
    <xf numFmtId="0" fontId="35" fillId="3" borderId="38" xfId="0" applyFont="1" applyFill="1" applyBorder="1" applyAlignment="1">
      <alignment horizontal="center" vertical="center" wrapText="1"/>
    </xf>
    <xf numFmtId="0" fontId="37" fillId="7" borderId="39" xfId="0" applyFont="1" applyFill="1" applyBorder="1" applyAlignment="1">
      <alignment horizontal="center" vertical="center" wrapText="1"/>
    </xf>
    <xf numFmtId="0" fontId="37" fillId="7" borderId="37" xfId="0" applyFont="1" applyFill="1" applyBorder="1" applyAlignment="1">
      <alignment horizontal="center" vertical="center" wrapText="1"/>
    </xf>
    <xf numFmtId="0" fontId="6" fillId="7" borderId="40" xfId="0" applyFont="1" applyFill="1" applyBorder="1" applyAlignment="1">
      <alignment horizontal="center" vertical="center" wrapText="1"/>
    </xf>
    <xf numFmtId="0" fontId="38" fillId="2" borderId="0" xfId="0" applyFont="1" applyFill="1" applyAlignment="1">
      <alignment horizontal="center" vertical="center" wrapText="1"/>
    </xf>
    <xf numFmtId="164" fontId="12" fillId="4" borderId="41" xfId="0" applyNumberFormat="1" applyFont="1" applyFill="1" applyBorder="1" applyAlignment="1" applyProtection="1">
      <alignment horizontal="center" vertical="center" wrapText="1"/>
      <protection locked="0"/>
    </xf>
    <xf numFmtId="0" fontId="0" fillId="2" borderId="11" xfId="0" applyFill="1" applyBorder="1" applyAlignment="1">
      <alignment vertical="center" wrapText="1"/>
    </xf>
    <xf numFmtId="0" fontId="0" fillId="0" borderId="0" xfId="0" applyAlignment="1">
      <alignment wrapText="1"/>
    </xf>
    <xf numFmtId="0" fontId="103" fillId="2" borderId="6" xfId="0" applyFont="1" applyFill="1" applyBorder="1" applyAlignment="1">
      <alignment horizontal="center" vertical="center"/>
    </xf>
    <xf numFmtId="0" fontId="103" fillId="0" borderId="7" xfId="0" applyFont="1" applyBorder="1" applyAlignment="1">
      <alignment horizontal="center" vertical="center"/>
    </xf>
    <xf numFmtId="1" fontId="73" fillId="12" borderId="58" xfId="1" applyNumberFormat="1" applyFont="1" applyFill="1" applyBorder="1" applyAlignment="1">
      <alignment horizontal="center" vertical="center"/>
    </xf>
    <xf numFmtId="1" fontId="73" fillId="12" borderId="59" xfId="1" applyNumberFormat="1" applyFont="1" applyFill="1" applyBorder="1" applyAlignment="1">
      <alignment horizontal="center" vertical="center"/>
    </xf>
    <xf numFmtId="1" fontId="73" fillId="12" borderId="60" xfId="1" applyNumberFormat="1" applyFont="1" applyFill="1" applyBorder="1" applyAlignment="1">
      <alignment horizontal="center" vertical="center"/>
    </xf>
    <xf numFmtId="0" fontId="53" fillId="2" borderId="0" xfId="1" applyFont="1" applyFill="1" applyAlignment="1">
      <alignment horizontal="left" vertical="top" wrapText="1"/>
    </xf>
    <xf numFmtId="0" fontId="53" fillId="2" borderId="12" xfId="1" applyFont="1" applyFill="1" applyBorder="1" applyAlignment="1">
      <alignment horizontal="left" vertical="top" wrapText="1"/>
    </xf>
    <xf numFmtId="0" fontId="53" fillId="2" borderId="62" xfId="1" applyFont="1" applyFill="1" applyBorder="1" applyAlignment="1">
      <alignment horizontal="left" vertical="top" wrapText="1"/>
    </xf>
    <xf numFmtId="0" fontId="53" fillId="2" borderId="19" xfId="1" applyFont="1" applyFill="1" applyBorder="1" applyAlignment="1">
      <alignment horizontal="left" vertical="top" wrapText="1"/>
    </xf>
    <xf numFmtId="0" fontId="44" fillId="2" borderId="0" xfId="0" applyFont="1" applyFill="1" applyAlignment="1">
      <alignment horizontal="left" wrapText="1"/>
    </xf>
    <xf numFmtId="0" fontId="45" fillId="0" borderId="0" xfId="0" applyFont="1" applyAlignment="1">
      <alignment horizontal="left" wrapText="1"/>
    </xf>
    <xf numFmtId="0" fontId="45" fillId="0" borderId="12" xfId="0" applyFont="1" applyBorder="1" applyAlignment="1">
      <alignment horizontal="left" wrapText="1"/>
    </xf>
    <xf numFmtId="167" fontId="53" fillId="9" borderId="0" xfId="1" applyNumberFormat="1" applyFont="1" applyFill="1" applyAlignment="1">
      <alignment horizontal="left" vertical="center"/>
    </xf>
    <xf numFmtId="167" fontId="53" fillId="9" borderId="12" xfId="1" applyNumberFormat="1" applyFont="1" applyFill="1" applyBorder="1" applyAlignment="1">
      <alignment horizontal="left" vertical="center"/>
    </xf>
    <xf numFmtId="0" fontId="44" fillId="2" borderId="0" xfId="0" applyFont="1" applyFill="1" applyAlignment="1">
      <alignment horizontal="center" vertical="top" wrapText="1"/>
    </xf>
    <xf numFmtId="0" fontId="0" fillId="0" borderId="0" xfId="0" applyAlignment="1">
      <alignment horizontal="center" vertical="top" wrapText="1"/>
    </xf>
    <xf numFmtId="0" fontId="0" fillId="0" borderId="16" xfId="0" applyBorder="1" applyAlignment="1">
      <alignment horizontal="center" vertical="top" wrapText="1"/>
    </xf>
    <xf numFmtId="167" fontId="53" fillId="2" borderId="0" xfId="1" applyNumberFormat="1" applyFont="1" applyFill="1" applyAlignment="1">
      <alignment horizontal="left" vertical="center" wrapText="1"/>
    </xf>
    <xf numFmtId="0" fontId="7" fillId="2" borderId="0" xfId="0" applyFont="1" applyFill="1" applyAlignment="1">
      <alignment horizontal="left" wrapText="1"/>
    </xf>
    <xf numFmtId="0" fontId="7" fillId="2" borderId="12" xfId="0" applyFont="1" applyFill="1" applyBorder="1" applyAlignment="1">
      <alignment horizontal="left" wrapText="1"/>
    </xf>
    <xf numFmtId="0" fontId="69" fillId="5" borderId="0" xfId="1" applyFont="1" applyFill="1" applyAlignment="1">
      <alignment horizontal="left" vertical="center"/>
    </xf>
    <xf numFmtId="0" fontId="69" fillId="5" borderId="0" xfId="0" applyFont="1" applyFill="1" applyAlignment="1">
      <alignment horizontal="left" vertical="center"/>
    </xf>
    <xf numFmtId="0" fontId="16" fillId="5" borderId="35" xfId="0" applyFont="1" applyFill="1" applyBorder="1" applyAlignment="1">
      <alignment horizontal="left" vertical="center" wrapText="1"/>
    </xf>
    <xf numFmtId="0" fontId="16" fillId="0" borderId="48" xfId="0" applyFont="1" applyBorder="1" applyAlignment="1">
      <alignment horizontal="left" vertical="center" wrapText="1"/>
    </xf>
    <xf numFmtId="0" fontId="16" fillId="0" borderId="49" xfId="0" applyFont="1" applyBorder="1" applyAlignment="1">
      <alignment horizontal="left" vertical="center" wrapText="1"/>
    </xf>
    <xf numFmtId="0" fontId="13" fillId="5" borderId="52" xfId="0" applyFont="1" applyFill="1" applyBorder="1" applyAlignment="1">
      <alignment wrapText="1"/>
    </xf>
    <xf numFmtId="0" fontId="13" fillId="0" borderId="52" xfId="0" applyFont="1" applyBorder="1" applyAlignment="1">
      <alignment wrapText="1"/>
    </xf>
    <xf numFmtId="0" fontId="13" fillId="0" borderId="53" xfId="0" applyFont="1" applyBorder="1" applyAlignment="1">
      <alignment wrapText="1"/>
    </xf>
    <xf numFmtId="0" fontId="92" fillId="4" borderId="0" xfId="1" applyFont="1" applyFill="1" applyAlignment="1">
      <alignment horizontal="center" vertical="center" wrapText="1"/>
    </xf>
    <xf numFmtId="0" fontId="93" fillId="4" borderId="0" xfId="0" applyFont="1" applyFill="1" applyAlignment="1">
      <alignment vertical="center" wrapText="1"/>
    </xf>
    <xf numFmtId="0" fontId="11" fillId="4" borderId="78" xfId="1" applyFont="1" applyFill="1"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13" fillId="4" borderId="7"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1" xfId="0" applyBorder="1" applyAlignment="1">
      <alignment horizontal="center" vertical="center" wrapText="1"/>
    </xf>
    <xf numFmtId="0" fontId="52" fillId="2" borderId="0" xfId="0" applyFont="1" applyFill="1" applyAlignment="1">
      <alignment horizontal="left" vertical="top" wrapText="1"/>
    </xf>
    <xf numFmtId="0" fontId="7" fillId="2" borderId="0" xfId="0" applyFont="1" applyFill="1" applyAlignment="1">
      <alignment horizontal="left" vertical="top" wrapText="1"/>
    </xf>
    <xf numFmtId="0" fontId="7" fillId="2" borderId="12" xfId="0" applyFont="1" applyFill="1" applyBorder="1" applyAlignment="1">
      <alignment horizontal="left" vertical="top" wrapText="1"/>
    </xf>
    <xf numFmtId="0" fontId="7" fillId="2" borderId="66" xfId="0" applyFont="1" applyFill="1" applyBorder="1" applyAlignment="1">
      <alignment horizontal="left" vertical="top" wrapText="1"/>
    </xf>
    <xf numFmtId="0" fontId="7" fillId="2" borderId="67" xfId="0" applyFont="1" applyFill="1" applyBorder="1" applyAlignment="1">
      <alignment horizontal="left" vertical="top" wrapText="1"/>
    </xf>
    <xf numFmtId="0" fontId="47" fillId="2" borderId="11" xfId="0" applyFont="1" applyFill="1" applyBorder="1" applyAlignment="1">
      <alignment horizontal="center"/>
    </xf>
    <xf numFmtId="0" fontId="6" fillId="0" borderId="0" xfId="0" applyFont="1" applyAlignment="1">
      <alignment horizontal="center"/>
    </xf>
    <xf numFmtId="0" fontId="6" fillId="0" borderId="12" xfId="0" applyFont="1" applyBorder="1" applyAlignment="1">
      <alignment horizontal="center"/>
    </xf>
    <xf numFmtId="0" fontId="18" fillId="5" borderId="0" xfId="1" applyFont="1" applyFill="1" applyAlignment="1">
      <alignment horizontal="left" vertical="center"/>
    </xf>
    <xf numFmtId="0" fontId="13" fillId="5" borderId="0" xfId="0" applyFont="1" applyFill="1" applyAlignment="1">
      <alignment vertical="center"/>
    </xf>
    <xf numFmtId="0" fontId="60" fillId="5" borderId="0" xfId="1" applyFont="1" applyFill="1" applyAlignment="1">
      <alignment horizontal="left" vertical="center"/>
    </xf>
    <xf numFmtId="0" fontId="61" fillId="5" borderId="0" xfId="0" applyFont="1" applyFill="1" applyAlignment="1">
      <alignment vertical="center"/>
    </xf>
    <xf numFmtId="167" fontId="69" fillId="5" borderId="0" xfId="1" applyNumberFormat="1" applyFont="1" applyFill="1" applyAlignment="1">
      <alignment horizontal="center" vertical="center" wrapText="1"/>
    </xf>
    <xf numFmtId="0" fontId="13" fillId="5" borderId="0" xfId="0" applyFont="1" applyFill="1" applyAlignment="1">
      <alignment vertical="center" wrapText="1"/>
    </xf>
    <xf numFmtId="167" fontId="64" fillId="9" borderId="0" xfId="1" applyNumberFormat="1" applyFont="1" applyFill="1" applyAlignment="1">
      <alignment horizontal="center" vertical="center" wrapText="1"/>
    </xf>
    <xf numFmtId="0" fontId="7" fillId="2" borderId="0" xfId="0" applyFont="1" applyFill="1" applyAlignment="1">
      <alignment horizontal="center" wrapText="1"/>
    </xf>
    <xf numFmtId="0" fontId="107" fillId="0" borderId="1" xfId="2" applyFont="1" applyFill="1" applyBorder="1" applyAlignment="1">
      <alignment horizontal="center" vertical="top" wrapText="1"/>
    </xf>
    <xf numFmtId="0" fontId="1" fillId="0" borderId="1" xfId="0" applyFont="1" applyBorder="1" applyAlignment="1">
      <alignment horizontal="center" wrapText="1"/>
    </xf>
  </cellXfs>
  <cellStyles count="3">
    <cellStyle name="Hyperlink" xfId="2" builtinId="8"/>
    <cellStyle name="Normal" xfId="0" builtinId="0"/>
    <cellStyle name="Normal_BLM to BI" xfId="1" xr:uid="{04BBA859-7D94-4389-98FC-62EE19FDCBF2}"/>
  </cellStyles>
  <dxfs count="44">
    <dxf>
      <fill>
        <patternFill>
          <bgColor theme="0" tint="-0.14996795556505021"/>
        </patternFill>
      </fill>
    </dxf>
    <dxf>
      <fill>
        <patternFill>
          <bgColor rgb="FF00B050"/>
        </patternFill>
      </fill>
    </dxf>
    <dxf>
      <fill>
        <patternFill>
          <bgColor rgb="FFFFFF00"/>
        </patternFill>
      </fill>
    </dxf>
    <dxf>
      <fill>
        <patternFill>
          <bgColor rgb="FFFF0000"/>
        </patternFill>
      </fill>
    </dxf>
    <dxf>
      <fill>
        <patternFill>
          <bgColor theme="0" tint="-0.14996795556505021"/>
        </patternFill>
      </fill>
    </dxf>
    <dxf>
      <fill>
        <patternFill>
          <bgColor rgb="FF00B050"/>
        </patternFill>
      </fill>
    </dxf>
    <dxf>
      <fill>
        <patternFill>
          <bgColor rgb="FFFFFF00"/>
        </patternFill>
      </fill>
    </dxf>
    <dxf>
      <fill>
        <patternFill>
          <bgColor rgb="FFFF0000"/>
        </patternFill>
      </fill>
    </dxf>
    <dxf>
      <fill>
        <patternFill>
          <bgColor theme="0" tint="-0.14996795556505021"/>
        </patternFill>
      </fill>
    </dxf>
    <dxf>
      <fill>
        <patternFill>
          <bgColor rgb="FF00B050"/>
        </patternFill>
      </fill>
    </dxf>
    <dxf>
      <fill>
        <patternFill>
          <bgColor rgb="FFFFFF00"/>
        </patternFill>
      </fill>
    </dxf>
    <dxf>
      <fill>
        <patternFill>
          <bgColor rgb="FFFF0000"/>
        </patternFill>
      </fill>
    </dxf>
    <dxf>
      <fill>
        <patternFill>
          <bgColor theme="0" tint="-0.14996795556505021"/>
        </patternFill>
      </fill>
    </dxf>
    <dxf>
      <fill>
        <patternFill>
          <bgColor rgb="FF00B050"/>
        </patternFill>
      </fill>
    </dxf>
    <dxf>
      <fill>
        <patternFill>
          <bgColor rgb="FFFF0000"/>
        </patternFill>
      </fill>
    </dxf>
    <dxf>
      <fill>
        <patternFill>
          <bgColor rgb="FFFFFF00"/>
        </patternFill>
      </fill>
    </dxf>
    <dxf>
      <fill>
        <patternFill>
          <bgColor theme="2"/>
        </patternFill>
      </fill>
    </dxf>
    <dxf>
      <fill>
        <patternFill>
          <bgColor rgb="FF00B050"/>
        </patternFill>
      </fill>
    </dxf>
    <dxf>
      <fill>
        <patternFill>
          <bgColor rgb="FFFFFF00"/>
        </patternFill>
      </fill>
    </dxf>
    <dxf>
      <fill>
        <patternFill>
          <bgColor rgb="FFFF0000"/>
        </patternFill>
      </fill>
    </dxf>
    <dxf>
      <fill>
        <patternFill>
          <bgColor theme="0" tint="-0.14996795556505021"/>
        </patternFill>
      </fill>
    </dxf>
    <dxf>
      <fill>
        <patternFill>
          <bgColor rgb="FF00B050"/>
        </patternFill>
      </fill>
    </dxf>
    <dxf>
      <fill>
        <patternFill>
          <bgColor rgb="FFFFFF00"/>
        </patternFill>
      </fill>
    </dxf>
    <dxf>
      <fill>
        <patternFill>
          <bgColor rgb="FFFF0000"/>
        </patternFill>
      </fill>
    </dxf>
    <dxf>
      <fill>
        <patternFill>
          <bgColor theme="0" tint="-0.14996795556505021"/>
        </patternFill>
      </fill>
    </dxf>
    <dxf>
      <fill>
        <patternFill>
          <bgColor rgb="FF00B050"/>
        </patternFill>
      </fill>
    </dxf>
    <dxf>
      <fill>
        <patternFill>
          <bgColor rgb="FFFFFF00"/>
        </patternFill>
      </fill>
    </dxf>
    <dxf>
      <fill>
        <patternFill>
          <bgColor rgb="FFFF0000"/>
        </patternFill>
      </fill>
    </dxf>
    <dxf>
      <fill>
        <patternFill>
          <bgColor theme="0" tint="-0.14996795556505021"/>
        </patternFill>
      </fill>
    </dxf>
    <dxf>
      <fill>
        <patternFill>
          <bgColor rgb="FF00B050"/>
        </patternFill>
      </fill>
    </dxf>
    <dxf>
      <fill>
        <patternFill>
          <bgColor rgb="FFFFFF00"/>
        </patternFill>
      </fill>
    </dxf>
    <dxf>
      <fill>
        <patternFill>
          <bgColor rgb="FFFF0000"/>
        </patternFill>
      </fill>
    </dxf>
    <dxf>
      <fill>
        <patternFill>
          <bgColor theme="0" tint="-0.14996795556505021"/>
        </patternFill>
      </fill>
    </dxf>
    <dxf>
      <fill>
        <patternFill>
          <bgColor rgb="FF00B050"/>
        </patternFill>
      </fill>
    </dxf>
    <dxf>
      <fill>
        <patternFill>
          <bgColor rgb="FFFFFF00"/>
        </patternFill>
      </fill>
    </dxf>
    <dxf>
      <fill>
        <patternFill>
          <bgColor rgb="FFFF0000"/>
        </patternFill>
      </fill>
    </dxf>
    <dxf>
      <fill>
        <patternFill>
          <bgColor theme="0" tint="-0.14996795556505021"/>
        </patternFill>
      </fill>
    </dxf>
    <dxf>
      <fill>
        <patternFill>
          <bgColor rgb="FF00B050"/>
        </patternFill>
      </fill>
    </dxf>
    <dxf>
      <fill>
        <patternFill>
          <bgColor rgb="FFFFFF00"/>
        </patternFill>
      </fill>
    </dxf>
    <dxf>
      <fill>
        <patternFill>
          <bgColor rgb="FFFF0000"/>
        </patternFill>
      </fill>
    </dxf>
    <dxf>
      <fill>
        <patternFill>
          <bgColor theme="0" tint="-0.14996795556505021"/>
        </patternFill>
      </fill>
    </dxf>
    <dxf>
      <font>
        <strike val="0"/>
      </font>
      <fill>
        <patternFill>
          <bgColor rgb="FFFF0000"/>
        </patternFill>
      </fill>
    </dxf>
    <dxf>
      <fill>
        <patternFill>
          <bgColor theme="9" tint="0.39994506668294322"/>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4</xdr:col>
      <xdr:colOff>190500</xdr:colOff>
      <xdr:row>2</xdr:row>
      <xdr:rowOff>190500</xdr:rowOff>
    </xdr:to>
    <xdr:pic>
      <xdr:nvPicPr>
        <xdr:cNvPr id="2" name="Picture 1">
          <a:extLst>
            <a:ext uri="{FF2B5EF4-FFF2-40B4-BE49-F238E27FC236}">
              <a16:creationId xmlns:a16="http://schemas.microsoft.com/office/drawing/2014/main" id="{1BDCDA31-943B-1B37-434D-427C248304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65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xdr:row>
      <xdr:rowOff>0</xdr:rowOff>
    </xdr:from>
    <xdr:to>
      <xdr:col>4</xdr:col>
      <xdr:colOff>190500</xdr:colOff>
      <xdr:row>3</xdr:row>
      <xdr:rowOff>190500</xdr:rowOff>
    </xdr:to>
    <xdr:pic>
      <xdr:nvPicPr>
        <xdr:cNvPr id="3" name="Picture 2">
          <a:extLst>
            <a:ext uri="{FF2B5EF4-FFF2-40B4-BE49-F238E27FC236}">
              <a16:creationId xmlns:a16="http://schemas.microsoft.com/office/drawing/2014/main" id="{50CC1F1B-8682-3CEE-77B1-1BB44689C3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972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xdr:row>
      <xdr:rowOff>0</xdr:rowOff>
    </xdr:from>
    <xdr:to>
      <xdr:col>4</xdr:col>
      <xdr:colOff>190500</xdr:colOff>
      <xdr:row>12</xdr:row>
      <xdr:rowOff>190500</xdr:rowOff>
    </xdr:to>
    <xdr:pic>
      <xdr:nvPicPr>
        <xdr:cNvPr id="4" name="Picture 3">
          <a:extLst>
            <a:ext uri="{FF2B5EF4-FFF2-40B4-BE49-F238E27FC236}">
              <a16:creationId xmlns:a16="http://schemas.microsoft.com/office/drawing/2014/main" id="{C8EC88DF-BEDF-F191-75FA-FB5D9E324B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607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xdr:row>
      <xdr:rowOff>0</xdr:rowOff>
    </xdr:from>
    <xdr:to>
      <xdr:col>4</xdr:col>
      <xdr:colOff>190500</xdr:colOff>
      <xdr:row>13</xdr:row>
      <xdr:rowOff>190500</xdr:rowOff>
    </xdr:to>
    <xdr:pic>
      <xdr:nvPicPr>
        <xdr:cNvPr id="5" name="Picture 4">
          <a:extLst>
            <a:ext uri="{FF2B5EF4-FFF2-40B4-BE49-F238E27FC236}">
              <a16:creationId xmlns:a16="http://schemas.microsoft.com/office/drawing/2014/main" id="{70154311-3E9C-A4A8-6C62-EB279EAB07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155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xdr:row>
      <xdr:rowOff>0</xdr:rowOff>
    </xdr:from>
    <xdr:to>
      <xdr:col>4</xdr:col>
      <xdr:colOff>190500</xdr:colOff>
      <xdr:row>14</xdr:row>
      <xdr:rowOff>190500</xdr:rowOff>
    </xdr:to>
    <xdr:pic>
      <xdr:nvPicPr>
        <xdr:cNvPr id="6" name="Picture 5">
          <a:extLst>
            <a:ext uri="{FF2B5EF4-FFF2-40B4-BE49-F238E27FC236}">
              <a16:creationId xmlns:a16="http://schemas.microsoft.com/office/drawing/2014/main" id="{33AAEE1F-A533-696B-A2BC-32B1E4C29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887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xdr:row>
      <xdr:rowOff>0</xdr:rowOff>
    </xdr:from>
    <xdr:to>
      <xdr:col>4</xdr:col>
      <xdr:colOff>190500</xdr:colOff>
      <xdr:row>15</xdr:row>
      <xdr:rowOff>190500</xdr:rowOff>
    </xdr:to>
    <xdr:pic>
      <xdr:nvPicPr>
        <xdr:cNvPr id="7" name="Picture 6">
          <a:extLst>
            <a:ext uri="{FF2B5EF4-FFF2-40B4-BE49-F238E27FC236}">
              <a16:creationId xmlns:a16="http://schemas.microsoft.com/office/drawing/2014/main" id="{071AF618-C3D3-0F34-7C7B-C9FA3951A9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4358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xdr:row>
      <xdr:rowOff>0</xdr:rowOff>
    </xdr:from>
    <xdr:to>
      <xdr:col>4</xdr:col>
      <xdr:colOff>190500</xdr:colOff>
      <xdr:row>16</xdr:row>
      <xdr:rowOff>190500</xdr:rowOff>
    </xdr:to>
    <xdr:pic>
      <xdr:nvPicPr>
        <xdr:cNvPr id="8" name="Picture 7">
          <a:extLst>
            <a:ext uri="{FF2B5EF4-FFF2-40B4-BE49-F238E27FC236}">
              <a16:creationId xmlns:a16="http://schemas.microsoft.com/office/drawing/2014/main" id="{1BD0F3F5-6A41-735B-8F50-057947C083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3350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xdr:row>
      <xdr:rowOff>0</xdr:rowOff>
    </xdr:from>
    <xdr:to>
      <xdr:col>4</xdr:col>
      <xdr:colOff>190500</xdr:colOff>
      <xdr:row>17</xdr:row>
      <xdr:rowOff>190500</xdr:rowOff>
    </xdr:to>
    <xdr:pic>
      <xdr:nvPicPr>
        <xdr:cNvPr id="9" name="Picture 8">
          <a:extLst>
            <a:ext uri="{FF2B5EF4-FFF2-40B4-BE49-F238E27FC236}">
              <a16:creationId xmlns:a16="http://schemas.microsoft.com/office/drawing/2014/main" id="{731876F1-B183-AAE2-830E-A3322D8EFB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4264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xdr:row>
      <xdr:rowOff>0</xdr:rowOff>
    </xdr:from>
    <xdr:to>
      <xdr:col>4</xdr:col>
      <xdr:colOff>190500</xdr:colOff>
      <xdr:row>18</xdr:row>
      <xdr:rowOff>190500</xdr:rowOff>
    </xdr:to>
    <xdr:pic>
      <xdr:nvPicPr>
        <xdr:cNvPr id="10" name="Picture 9">
          <a:extLst>
            <a:ext uri="{FF2B5EF4-FFF2-40B4-BE49-F238E27FC236}">
              <a16:creationId xmlns:a16="http://schemas.microsoft.com/office/drawing/2014/main" id="{08E97AED-75F4-C847-C78A-823F90D91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5179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xdr:row>
      <xdr:rowOff>0</xdr:rowOff>
    </xdr:from>
    <xdr:to>
      <xdr:col>4</xdr:col>
      <xdr:colOff>190500</xdr:colOff>
      <xdr:row>20</xdr:row>
      <xdr:rowOff>190500</xdr:rowOff>
    </xdr:to>
    <xdr:pic>
      <xdr:nvPicPr>
        <xdr:cNvPr id="11" name="Picture 10">
          <a:extLst>
            <a:ext uri="{FF2B5EF4-FFF2-40B4-BE49-F238E27FC236}">
              <a16:creationId xmlns:a16="http://schemas.microsoft.com/office/drawing/2014/main" id="{C701A54C-8848-487A-F950-702CAD0DC6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0078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xdr:row>
      <xdr:rowOff>0</xdr:rowOff>
    </xdr:from>
    <xdr:to>
      <xdr:col>4</xdr:col>
      <xdr:colOff>190500</xdr:colOff>
      <xdr:row>21</xdr:row>
      <xdr:rowOff>190500</xdr:rowOff>
    </xdr:to>
    <xdr:pic>
      <xdr:nvPicPr>
        <xdr:cNvPr id="12" name="Picture 11">
          <a:extLst>
            <a:ext uri="{FF2B5EF4-FFF2-40B4-BE49-F238E27FC236}">
              <a16:creationId xmlns:a16="http://schemas.microsoft.com/office/drawing/2014/main" id="{22FAACDF-10F7-7DEC-CA6B-9AB9C8181D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7922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xdr:row>
      <xdr:rowOff>0</xdr:rowOff>
    </xdr:from>
    <xdr:to>
      <xdr:col>4</xdr:col>
      <xdr:colOff>190500</xdr:colOff>
      <xdr:row>22</xdr:row>
      <xdr:rowOff>190500</xdr:rowOff>
    </xdr:to>
    <xdr:pic>
      <xdr:nvPicPr>
        <xdr:cNvPr id="13" name="Picture 12">
          <a:extLst>
            <a:ext uri="{FF2B5EF4-FFF2-40B4-BE49-F238E27FC236}">
              <a16:creationId xmlns:a16="http://schemas.microsoft.com/office/drawing/2014/main" id="{9FC84F73-3002-544E-ACBD-2C2FDEB0C6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8836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xdr:row>
      <xdr:rowOff>0</xdr:rowOff>
    </xdr:from>
    <xdr:to>
      <xdr:col>4</xdr:col>
      <xdr:colOff>190500</xdr:colOff>
      <xdr:row>23</xdr:row>
      <xdr:rowOff>190500</xdr:rowOff>
    </xdr:to>
    <xdr:pic>
      <xdr:nvPicPr>
        <xdr:cNvPr id="14" name="Picture 13">
          <a:extLst>
            <a:ext uri="{FF2B5EF4-FFF2-40B4-BE49-F238E27FC236}">
              <a16:creationId xmlns:a16="http://schemas.microsoft.com/office/drawing/2014/main" id="{2B8B0ED8-2B13-6721-D9AB-C00F0E9BBF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9751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xdr:row>
      <xdr:rowOff>0</xdr:rowOff>
    </xdr:from>
    <xdr:to>
      <xdr:col>4</xdr:col>
      <xdr:colOff>190500</xdr:colOff>
      <xdr:row>24</xdr:row>
      <xdr:rowOff>190500</xdr:rowOff>
    </xdr:to>
    <xdr:pic>
      <xdr:nvPicPr>
        <xdr:cNvPr id="15" name="Picture 14">
          <a:extLst>
            <a:ext uri="{FF2B5EF4-FFF2-40B4-BE49-F238E27FC236}">
              <a16:creationId xmlns:a16="http://schemas.microsoft.com/office/drawing/2014/main" id="{7F5B2279-A5F4-521D-9FA1-014D7FC756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0665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25</xdr:row>
      <xdr:rowOff>0</xdr:rowOff>
    </xdr:from>
    <xdr:to>
      <xdr:col>4</xdr:col>
      <xdr:colOff>190500</xdr:colOff>
      <xdr:row>25</xdr:row>
      <xdr:rowOff>190500</xdr:rowOff>
    </xdr:to>
    <xdr:pic>
      <xdr:nvPicPr>
        <xdr:cNvPr id="16" name="Picture 15">
          <a:extLst>
            <a:ext uri="{FF2B5EF4-FFF2-40B4-BE49-F238E27FC236}">
              <a16:creationId xmlns:a16="http://schemas.microsoft.com/office/drawing/2014/main" id="{0B41B2CF-A2B0-435D-4EFD-756AE0B156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15798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190500</xdr:colOff>
      <xdr:row>26</xdr:row>
      <xdr:rowOff>190500</xdr:rowOff>
    </xdr:to>
    <xdr:pic>
      <xdr:nvPicPr>
        <xdr:cNvPr id="17" name="Picture 16">
          <a:extLst>
            <a:ext uri="{FF2B5EF4-FFF2-40B4-BE49-F238E27FC236}">
              <a16:creationId xmlns:a16="http://schemas.microsoft.com/office/drawing/2014/main" id="{8DD6DE90-4B6D-C7F0-D811-23E70E510D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2494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27</xdr:row>
      <xdr:rowOff>0</xdr:rowOff>
    </xdr:from>
    <xdr:to>
      <xdr:col>4</xdr:col>
      <xdr:colOff>190500</xdr:colOff>
      <xdr:row>27</xdr:row>
      <xdr:rowOff>190500</xdr:rowOff>
    </xdr:to>
    <xdr:pic>
      <xdr:nvPicPr>
        <xdr:cNvPr id="18" name="Picture 17">
          <a:extLst>
            <a:ext uri="{FF2B5EF4-FFF2-40B4-BE49-F238E27FC236}">
              <a16:creationId xmlns:a16="http://schemas.microsoft.com/office/drawing/2014/main" id="{4CE3955A-B03B-F58A-5EB9-FE6E47DEBA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3774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28</xdr:row>
      <xdr:rowOff>0</xdr:rowOff>
    </xdr:from>
    <xdr:to>
      <xdr:col>4</xdr:col>
      <xdr:colOff>190500</xdr:colOff>
      <xdr:row>28</xdr:row>
      <xdr:rowOff>190500</xdr:rowOff>
    </xdr:to>
    <xdr:pic>
      <xdr:nvPicPr>
        <xdr:cNvPr id="19" name="Picture 18">
          <a:extLst>
            <a:ext uri="{FF2B5EF4-FFF2-40B4-BE49-F238E27FC236}">
              <a16:creationId xmlns:a16="http://schemas.microsoft.com/office/drawing/2014/main" id="{4CB44674-81DF-6E91-AF80-E7787CB883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4871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190500</xdr:colOff>
      <xdr:row>29</xdr:row>
      <xdr:rowOff>190500</xdr:rowOff>
    </xdr:to>
    <xdr:pic>
      <xdr:nvPicPr>
        <xdr:cNvPr id="20" name="Picture 19">
          <a:extLst>
            <a:ext uri="{FF2B5EF4-FFF2-40B4-BE49-F238E27FC236}">
              <a16:creationId xmlns:a16="http://schemas.microsoft.com/office/drawing/2014/main" id="{A56DCFAB-3ABA-B0DD-E4AA-22D8F357EF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5968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30</xdr:row>
      <xdr:rowOff>0</xdr:rowOff>
    </xdr:from>
    <xdr:to>
      <xdr:col>4</xdr:col>
      <xdr:colOff>190500</xdr:colOff>
      <xdr:row>30</xdr:row>
      <xdr:rowOff>190500</xdr:rowOff>
    </xdr:to>
    <xdr:pic>
      <xdr:nvPicPr>
        <xdr:cNvPr id="21" name="Picture 20">
          <a:extLst>
            <a:ext uri="{FF2B5EF4-FFF2-40B4-BE49-F238E27FC236}">
              <a16:creationId xmlns:a16="http://schemas.microsoft.com/office/drawing/2014/main" id="{C92B7882-5B53-8CBA-DC70-8FEB460290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6517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31</xdr:row>
      <xdr:rowOff>0</xdr:rowOff>
    </xdr:from>
    <xdr:to>
      <xdr:col>4</xdr:col>
      <xdr:colOff>190500</xdr:colOff>
      <xdr:row>31</xdr:row>
      <xdr:rowOff>190500</xdr:rowOff>
    </xdr:to>
    <xdr:pic>
      <xdr:nvPicPr>
        <xdr:cNvPr id="22" name="Picture 21">
          <a:extLst>
            <a:ext uri="{FF2B5EF4-FFF2-40B4-BE49-F238E27FC236}">
              <a16:creationId xmlns:a16="http://schemas.microsoft.com/office/drawing/2014/main" id="{548472D3-67E9-A7CF-AAA7-9730E9E481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7066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32</xdr:row>
      <xdr:rowOff>0</xdr:rowOff>
    </xdr:from>
    <xdr:to>
      <xdr:col>4</xdr:col>
      <xdr:colOff>190500</xdr:colOff>
      <xdr:row>32</xdr:row>
      <xdr:rowOff>190500</xdr:rowOff>
    </xdr:to>
    <xdr:pic>
      <xdr:nvPicPr>
        <xdr:cNvPr id="23" name="Picture 22">
          <a:extLst>
            <a:ext uri="{FF2B5EF4-FFF2-40B4-BE49-F238E27FC236}">
              <a16:creationId xmlns:a16="http://schemas.microsoft.com/office/drawing/2014/main" id="{A69A0C06-C772-45E7-FD08-E901CA6B78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8163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33</xdr:row>
      <xdr:rowOff>0</xdr:rowOff>
    </xdr:from>
    <xdr:to>
      <xdr:col>4</xdr:col>
      <xdr:colOff>190500</xdr:colOff>
      <xdr:row>33</xdr:row>
      <xdr:rowOff>190500</xdr:rowOff>
    </xdr:to>
    <xdr:pic>
      <xdr:nvPicPr>
        <xdr:cNvPr id="24" name="Picture 23">
          <a:extLst>
            <a:ext uri="{FF2B5EF4-FFF2-40B4-BE49-F238E27FC236}">
              <a16:creationId xmlns:a16="http://schemas.microsoft.com/office/drawing/2014/main" id="{57F5966B-17D9-BA64-C0AE-E2AFD762C5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292608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34</xdr:row>
      <xdr:rowOff>0</xdr:rowOff>
    </xdr:from>
    <xdr:to>
      <xdr:col>4</xdr:col>
      <xdr:colOff>190500</xdr:colOff>
      <xdr:row>34</xdr:row>
      <xdr:rowOff>190500</xdr:rowOff>
    </xdr:to>
    <xdr:pic>
      <xdr:nvPicPr>
        <xdr:cNvPr id="25" name="Picture 24">
          <a:extLst>
            <a:ext uri="{FF2B5EF4-FFF2-40B4-BE49-F238E27FC236}">
              <a16:creationId xmlns:a16="http://schemas.microsoft.com/office/drawing/2014/main" id="{A1A485C3-320E-4D76-862D-906EFD794B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03580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39</xdr:row>
      <xdr:rowOff>0</xdr:rowOff>
    </xdr:from>
    <xdr:to>
      <xdr:col>4</xdr:col>
      <xdr:colOff>190500</xdr:colOff>
      <xdr:row>39</xdr:row>
      <xdr:rowOff>190500</xdr:rowOff>
    </xdr:to>
    <xdr:pic>
      <xdr:nvPicPr>
        <xdr:cNvPr id="26" name="Picture 25">
          <a:extLst>
            <a:ext uri="{FF2B5EF4-FFF2-40B4-BE49-F238E27FC236}">
              <a16:creationId xmlns:a16="http://schemas.microsoft.com/office/drawing/2014/main" id="{553B58A6-BB8A-9A4D-832F-3231BB1983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5478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40</xdr:row>
      <xdr:rowOff>0</xdr:rowOff>
    </xdr:from>
    <xdr:to>
      <xdr:col>4</xdr:col>
      <xdr:colOff>190500</xdr:colOff>
      <xdr:row>40</xdr:row>
      <xdr:rowOff>190500</xdr:rowOff>
    </xdr:to>
    <xdr:pic>
      <xdr:nvPicPr>
        <xdr:cNvPr id="27" name="Picture 26">
          <a:extLst>
            <a:ext uri="{FF2B5EF4-FFF2-40B4-BE49-F238E27FC236}">
              <a16:creationId xmlns:a16="http://schemas.microsoft.com/office/drawing/2014/main" id="{17645600-51EC-0D68-90E2-6FB8B220BA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6210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42</xdr:row>
      <xdr:rowOff>0</xdr:rowOff>
    </xdr:from>
    <xdr:to>
      <xdr:col>4</xdr:col>
      <xdr:colOff>190500</xdr:colOff>
      <xdr:row>42</xdr:row>
      <xdr:rowOff>190500</xdr:rowOff>
    </xdr:to>
    <xdr:pic>
      <xdr:nvPicPr>
        <xdr:cNvPr id="28" name="Picture 27">
          <a:extLst>
            <a:ext uri="{FF2B5EF4-FFF2-40B4-BE49-F238E27FC236}">
              <a16:creationId xmlns:a16="http://schemas.microsoft.com/office/drawing/2014/main" id="{478F3D29-5564-8B03-EE39-93D9DA8067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39136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43</xdr:row>
      <xdr:rowOff>0</xdr:rowOff>
    </xdr:from>
    <xdr:to>
      <xdr:col>4</xdr:col>
      <xdr:colOff>190500</xdr:colOff>
      <xdr:row>43</xdr:row>
      <xdr:rowOff>190500</xdr:rowOff>
    </xdr:to>
    <xdr:pic>
      <xdr:nvPicPr>
        <xdr:cNvPr id="29" name="Picture 28">
          <a:extLst>
            <a:ext uri="{FF2B5EF4-FFF2-40B4-BE49-F238E27FC236}">
              <a16:creationId xmlns:a16="http://schemas.microsoft.com/office/drawing/2014/main" id="{A7F13ECE-8298-3989-9F0D-412864964D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0599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44</xdr:row>
      <xdr:rowOff>0</xdr:rowOff>
    </xdr:from>
    <xdr:to>
      <xdr:col>4</xdr:col>
      <xdr:colOff>190500</xdr:colOff>
      <xdr:row>44</xdr:row>
      <xdr:rowOff>190500</xdr:rowOff>
    </xdr:to>
    <xdr:pic>
      <xdr:nvPicPr>
        <xdr:cNvPr id="30" name="Picture 29">
          <a:extLst>
            <a:ext uri="{FF2B5EF4-FFF2-40B4-BE49-F238E27FC236}">
              <a16:creationId xmlns:a16="http://schemas.microsoft.com/office/drawing/2014/main" id="{99680CE5-F8E5-FF29-23DF-163E7E1BB9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2062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45</xdr:row>
      <xdr:rowOff>0</xdr:rowOff>
    </xdr:from>
    <xdr:to>
      <xdr:col>4</xdr:col>
      <xdr:colOff>190500</xdr:colOff>
      <xdr:row>45</xdr:row>
      <xdr:rowOff>190500</xdr:rowOff>
    </xdr:to>
    <xdr:pic>
      <xdr:nvPicPr>
        <xdr:cNvPr id="31" name="Picture 30">
          <a:extLst>
            <a:ext uri="{FF2B5EF4-FFF2-40B4-BE49-F238E27FC236}">
              <a16:creationId xmlns:a16="http://schemas.microsoft.com/office/drawing/2014/main" id="{66EC82E8-F742-55F9-F8A5-C80FCF22D8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3342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190500</xdr:colOff>
      <xdr:row>46</xdr:row>
      <xdr:rowOff>190500</xdr:rowOff>
    </xdr:to>
    <xdr:pic>
      <xdr:nvPicPr>
        <xdr:cNvPr id="32" name="Picture 31">
          <a:extLst>
            <a:ext uri="{FF2B5EF4-FFF2-40B4-BE49-F238E27FC236}">
              <a16:creationId xmlns:a16="http://schemas.microsoft.com/office/drawing/2014/main" id="{98DF54AD-0A01-240B-F76B-E57145D2E0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4622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47</xdr:row>
      <xdr:rowOff>0</xdr:rowOff>
    </xdr:from>
    <xdr:to>
      <xdr:col>4</xdr:col>
      <xdr:colOff>190500</xdr:colOff>
      <xdr:row>47</xdr:row>
      <xdr:rowOff>190500</xdr:rowOff>
    </xdr:to>
    <xdr:pic>
      <xdr:nvPicPr>
        <xdr:cNvPr id="33" name="Picture 32">
          <a:extLst>
            <a:ext uri="{FF2B5EF4-FFF2-40B4-BE49-F238E27FC236}">
              <a16:creationId xmlns:a16="http://schemas.microsoft.com/office/drawing/2014/main" id="{6DA4FC34-9959-675A-A14E-52CB36C832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5902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48</xdr:row>
      <xdr:rowOff>0</xdr:rowOff>
    </xdr:from>
    <xdr:to>
      <xdr:col>4</xdr:col>
      <xdr:colOff>190500</xdr:colOff>
      <xdr:row>48</xdr:row>
      <xdr:rowOff>190500</xdr:rowOff>
    </xdr:to>
    <xdr:pic>
      <xdr:nvPicPr>
        <xdr:cNvPr id="34" name="Picture 33">
          <a:extLst>
            <a:ext uri="{FF2B5EF4-FFF2-40B4-BE49-F238E27FC236}">
              <a16:creationId xmlns:a16="http://schemas.microsoft.com/office/drawing/2014/main" id="{34C5430D-21BD-FE26-5006-5154335DB9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7183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49</xdr:row>
      <xdr:rowOff>0</xdr:rowOff>
    </xdr:from>
    <xdr:to>
      <xdr:col>4</xdr:col>
      <xdr:colOff>190500</xdr:colOff>
      <xdr:row>49</xdr:row>
      <xdr:rowOff>190500</xdr:rowOff>
    </xdr:to>
    <xdr:pic>
      <xdr:nvPicPr>
        <xdr:cNvPr id="35" name="Picture 34">
          <a:extLst>
            <a:ext uri="{FF2B5EF4-FFF2-40B4-BE49-F238E27FC236}">
              <a16:creationId xmlns:a16="http://schemas.microsoft.com/office/drawing/2014/main" id="{B723BAF8-331C-3BF1-7CCB-0292DBB54B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8280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50</xdr:row>
      <xdr:rowOff>0</xdr:rowOff>
    </xdr:from>
    <xdr:to>
      <xdr:col>4</xdr:col>
      <xdr:colOff>190500</xdr:colOff>
      <xdr:row>50</xdr:row>
      <xdr:rowOff>190500</xdr:rowOff>
    </xdr:to>
    <xdr:pic>
      <xdr:nvPicPr>
        <xdr:cNvPr id="36" name="Picture 35">
          <a:extLst>
            <a:ext uri="{FF2B5EF4-FFF2-40B4-BE49-F238E27FC236}">
              <a16:creationId xmlns:a16="http://schemas.microsoft.com/office/drawing/2014/main" id="{E08B66F2-4127-8595-EE39-28503A2D18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49377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51</xdr:row>
      <xdr:rowOff>0</xdr:rowOff>
    </xdr:from>
    <xdr:to>
      <xdr:col>4</xdr:col>
      <xdr:colOff>190500</xdr:colOff>
      <xdr:row>51</xdr:row>
      <xdr:rowOff>190500</xdr:rowOff>
    </xdr:to>
    <xdr:pic>
      <xdr:nvPicPr>
        <xdr:cNvPr id="37" name="Picture 36">
          <a:extLst>
            <a:ext uri="{FF2B5EF4-FFF2-40B4-BE49-F238E27FC236}">
              <a16:creationId xmlns:a16="http://schemas.microsoft.com/office/drawing/2014/main" id="{A67EC61C-20E2-2F13-E3C3-D3D253DE6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0474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xdr:row>
      <xdr:rowOff>0</xdr:rowOff>
    </xdr:from>
    <xdr:to>
      <xdr:col>4</xdr:col>
      <xdr:colOff>190500</xdr:colOff>
      <xdr:row>52</xdr:row>
      <xdr:rowOff>190500</xdr:rowOff>
    </xdr:to>
    <xdr:pic>
      <xdr:nvPicPr>
        <xdr:cNvPr id="38" name="Picture 37">
          <a:extLst>
            <a:ext uri="{FF2B5EF4-FFF2-40B4-BE49-F238E27FC236}">
              <a16:creationId xmlns:a16="http://schemas.microsoft.com/office/drawing/2014/main" id="{B118B2D3-3CC9-AF31-302B-83FF119F0B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1572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53</xdr:row>
      <xdr:rowOff>0</xdr:rowOff>
    </xdr:from>
    <xdr:to>
      <xdr:col>4</xdr:col>
      <xdr:colOff>190500</xdr:colOff>
      <xdr:row>53</xdr:row>
      <xdr:rowOff>190500</xdr:rowOff>
    </xdr:to>
    <xdr:pic>
      <xdr:nvPicPr>
        <xdr:cNvPr id="39" name="Picture 38">
          <a:extLst>
            <a:ext uri="{FF2B5EF4-FFF2-40B4-BE49-F238E27FC236}">
              <a16:creationId xmlns:a16="http://schemas.microsoft.com/office/drawing/2014/main" id="{678FF4EA-98AB-D1E8-5099-6B3695BF2F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2486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54</xdr:row>
      <xdr:rowOff>0</xdr:rowOff>
    </xdr:from>
    <xdr:to>
      <xdr:col>4</xdr:col>
      <xdr:colOff>190500</xdr:colOff>
      <xdr:row>54</xdr:row>
      <xdr:rowOff>190500</xdr:rowOff>
    </xdr:to>
    <xdr:pic>
      <xdr:nvPicPr>
        <xdr:cNvPr id="40" name="Picture 39">
          <a:extLst>
            <a:ext uri="{FF2B5EF4-FFF2-40B4-BE49-F238E27FC236}">
              <a16:creationId xmlns:a16="http://schemas.microsoft.com/office/drawing/2014/main" id="{552198CA-A639-E24D-1108-C8DC7873F0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32180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55</xdr:row>
      <xdr:rowOff>0</xdr:rowOff>
    </xdr:from>
    <xdr:to>
      <xdr:col>4</xdr:col>
      <xdr:colOff>190500</xdr:colOff>
      <xdr:row>55</xdr:row>
      <xdr:rowOff>190500</xdr:rowOff>
    </xdr:to>
    <xdr:pic>
      <xdr:nvPicPr>
        <xdr:cNvPr id="41" name="Picture 40">
          <a:extLst>
            <a:ext uri="{FF2B5EF4-FFF2-40B4-BE49-F238E27FC236}">
              <a16:creationId xmlns:a16="http://schemas.microsoft.com/office/drawing/2014/main" id="{3AF6C999-44F1-E99E-3F23-340243CF11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3949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56</xdr:row>
      <xdr:rowOff>0</xdr:rowOff>
    </xdr:from>
    <xdr:to>
      <xdr:col>4</xdr:col>
      <xdr:colOff>190500</xdr:colOff>
      <xdr:row>56</xdr:row>
      <xdr:rowOff>190500</xdr:rowOff>
    </xdr:to>
    <xdr:pic>
      <xdr:nvPicPr>
        <xdr:cNvPr id="42" name="Picture 41">
          <a:extLst>
            <a:ext uri="{FF2B5EF4-FFF2-40B4-BE49-F238E27FC236}">
              <a16:creationId xmlns:a16="http://schemas.microsoft.com/office/drawing/2014/main" id="{7636C2DD-8084-E508-46B2-5AB56A6B3A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546811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63</xdr:row>
      <xdr:rowOff>0</xdr:rowOff>
    </xdr:from>
    <xdr:to>
      <xdr:col>4</xdr:col>
      <xdr:colOff>190500</xdr:colOff>
      <xdr:row>63</xdr:row>
      <xdr:rowOff>190500</xdr:rowOff>
    </xdr:to>
    <xdr:pic>
      <xdr:nvPicPr>
        <xdr:cNvPr id="43" name="Picture 42">
          <a:extLst>
            <a:ext uri="{FF2B5EF4-FFF2-40B4-BE49-F238E27FC236}">
              <a16:creationId xmlns:a16="http://schemas.microsoft.com/office/drawing/2014/main" id="{FCEB0D41-AFE5-E5BC-E91E-1AAEF0F579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12648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64</xdr:row>
      <xdr:rowOff>0</xdr:rowOff>
    </xdr:from>
    <xdr:to>
      <xdr:col>4</xdr:col>
      <xdr:colOff>190500</xdr:colOff>
      <xdr:row>64</xdr:row>
      <xdr:rowOff>190500</xdr:rowOff>
    </xdr:to>
    <xdr:pic>
      <xdr:nvPicPr>
        <xdr:cNvPr id="44" name="Picture 43">
          <a:extLst>
            <a:ext uri="{FF2B5EF4-FFF2-40B4-BE49-F238E27FC236}">
              <a16:creationId xmlns:a16="http://schemas.microsoft.com/office/drawing/2014/main" id="{E5E52C02-5A6D-A954-3363-EF376F5629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2179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65</xdr:row>
      <xdr:rowOff>0</xdr:rowOff>
    </xdr:from>
    <xdr:to>
      <xdr:col>4</xdr:col>
      <xdr:colOff>190500</xdr:colOff>
      <xdr:row>65</xdr:row>
      <xdr:rowOff>190500</xdr:rowOff>
    </xdr:to>
    <xdr:pic>
      <xdr:nvPicPr>
        <xdr:cNvPr id="45" name="Picture 44">
          <a:extLst>
            <a:ext uri="{FF2B5EF4-FFF2-40B4-BE49-F238E27FC236}">
              <a16:creationId xmlns:a16="http://schemas.microsoft.com/office/drawing/2014/main" id="{41EE51B8-3272-DD76-25E6-9A4072A6B5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30936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66</xdr:row>
      <xdr:rowOff>0</xdr:rowOff>
    </xdr:from>
    <xdr:to>
      <xdr:col>4</xdr:col>
      <xdr:colOff>190500</xdr:colOff>
      <xdr:row>66</xdr:row>
      <xdr:rowOff>190500</xdr:rowOff>
    </xdr:to>
    <xdr:pic>
      <xdr:nvPicPr>
        <xdr:cNvPr id="46" name="Picture 45">
          <a:extLst>
            <a:ext uri="{FF2B5EF4-FFF2-40B4-BE49-F238E27FC236}">
              <a16:creationId xmlns:a16="http://schemas.microsoft.com/office/drawing/2014/main" id="{AA388485-1E17-BE9B-C569-5BD9D6AAC1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4008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67</xdr:row>
      <xdr:rowOff>0</xdr:rowOff>
    </xdr:from>
    <xdr:to>
      <xdr:col>4</xdr:col>
      <xdr:colOff>190500</xdr:colOff>
      <xdr:row>67</xdr:row>
      <xdr:rowOff>190500</xdr:rowOff>
    </xdr:to>
    <xdr:pic>
      <xdr:nvPicPr>
        <xdr:cNvPr id="47" name="Picture 46">
          <a:extLst>
            <a:ext uri="{FF2B5EF4-FFF2-40B4-BE49-F238E27FC236}">
              <a16:creationId xmlns:a16="http://schemas.microsoft.com/office/drawing/2014/main" id="{3DEC90BA-1309-D22A-C8CF-04698B63D2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4922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68</xdr:row>
      <xdr:rowOff>0</xdr:rowOff>
    </xdr:from>
    <xdr:to>
      <xdr:col>4</xdr:col>
      <xdr:colOff>190500</xdr:colOff>
      <xdr:row>68</xdr:row>
      <xdr:rowOff>190500</xdr:rowOff>
    </xdr:to>
    <xdr:pic>
      <xdr:nvPicPr>
        <xdr:cNvPr id="48" name="Picture 47">
          <a:extLst>
            <a:ext uri="{FF2B5EF4-FFF2-40B4-BE49-F238E27FC236}">
              <a16:creationId xmlns:a16="http://schemas.microsoft.com/office/drawing/2014/main" id="{CF2D7847-5786-E155-804E-7531B66188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5471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190500</xdr:colOff>
      <xdr:row>69</xdr:row>
      <xdr:rowOff>190500</xdr:rowOff>
    </xdr:to>
    <xdr:pic>
      <xdr:nvPicPr>
        <xdr:cNvPr id="49" name="Picture 48">
          <a:extLst>
            <a:ext uri="{FF2B5EF4-FFF2-40B4-BE49-F238E27FC236}">
              <a16:creationId xmlns:a16="http://schemas.microsoft.com/office/drawing/2014/main" id="{54ADA568-AD2A-B933-6785-E7173F556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6202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xdr:row>
      <xdr:rowOff>0</xdr:rowOff>
    </xdr:from>
    <xdr:to>
      <xdr:col>4</xdr:col>
      <xdr:colOff>190500</xdr:colOff>
      <xdr:row>70</xdr:row>
      <xdr:rowOff>190500</xdr:rowOff>
    </xdr:to>
    <xdr:pic>
      <xdr:nvPicPr>
        <xdr:cNvPr id="50" name="Picture 49">
          <a:extLst>
            <a:ext uri="{FF2B5EF4-FFF2-40B4-BE49-F238E27FC236}">
              <a16:creationId xmlns:a16="http://schemas.microsoft.com/office/drawing/2014/main" id="{C1EA4B7D-2950-C40C-170B-B801D9AB24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69340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71</xdr:row>
      <xdr:rowOff>0</xdr:rowOff>
    </xdr:from>
    <xdr:to>
      <xdr:col>4</xdr:col>
      <xdr:colOff>190500</xdr:colOff>
      <xdr:row>71</xdr:row>
      <xdr:rowOff>190500</xdr:rowOff>
    </xdr:to>
    <xdr:pic>
      <xdr:nvPicPr>
        <xdr:cNvPr id="51" name="Picture 50">
          <a:extLst>
            <a:ext uri="{FF2B5EF4-FFF2-40B4-BE49-F238E27FC236}">
              <a16:creationId xmlns:a16="http://schemas.microsoft.com/office/drawing/2014/main" id="{90DF9CC5-78CC-12A0-20BE-DD86BB1E0A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7848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72</xdr:row>
      <xdr:rowOff>0</xdr:rowOff>
    </xdr:from>
    <xdr:to>
      <xdr:col>4</xdr:col>
      <xdr:colOff>190500</xdr:colOff>
      <xdr:row>72</xdr:row>
      <xdr:rowOff>190500</xdr:rowOff>
    </xdr:to>
    <xdr:pic>
      <xdr:nvPicPr>
        <xdr:cNvPr id="52" name="Picture 51">
          <a:extLst>
            <a:ext uri="{FF2B5EF4-FFF2-40B4-BE49-F238E27FC236}">
              <a16:creationId xmlns:a16="http://schemas.microsoft.com/office/drawing/2014/main" id="{90E08E18-836C-13C7-6AC7-4842B60FF3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8762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73</xdr:row>
      <xdr:rowOff>0</xdr:rowOff>
    </xdr:from>
    <xdr:to>
      <xdr:col>4</xdr:col>
      <xdr:colOff>190500</xdr:colOff>
      <xdr:row>73</xdr:row>
      <xdr:rowOff>190500</xdr:rowOff>
    </xdr:to>
    <xdr:pic>
      <xdr:nvPicPr>
        <xdr:cNvPr id="53" name="Picture 52">
          <a:extLst>
            <a:ext uri="{FF2B5EF4-FFF2-40B4-BE49-F238E27FC236}">
              <a16:creationId xmlns:a16="http://schemas.microsoft.com/office/drawing/2014/main" id="{D64A73FE-AFF0-A820-9140-59D7E13D33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94944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74</xdr:row>
      <xdr:rowOff>0</xdr:rowOff>
    </xdr:from>
    <xdr:to>
      <xdr:col>4</xdr:col>
      <xdr:colOff>190500</xdr:colOff>
      <xdr:row>74</xdr:row>
      <xdr:rowOff>190500</xdr:rowOff>
    </xdr:to>
    <xdr:pic>
      <xdr:nvPicPr>
        <xdr:cNvPr id="54" name="Picture 53">
          <a:extLst>
            <a:ext uri="{FF2B5EF4-FFF2-40B4-BE49-F238E27FC236}">
              <a16:creationId xmlns:a16="http://schemas.microsoft.com/office/drawing/2014/main" id="{F31CB7EF-896F-44B5-5573-812F33FE93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0225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75</xdr:row>
      <xdr:rowOff>0</xdr:rowOff>
    </xdr:from>
    <xdr:to>
      <xdr:col>4</xdr:col>
      <xdr:colOff>190500</xdr:colOff>
      <xdr:row>75</xdr:row>
      <xdr:rowOff>190500</xdr:rowOff>
    </xdr:to>
    <xdr:pic>
      <xdr:nvPicPr>
        <xdr:cNvPr id="55" name="Picture 54">
          <a:extLst>
            <a:ext uri="{FF2B5EF4-FFF2-40B4-BE49-F238E27FC236}">
              <a16:creationId xmlns:a16="http://schemas.microsoft.com/office/drawing/2014/main" id="{87C7BD71-0D08-0C81-B1D4-A8E5F15A1B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18718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76</xdr:row>
      <xdr:rowOff>0</xdr:rowOff>
    </xdr:from>
    <xdr:to>
      <xdr:col>4</xdr:col>
      <xdr:colOff>190500</xdr:colOff>
      <xdr:row>76</xdr:row>
      <xdr:rowOff>190500</xdr:rowOff>
    </xdr:to>
    <xdr:pic>
      <xdr:nvPicPr>
        <xdr:cNvPr id="56" name="Picture 55">
          <a:extLst>
            <a:ext uri="{FF2B5EF4-FFF2-40B4-BE49-F238E27FC236}">
              <a16:creationId xmlns:a16="http://schemas.microsoft.com/office/drawing/2014/main" id="{7011DA8F-AD69-436A-1262-4F7D9A8337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3517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77</xdr:row>
      <xdr:rowOff>0</xdr:rowOff>
    </xdr:from>
    <xdr:to>
      <xdr:col>4</xdr:col>
      <xdr:colOff>190500</xdr:colOff>
      <xdr:row>77</xdr:row>
      <xdr:rowOff>190500</xdr:rowOff>
    </xdr:to>
    <xdr:pic>
      <xdr:nvPicPr>
        <xdr:cNvPr id="57" name="Picture 56">
          <a:extLst>
            <a:ext uri="{FF2B5EF4-FFF2-40B4-BE49-F238E27FC236}">
              <a16:creationId xmlns:a16="http://schemas.microsoft.com/office/drawing/2014/main" id="{CE2C794C-BFE3-0212-E3BB-AD9A8046DA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5163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84</xdr:row>
      <xdr:rowOff>0</xdr:rowOff>
    </xdr:from>
    <xdr:to>
      <xdr:col>4</xdr:col>
      <xdr:colOff>190500</xdr:colOff>
      <xdr:row>84</xdr:row>
      <xdr:rowOff>190500</xdr:rowOff>
    </xdr:to>
    <xdr:pic>
      <xdr:nvPicPr>
        <xdr:cNvPr id="58" name="Picture 57">
          <a:extLst>
            <a:ext uri="{FF2B5EF4-FFF2-40B4-BE49-F238E27FC236}">
              <a16:creationId xmlns:a16="http://schemas.microsoft.com/office/drawing/2014/main" id="{D419C545-4782-AA1B-4670-C0D4C25A79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3027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85</xdr:row>
      <xdr:rowOff>0</xdr:rowOff>
    </xdr:from>
    <xdr:to>
      <xdr:col>4</xdr:col>
      <xdr:colOff>190500</xdr:colOff>
      <xdr:row>85</xdr:row>
      <xdr:rowOff>190500</xdr:rowOff>
    </xdr:to>
    <xdr:pic>
      <xdr:nvPicPr>
        <xdr:cNvPr id="59" name="Picture 58">
          <a:extLst>
            <a:ext uri="{FF2B5EF4-FFF2-40B4-BE49-F238E27FC236}">
              <a16:creationId xmlns:a16="http://schemas.microsoft.com/office/drawing/2014/main" id="{F048B0DF-CE50-8EE6-9508-45C54E8148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3941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86</xdr:row>
      <xdr:rowOff>0</xdr:rowOff>
    </xdr:from>
    <xdr:to>
      <xdr:col>4</xdr:col>
      <xdr:colOff>190500</xdr:colOff>
      <xdr:row>86</xdr:row>
      <xdr:rowOff>190500</xdr:rowOff>
    </xdr:to>
    <xdr:pic>
      <xdr:nvPicPr>
        <xdr:cNvPr id="60" name="Picture 59">
          <a:extLst>
            <a:ext uri="{FF2B5EF4-FFF2-40B4-BE49-F238E27FC236}">
              <a16:creationId xmlns:a16="http://schemas.microsoft.com/office/drawing/2014/main" id="{0CD3E9D4-4994-B3CD-EC03-4E2D784862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4856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87</xdr:row>
      <xdr:rowOff>0</xdr:rowOff>
    </xdr:from>
    <xdr:to>
      <xdr:col>4</xdr:col>
      <xdr:colOff>190500</xdr:colOff>
      <xdr:row>87</xdr:row>
      <xdr:rowOff>190500</xdr:rowOff>
    </xdr:to>
    <xdr:pic>
      <xdr:nvPicPr>
        <xdr:cNvPr id="61" name="Picture 60">
          <a:extLst>
            <a:ext uri="{FF2B5EF4-FFF2-40B4-BE49-F238E27FC236}">
              <a16:creationId xmlns:a16="http://schemas.microsoft.com/office/drawing/2014/main" id="{4964DAE8-EE27-B552-7793-93495C42FE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5770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94</xdr:row>
      <xdr:rowOff>0</xdr:rowOff>
    </xdr:from>
    <xdr:to>
      <xdr:col>4</xdr:col>
      <xdr:colOff>190500</xdr:colOff>
      <xdr:row>94</xdr:row>
      <xdr:rowOff>190500</xdr:rowOff>
    </xdr:to>
    <xdr:pic>
      <xdr:nvPicPr>
        <xdr:cNvPr id="62" name="Picture 61">
          <a:extLst>
            <a:ext uri="{FF2B5EF4-FFF2-40B4-BE49-F238E27FC236}">
              <a16:creationId xmlns:a16="http://schemas.microsoft.com/office/drawing/2014/main" id="{294B16D3-EDFC-C7AE-F71E-3C68C33F81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899769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95</xdr:row>
      <xdr:rowOff>0</xdr:rowOff>
    </xdr:from>
    <xdr:to>
      <xdr:col>4</xdr:col>
      <xdr:colOff>190500</xdr:colOff>
      <xdr:row>95</xdr:row>
      <xdr:rowOff>190500</xdr:rowOff>
    </xdr:to>
    <xdr:pic>
      <xdr:nvPicPr>
        <xdr:cNvPr id="63" name="Picture 62">
          <a:extLst>
            <a:ext uri="{FF2B5EF4-FFF2-40B4-BE49-F238E27FC236}">
              <a16:creationId xmlns:a16="http://schemas.microsoft.com/office/drawing/2014/main" id="{59C5D18F-527C-E3BA-664D-18B35D84A5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0708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96</xdr:row>
      <xdr:rowOff>0</xdr:rowOff>
    </xdr:from>
    <xdr:to>
      <xdr:col>4</xdr:col>
      <xdr:colOff>190500</xdr:colOff>
      <xdr:row>96</xdr:row>
      <xdr:rowOff>190500</xdr:rowOff>
    </xdr:to>
    <xdr:pic>
      <xdr:nvPicPr>
        <xdr:cNvPr id="64" name="Picture 63">
          <a:extLst>
            <a:ext uri="{FF2B5EF4-FFF2-40B4-BE49-F238E27FC236}">
              <a16:creationId xmlns:a16="http://schemas.microsoft.com/office/drawing/2014/main" id="{9D59CCCE-1AC5-FE4C-CF9F-4AE9C9A75D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1440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97</xdr:row>
      <xdr:rowOff>0</xdr:rowOff>
    </xdr:from>
    <xdr:to>
      <xdr:col>4</xdr:col>
      <xdr:colOff>190500</xdr:colOff>
      <xdr:row>97</xdr:row>
      <xdr:rowOff>190500</xdr:rowOff>
    </xdr:to>
    <xdr:pic>
      <xdr:nvPicPr>
        <xdr:cNvPr id="65" name="Picture 64">
          <a:extLst>
            <a:ext uri="{FF2B5EF4-FFF2-40B4-BE49-F238E27FC236}">
              <a16:creationId xmlns:a16="http://schemas.microsoft.com/office/drawing/2014/main" id="{E3952624-5C31-493B-4160-C195F6F0BC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2171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98</xdr:row>
      <xdr:rowOff>0</xdr:rowOff>
    </xdr:from>
    <xdr:to>
      <xdr:col>4</xdr:col>
      <xdr:colOff>190500</xdr:colOff>
      <xdr:row>98</xdr:row>
      <xdr:rowOff>190500</xdr:rowOff>
    </xdr:to>
    <xdr:pic>
      <xdr:nvPicPr>
        <xdr:cNvPr id="66" name="Picture 65">
          <a:extLst>
            <a:ext uri="{FF2B5EF4-FFF2-40B4-BE49-F238E27FC236}">
              <a16:creationId xmlns:a16="http://schemas.microsoft.com/office/drawing/2014/main" id="{51AF7DE7-2358-14A5-3083-6D284F6F95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2903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99</xdr:row>
      <xdr:rowOff>0</xdr:rowOff>
    </xdr:from>
    <xdr:to>
      <xdr:col>4</xdr:col>
      <xdr:colOff>190500</xdr:colOff>
      <xdr:row>99</xdr:row>
      <xdr:rowOff>190500</xdr:rowOff>
    </xdr:to>
    <xdr:pic>
      <xdr:nvPicPr>
        <xdr:cNvPr id="67" name="Picture 66">
          <a:extLst>
            <a:ext uri="{FF2B5EF4-FFF2-40B4-BE49-F238E27FC236}">
              <a16:creationId xmlns:a16="http://schemas.microsoft.com/office/drawing/2014/main" id="{EAE1323E-3289-A6BA-119C-7812F198E9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36345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100</xdr:row>
      <xdr:rowOff>0</xdr:rowOff>
    </xdr:from>
    <xdr:to>
      <xdr:col>4</xdr:col>
      <xdr:colOff>190500</xdr:colOff>
      <xdr:row>100</xdr:row>
      <xdr:rowOff>190500</xdr:rowOff>
    </xdr:to>
    <xdr:pic>
      <xdr:nvPicPr>
        <xdr:cNvPr id="68" name="Picture 67">
          <a:extLst>
            <a:ext uri="{FF2B5EF4-FFF2-40B4-BE49-F238E27FC236}">
              <a16:creationId xmlns:a16="http://schemas.microsoft.com/office/drawing/2014/main" id="{D4E0A2B3-441D-1AD3-C814-B4DC9A2634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43660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101</xdr:row>
      <xdr:rowOff>0</xdr:rowOff>
    </xdr:from>
    <xdr:to>
      <xdr:col>4</xdr:col>
      <xdr:colOff>190500</xdr:colOff>
      <xdr:row>101</xdr:row>
      <xdr:rowOff>190500</xdr:rowOff>
    </xdr:to>
    <xdr:pic>
      <xdr:nvPicPr>
        <xdr:cNvPr id="69" name="Picture 68">
          <a:extLst>
            <a:ext uri="{FF2B5EF4-FFF2-40B4-BE49-F238E27FC236}">
              <a16:creationId xmlns:a16="http://schemas.microsoft.com/office/drawing/2014/main" id="{14A25624-13B0-BB58-2888-A89B6025E9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5280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102</xdr:row>
      <xdr:rowOff>0</xdr:rowOff>
    </xdr:from>
    <xdr:to>
      <xdr:col>4</xdr:col>
      <xdr:colOff>190500</xdr:colOff>
      <xdr:row>102</xdr:row>
      <xdr:rowOff>190500</xdr:rowOff>
    </xdr:to>
    <xdr:pic>
      <xdr:nvPicPr>
        <xdr:cNvPr id="70" name="Picture 69">
          <a:extLst>
            <a:ext uri="{FF2B5EF4-FFF2-40B4-BE49-F238E27FC236}">
              <a16:creationId xmlns:a16="http://schemas.microsoft.com/office/drawing/2014/main" id="{3F3E911B-1C04-17D8-6138-233367229A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6194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103</xdr:row>
      <xdr:rowOff>0</xdr:rowOff>
    </xdr:from>
    <xdr:to>
      <xdr:col>4</xdr:col>
      <xdr:colOff>190500</xdr:colOff>
      <xdr:row>103</xdr:row>
      <xdr:rowOff>190500</xdr:rowOff>
    </xdr:to>
    <xdr:pic>
      <xdr:nvPicPr>
        <xdr:cNvPr id="71" name="Picture 70">
          <a:extLst>
            <a:ext uri="{FF2B5EF4-FFF2-40B4-BE49-F238E27FC236}">
              <a16:creationId xmlns:a16="http://schemas.microsoft.com/office/drawing/2014/main" id="{F4DDA566-B796-D3B4-0DCA-D34FEAB6A5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71092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104</xdr:row>
      <xdr:rowOff>0</xdr:rowOff>
    </xdr:from>
    <xdr:to>
      <xdr:col>4</xdr:col>
      <xdr:colOff>190500</xdr:colOff>
      <xdr:row>104</xdr:row>
      <xdr:rowOff>190500</xdr:rowOff>
    </xdr:to>
    <xdr:pic>
      <xdr:nvPicPr>
        <xdr:cNvPr id="72" name="Picture 71">
          <a:extLst>
            <a:ext uri="{FF2B5EF4-FFF2-40B4-BE49-F238E27FC236}">
              <a16:creationId xmlns:a16="http://schemas.microsoft.com/office/drawing/2014/main" id="{C1FEB306-4DD4-94C7-C29B-A7C1B822C7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8023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105</xdr:row>
      <xdr:rowOff>0</xdr:rowOff>
    </xdr:from>
    <xdr:to>
      <xdr:col>4</xdr:col>
      <xdr:colOff>190500</xdr:colOff>
      <xdr:row>105</xdr:row>
      <xdr:rowOff>190500</xdr:rowOff>
    </xdr:to>
    <xdr:pic>
      <xdr:nvPicPr>
        <xdr:cNvPr id="73" name="Picture 72">
          <a:extLst>
            <a:ext uri="{FF2B5EF4-FFF2-40B4-BE49-F238E27FC236}">
              <a16:creationId xmlns:a16="http://schemas.microsoft.com/office/drawing/2014/main" id="{6890F806-79A4-6DC4-15B8-AF8B145CC0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89380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106</xdr:row>
      <xdr:rowOff>0</xdr:rowOff>
    </xdr:from>
    <xdr:to>
      <xdr:col>4</xdr:col>
      <xdr:colOff>190500</xdr:colOff>
      <xdr:row>106</xdr:row>
      <xdr:rowOff>190500</xdr:rowOff>
    </xdr:to>
    <xdr:pic>
      <xdr:nvPicPr>
        <xdr:cNvPr id="74" name="Picture 73">
          <a:extLst>
            <a:ext uri="{FF2B5EF4-FFF2-40B4-BE49-F238E27FC236}">
              <a16:creationId xmlns:a16="http://schemas.microsoft.com/office/drawing/2014/main" id="{6A1B1D28-3098-DCF9-0F3E-CAEACC762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99852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107</xdr:row>
      <xdr:rowOff>0</xdr:rowOff>
    </xdr:from>
    <xdr:to>
      <xdr:col>4</xdr:col>
      <xdr:colOff>190500</xdr:colOff>
      <xdr:row>107</xdr:row>
      <xdr:rowOff>190500</xdr:rowOff>
    </xdr:to>
    <xdr:pic>
      <xdr:nvPicPr>
        <xdr:cNvPr id="75" name="Picture 74">
          <a:extLst>
            <a:ext uri="{FF2B5EF4-FFF2-40B4-BE49-F238E27FC236}">
              <a16:creationId xmlns:a16="http://schemas.microsoft.com/office/drawing/2014/main" id="{870F0E33-4D64-73D9-186D-66720893DD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0766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108</xdr:row>
      <xdr:rowOff>0</xdr:rowOff>
    </xdr:from>
    <xdr:to>
      <xdr:col>4</xdr:col>
      <xdr:colOff>190500</xdr:colOff>
      <xdr:row>108</xdr:row>
      <xdr:rowOff>190500</xdr:rowOff>
    </xdr:to>
    <xdr:pic>
      <xdr:nvPicPr>
        <xdr:cNvPr id="76" name="Picture 75">
          <a:extLst>
            <a:ext uri="{FF2B5EF4-FFF2-40B4-BE49-F238E27FC236}">
              <a16:creationId xmlns:a16="http://schemas.microsoft.com/office/drawing/2014/main" id="{59A9FF64-D98D-4D4F-49DA-D1A597047F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16812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109</xdr:row>
      <xdr:rowOff>0</xdr:rowOff>
    </xdr:from>
    <xdr:to>
      <xdr:col>4</xdr:col>
      <xdr:colOff>190500</xdr:colOff>
      <xdr:row>109</xdr:row>
      <xdr:rowOff>190500</xdr:rowOff>
    </xdr:to>
    <xdr:pic>
      <xdr:nvPicPr>
        <xdr:cNvPr id="77" name="Picture 76">
          <a:extLst>
            <a:ext uri="{FF2B5EF4-FFF2-40B4-BE49-F238E27FC236}">
              <a16:creationId xmlns:a16="http://schemas.microsoft.com/office/drawing/2014/main" id="{354C23D4-4D5B-4DEE-786D-BDF44B65F6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2595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110</xdr:row>
      <xdr:rowOff>0</xdr:rowOff>
    </xdr:from>
    <xdr:to>
      <xdr:col>4</xdr:col>
      <xdr:colOff>190500</xdr:colOff>
      <xdr:row>110</xdr:row>
      <xdr:rowOff>190500</xdr:rowOff>
    </xdr:to>
    <xdr:pic>
      <xdr:nvPicPr>
        <xdr:cNvPr id="78" name="Picture 77">
          <a:extLst>
            <a:ext uri="{FF2B5EF4-FFF2-40B4-BE49-F238E27FC236}">
              <a16:creationId xmlns:a16="http://schemas.microsoft.com/office/drawing/2014/main" id="{E5DE92D3-12B6-5B75-C969-4247C56B7C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35100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111</xdr:row>
      <xdr:rowOff>0</xdr:rowOff>
    </xdr:from>
    <xdr:to>
      <xdr:col>4</xdr:col>
      <xdr:colOff>190500</xdr:colOff>
      <xdr:row>111</xdr:row>
      <xdr:rowOff>190500</xdr:rowOff>
    </xdr:to>
    <xdr:pic>
      <xdr:nvPicPr>
        <xdr:cNvPr id="79" name="Picture 78">
          <a:extLst>
            <a:ext uri="{FF2B5EF4-FFF2-40B4-BE49-F238E27FC236}">
              <a16:creationId xmlns:a16="http://schemas.microsoft.com/office/drawing/2014/main" id="{B8ACFBE9-7D53-E1B9-C28E-249306D547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44244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112</xdr:row>
      <xdr:rowOff>0</xdr:rowOff>
    </xdr:from>
    <xdr:to>
      <xdr:col>4</xdr:col>
      <xdr:colOff>190500</xdr:colOff>
      <xdr:row>112</xdr:row>
      <xdr:rowOff>190500</xdr:rowOff>
    </xdr:to>
    <xdr:pic>
      <xdr:nvPicPr>
        <xdr:cNvPr id="80" name="Picture 79">
          <a:extLst>
            <a:ext uri="{FF2B5EF4-FFF2-40B4-BE49-F238E27FC236}">
              <a16:creationId xmlns:a16="http://schemas.microsoft.com/office/drawing/2014/main" id="{EDA95118-1EDB-0590-9876-8967300D07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53388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113</xdr:row>
      <xdr:rowOff>0</xdr:rowOff>
    </xdr:from>
    <xdr:to>
      <xdr:col>4</xdr:col>
      <xdr:colOff>190500</xdr:colOff>
      <xdr:row>113</xdr:row>
      <xdr:rowOff>190500</xdr:rowOff>
    </xdr:to>
    <xdr:pic>
      <xdr:nvPicPr>
        <xdr:cNvPr id="81" name="Picture 80">
          <a:extLst>
            <a:ext uri="{FF2B5EF4-FFF2-40B4-BE49-F238E27FC236}">
              <a16:creationId xmlns:a16="http://schemas.microsoft.com/office/drawing/2014/main" id="{6B6526EF-0099-3622-7A8F-F194438EE3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66190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114</xdr:row>
      <xdr:rowOff>0</xdr:rowOff>
    </xdr:from>
    <xdr:to>
      <xdr:col>4</xdr:col>
      <xdr:colOff>190500</xdr:colOff>
      <xdr:row>114</xdr:row>
      <xdr:rowOff>190500</xdr:rowOff>
    </xdr:to>
    <xdr:pic>
      <xdr:nvPicPr>
        <xdr:cNvPr id="82" name="Picture 81">
          <a:extLst>
            <a:ext uri="{FF2B5EF4-FFF2-40B4-BE49-F238E27FC236}">
              <a16:creationId xmlns:a16="http://schemas.microsoft.com/office/drawing/2014/main" id="{477E8273-31E0-5DE9-442B-D47F5255C0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7899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115</xdr:row>
      <xdr:rowOff>0</xdr:rowOff>
    </xdr:from>
    <xdr:to>
      <xdr:col>4</xdr:col>
      <xdr:colOff>190500</xdr:colOff>
      <xdr:row>115</xdr:row>
      <xdr:rowOff>190500</xdr:rowOff>
    </xdr:to>
    <xdr:pic>
      <xdr:nvPicPr>
        <xdr:cNvPr id="83" name="Picture 82">
          <a:extLst>
            <a:ext uri="{FF2B5EF4-FFF2-40B4-BE49-F238E27FC236}">
              <a16:creationId xmlns:a16="http://schemas.microsoft.com/office/drawing/2014/main" id="{04B20C1F-3F06-DC63-8A4E-AF44F4D874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091793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116</xdr:row>
      <xdr:rowOff>0</xdr:rowOff>
    </xdr:from>
    <xdr:to>
      <xdr:col>4</xdr:col>
      <xdr:colOff>190500</xdr:colOff>
      <xdr:row>116</xdr:row>
      <xdr:rowOff>190500</xdr:rowOff>
    </xdr:to>
    <xdr:pic>
      <xdr:nvPicPr>
        <xdr:cNvPr id="84" name="Picture 83">
          <a:extLst>
            <a:ext uri="{FF2B5EF4-FFF2-40B4-BE49-F238E27FC236}">
              <a16:creationId xmlns:a16="http://schemas.microsoft.com/office/drawing/2014/main" id="{9BD03357-57A1-3E56-AED3-ED59BD02CC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04595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117</xdr:row>
      <xdr:rowOff>0</xdr:rowOff>
    </xdr:from>
    <xdr:to>
      <xdr:col>4</xdr:col>
      <xdr:colOff>190500</xdr:colOff>
      <xdr:row>117</xdr:row>
      <xdr:rowOff>190500</xdr:rowOff>
    </xdr:to>
    <xdr:pic>
      <xdr:nvPicPr>
        <xdr:cNvPr id="85" name="Picture 84">
          <a:extLst>
            <a:ext uri="{FF2B5EF4-FFF2-40B4-BE49-F238E27FC236}">
              <a16:creationId xmlns:a16="http://schemas.microsoft.com/office/drawing/2014/main" id="{C91CC81F-7909-0E28-BFB1-F8D4E7211A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13739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118</xdr:row>
      <xdr:rowOff>0</xdr:rowOff>
    </xdr:from>
    <xdr:to>
      <xdr:col>4</xdr:col>
      <xdr:colOff>190500</xdr:colOff>
      <xdr:row>118</xdr:row>
      <xdr:rowOff>190500</xdr:rowOff>
    </xdr:to>
    <xdr:pic>
      <xdr:nvPicPr>
        <xdr:cNvPr id="86" name="Picture 85">
          <a:extLst>
            <a:ext uri="{FF2B5EF4-FFF2-40B4-BE49-F238E27FC236}">
              <a16:creationId xmlns:a16="http://schemas.microsoft.com/office/drawing/2014/main" id="{3F49637E-3EEA-30E3-ECB8-7F8A752D02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22883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119</xdr:row>
      <xdr:rowOff>0</xdr:rowOff>
    </xdr:from>
    <xdr:to>
      <xdr:col>4</xdr:col>
      <xdr:colOff>190500</xdr:colOff>
      <xdr:row>119</xdr:row>
      <xdr:rowOff>190500</xdr:rowOff>
    </xdr:to>
    <xdr:pic>
      <xdr:nvPicPr>
        <xdr:cNvPr id="87" name="Picture 86">
          <a:extLst>
            <a:ext uri="{FF2B5EF4-FFF2-40B4-BE49-F238E27FC236}">
              <a16:creationId xmlns:a16="http://schemas.microsoft.com/office/drawing/2014/main" id="{CA867628-84E7-98AF-00C1-2F87376F94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3202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120</xdr:row>
      <xdr:rowOff>0</xdr:rowOff>
    </xdr:from>
    <xdr:to>
      <xdr:col>4</xdr:col>
      <xdr:colOff>190500</xdr:colOff>
      <xdr:row>120</xdr:row>
      <xdr:rowOff>190500</xdr:rowOff>
    </xdr:to>
    <xdr:pic>
      <xdr:nvPicPr>
        <xdr:cNvPr id="88" name="Picture 87">
          <a:extLst>
            <a:ext uri="{FF2B5EF4-FFF2-40B4-BE49-F238E27FC236}">
              <a16:creationId xmlns:a16="http://schemas.microsoft.com/office/drawing/2014/main" id="{238C3A73-EADB-9352-2176-5C7CA0E8C4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41171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121</xdr:row>
      <xdr:rowOff>0</xdr:rowOff>
    </xdr:from>
    <xdr:to>
      <xdr:col>4</xdr:col>
      <xdr:colOff>190500</xdr:colOff>
      <xdr:row>121</xdr:row>
      <xdr:rowOff>190500</xdr:rowOff>
    </xdr:to>
    <xdr:pic>
      <xdr:nvPicPr>
        <xdr:cNvPr id="89" name="Picture 88">
          <a:extLst>
            <a:ext uri="{FF2B5EF4-FFF2-40B4-BE49-F238E27FC236}">
              <a16:creationId xmlns:a16="http://schemas.microsoft.com/office/drawing/2014/main" id="{3C5914B6-0B12-4206-E31C-FB7EF709A5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48486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122</xdr:row>
      <xdr:rowOff>0</xdr:rowOff>
    </xdr:from>
    <xdr:to>
      <xdr:col>4</xdr:col>
      <xdr:colOff>190500</xdr:colOff>
      <xdr:row>122</xdr:row>
      <xdr:rowOff>190500</xdr:rowOff>
    </xdr:to>
    <xdr:pic>
      <xdr:nvPicPr>
        <xdr:cNvPr id="90" name="Picture 89">
          <a:extLst>
            <a:ext uri="{FF2B5EF4-FFF2-40B4-BE49-F238E27FC236}">
              <a16:creationId xmlns:a16="http://schemas.microsoft.com/office/drawing/2014/main" id="{C84B639B-F995-BD02-7F3B-E0D1165DEB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5580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123</xdr:row>
      <xdr:rowOff>0</xdr:rowOff>
    </xdr:from>
    <xdr:to>
      <xdr:col>4</xdr:col>
      <xdr:colOff>190500</xdr:colOff>
      <xdr:row>123</xdr:row>
      <xdr:rowOff>190500</xdr:rowOff>
    </xdr:to>
    <xdr:pic>
      <xdr:nvPicPr>
        <xdr:cNvPr id="91" name="Picture 90">
          <a:extLst>
            <a:ext uri="{FF2B5EF4-FFF2-40B4-BE49-F238E27FC236}">
              <a16:creationId xmlns:a16="http://schemas.microsoft.com/office/drawing/2014/main" id="{C73029DE-6896-39A6-2CC9-E2140A797D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63116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124</xdr:row>
      <xdr:rowOff>0</xdr:rowOff>
    </xdr:from>
    <xdr:to>
      <xdr:col>4</xdr:col>
      <xdr:colOff>190500</xdr:colOff>
      <xdr:row>124</xdr:row>
      <xdr:rowOff>190500</xdr:rowOff>
    </xdr:to>
    <xdr:pic>
      <xdr:nvPicPr>
        <xdr:cNvPr id="92" name="Picture 91">
          <a:extLst>
            <a:ext uri="{FF2B5EF4-FFF2-40B4-BE49-F238E27FC236}">
              <a16:creationId xmlns:a16="http://schemas.microsoft.com/office/drawing/2014/main" id="{F25E81D5-DFAB-C564-5BFB-83B24ECA76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70432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125</xdr:row>
      <xdr:rowOff>0</xdr:rowOff>
    </xdr:from>
    <xdr:to>
      <xdr:col>4</xdr:col>
      <xdr:colOff>190500</xdr:colOff>
      <xdr:row>125</xdr:row>
      <xdr:rowOff>190500</xdr:rowOff>
    </xdr:to>
    <xdr:pic>
      <xdr:nvPicPr>
        <xdr:cNvPr id="93" name="Picture 92">
          <a:extLst>
            <a:ext uri="{FF2B5EF4-FFF2-40B4-BE49-F238E27FC236}">
              <a16:creationId xmlns:a16="http://schemas.microsoft.com/office/drawing/2014/main" id="{A30B6C08-F04D-D415-76D5-27729CA48C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777472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126</xdr:row>
      <xdr:rowOff>0</xdr:rowOff>
    </xdr:from>
    <xdr:to>
      <xdr:col>4</xdr:col>
      <xdr:colOff>190500</xdr:colOff>
      <xdr:row>126</xdr:row>
      <xdr:rowOff>190500</xdr:rowOff>
    </xdr:to>
    <xdr:pic>
      <xdr:nvPicPr>
        <xdr:cNvPr id="94" name="Picture 93">
          <a:extLst>
            <a:ext uri="{FF2B5EF4-FFF2-40B4-BE49-F238E27FC236}">
              <a16:creationId xmlns:a16="http://schemas.microsoft.com/office/drawing/2014/main" id="{F076F47D-02C0-EE1E-F2C2-44B02DEC29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85062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127</xdr:row>
      <xdr:rowOff>0</xdr:rowOff>
    </xdr:from>
    <xdr:to>
      <xdr:col>4</xdr:col>
      <xdr:colOff>190500</xdr:colOff>
      <xdr:row>127</xdr:row>
      <xdr:rowOff>190500</xdr:rowOff>
    </xdr:to>
    <xdr:pic>
      <xdr:nvPicPr>
        <xdr:cNvPr id="95" name="Picture 94">
          <a:extLst>
            <a:ext uri="{FF2B5EF4-FFF2-40B4-BE49-F238E27FC236}">
              <a16:creationId xmlns:a16="http://schemas.microsoft.com/office/drawing/2014/main" id="{4382A56C-ECDA-D9D7-28B1-66EC0A6879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92377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128</xdr:row>
      <xdr:rowOff>0</xdr:rowOff>
    </xdr:from>
    <xdr:to>
      <xdr:col>4</xdr:col>
      <xdr:colOff>190500</xdr:colOff>
      <xdr:row>128</xdr:row>
      <xdr:rowOff>190500</xdr:rowOff>
    </xdr:to>
    <xdr:pic>
      <xdr:nvPicPr>
        <xdr:cNvPr id="96" name="Picture 95">
          <a:extLst>
            <a:ext uri="{FF2B5EF4-FFF2-40B4-BE49-F238E27FC236}">
              <a16:creationId xmlns:a16="http://schemas.microsoft.com/office/drawing/2014/main" id="{2D667EAF-A899-1333-2409-DE77830354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1996928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129</xdr:row>
      <xdr:rowOff>0</xdr:rowOff>
    </xdr:from>
    <xdr:to>
      <xdr:col>4</xdr:col>
      <xdr:colOff>190500</xdr:colOff>
      <xdr:row>129</xdr:row>
      <xdr:rowOff>190500</xdr:rowOff>
    </xdr:to>
    <xdr:pic>
      <xdr:nvPicPr>
        <xdr:cNvPr id="97" name="Picture 96">
          <a:extLst>
            <a:ext uri="{FF2B5EF4-FFF2-40B4-BE49-F238E27FC236}">
              <a16:creationId xmlns:a16="http://schemas.microsoft.com/office/drawing/2014/main" id="{245530CB-6C45-1D2E-D008-5F8F2D6E39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07008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131</xdr:row>
      <xdr:rowOff>0</xdr:rowOff>
    </xdr:from>
    <xdr:to>
      <xdr:col>4</xdr:col>
      <xdr:colOff>190500</xdr:colOff>
      <xdr:row>131</xdr:row>
      <xdr:rowOff>190500</xdr:rowOff>
    </xdr:to>
    <xdr:pic>
      <xdr:nvPicPr>
        <xdr:cNvPr id="98" name="Picture 97">
          <a:extLst>
            <a:ext uri="{FF2B5EF4-FFF2-40B4-BE49-F238E27FC236}">
              <a16:creationId xmlns:a16="http://schemas.microsoft.com/office/drawing/2014/main" id="{CDF20ED0-4A8D-68EA-FC74-49077BB23E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21638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132</xdr:row>
      <xdr:rowOff>0</xdr:rowOff>
    </xdr:from>
    <xdr:to>
      <xdr:col>4</xdr:col>
      <xdr:colOff>190500</xdr:colOff>
      <xdr:row>132</xdr:row>
      <xdr:rowOff>190500</xdr:rowOff>
    </xdr:to>
    <xdr:pic>
      <xdr:nvPicPr>
        <xdr:cNvPr id="99" name="Picture 98">
          <a:extLst>
            <a:ext uri="{FF2B5EF4-FFF2-40B4-BE49-F238E27FC236}">
              <a16:creationId xmlns:a16="http://schemas.microsoft.com/office/drawing/2014/main" id="{DE30ED7B-3889-7285-2D76-EAAC43671F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344400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133</xdr:row>
      <xdr:rowOff>0</xdr:rowOff>
    </xdr:from>
    <xdr:to>
      <xdr:col>4</xdr:col>
      <xdr:colOff>190500</xdr:colOff>
      <xdr:row>133</xdr:row>
      <xdr:rowOff>190500</xdr:rowOff>
    </xdr:to>
    <xdr:pic>
      <xdr:nvPicPr>
        <xdr:cNvPr id="100" name="Picture 99">
          <a:extLst>
            <a:ext uri="{FF2B5EF4-FFF2-40B4-BE49-F238E27FC236}">
              <a16:creationId xmlns:a16="http://schemas.microsoft.com/office/drawing/2014/main" id="{25F67956-39D1-0EF9-79AF-ACD25DEB3B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472416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134</xdr:row>
      <xdr:rowOff>0</xdr:rowOff>
    </xdr:from>
    <xdr:to>
      <xdr:col>4</xdr:col>
      <xdr:colOff>190500</xdr:colOff>
      <xdr:row>134</xdr:row>
      <xdr:rowOff>190500</xdr:rowOff>
    </xdr:to>
    <xdr:pic>
      <xdr:nvPicPr>
        <xdr:cNvPr id="101" name="Picture 100">
          <a:extLst>
            <a:ext uri="{FF2B5EF4-FFF2-40B4-BE49-F238E27FC236}">
              <a16:creationId xmlns:a16="http://schemas.microsoft.com/office/drawing/2014/main" id="{B3AFC7CE-5D0F-6457-201B-23DA634A05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58214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135</xdr:row>
      <xdr:rowOff>0</xdr:rowOff>
    </xdr:from>
    <xdr:to>
      <xdr:col>4</xdr:col>
      <xdr:colOff>190500</xdr:colOff>
      <xdr:row>135</xdr:row>
      <xdr:rowOff>190500</xdr:rowOff>
    </xdr:to>
    <xdr:pic>
      <xdr:nvPicPr>
        <xdr:cNvPr id="102" name="Picture 101">
          <a:extLst>
            <a:ext uri="{FF2B5EF4-FFF2-40B4-BE49-F238E27FC236}">
              <a16:creationId xmlns:a16="http://schemas.microsoft.com/office/drawing/2014/main" id="{01195EDF-19A9-169B-DC6D-1F3519333C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26735840"/>
          <a:ext cx="190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0</xdr:col>
      <xdr:colOff>190500</xdr:colOff>
      <xdr:row>11</xdr:row>
      <xdr:rowOff>247650</xdr:rowOff>
    </xdr:to>
    <xdr:pic>
      <xdr:nvPicPr>
        <xdr:cNvPr id="6" name="Picture 5">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09850"/>
          <a:ext cx="19050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usharbormaster.com/secure/auxview.cfm?recordid=30363" TargetMode="External"/><Relationship Id="rId21" Type="http://schemas.openxmlformats.org/officeDocument/2006/relationships/hyperlink" Target="http://www.usharbormaster.com/secure/auxview.cfm?recordid=38041" TargetMode="External"/><Relationship Id="rId324" Type="http://schemas.openxmlformats.org/officeDocument/2006/relationships/hyperlink" Target="http://www.usharbormaster.com/secure/AuxAidReport_new.cfm?id=44424" TargetMode="External"/><Relationship Id="rId531" Type="http://schemas.openxmlformats.org/officeDocument/2006/relationships/hyperlink" Target="http://maps.google.com/?output=embed&amp;q=44.55986611,-68.80020667" TargetMode="External"/><Relationship Id="rId170" Type="http://schemas.openxmlformats.org/officeDocument/2006/relationships/hyperlink" Target="http://maps.google.com/?output=embed&amp;q=44.61827500,-67.31632833" TargetMode="External"/><Relationship Id="rId268" Type="http://schemas.openxmlformats.org/officeDocument/2006/relationships/hyperlink" Target="http://www.usharbormaster.com/secure/AuxAidReport_new.cfm?id=23565" TargetMode="External"/><Relationship Id="rId475" Type="http://schemas.openxmlformats.org/officeDocument/2006/relationships/hyperlink" Target="http://maps.google.com/?output=embed&amp;q=43.96393333,-69.20018333" TargetMode="External"/><Relationship Id="rId32" Type="http://schemas.openxmlformats.org/officeDocument/2006/relationships/hyperlink" Target="http://www.usharbormaster.com/secure/AuxAidReport_new.cfm?id=38043" TargetMode="External"/><Relationship Id="rId128" Type="http://schemas.openxmlformats.org/officeDocument/2006/relationships/hyperlink" Target="http://www.usharbormaster.com/secure/AuxAidReport_new.cfm?id=30365" TargetMode="External"/><Relationship Id="rId335" Type="http://schemas.openxmlformats.org/officeDocument/2006/relationships/hyperlink" Target="http://maps.google.com/?output=embed&amp;q=44.91027778,-67.04250000" TargetMode="External"/><Relationship Id="rId542" Type="http://schemas.openxmlformats.org/officeDocument/2006/relationships/hyperlink" Target="http://maps.google.com/?output=embed&amp;q=44.41403056,-68.36616111" TargetMode="External"/><Relationship Id="rId181" Type="http://schemas.openxmlformats.org/officeDocument/2006/relationships/hyperlink" Target="http://www.usharbormaster.com/secure/auxview.cfm?recordid=30370" TargetMode="External"/><Relationship Id="rId402" Type="http://schemas.openxmlformats.org/officeDocument/2006/relationships/hyperlink" Target="http://maps.google.com/?output=embed&amp;q=44.49163889,-67.57793889" TargetMode="External"/><Relationship Id="rId279" Type="http://schemas.openxmlformats.org/officeDocument/2006/relationships/hyperlink" Target="http://maps.google.com/?output=embed&amp;q=44.28047222,-68.94302778" TargetMode="External"/><Relationship Id="rId486" Type="http://schemas.openxmlformats.org/officeDocument/2006/relationships/hyperlink" Target="http://maps.google.com/?output=embed&amp;q=43.96393333,-69.20141667" TargetMode="External"/><Relationship Id="rId43" Type="http://schemas.openxmlformats.org/officeDocument/2006/relationships/hyperlink" Target="http://maps.google.com/?output=embed&amp;q=44.40046944,-68.19894722" TargetMode="External"/><Relationship Id="rId139" Type="http://schemas.openxmlformats.org/officeDocument/2006/relationships/hyperlink" Target="http://maps.google.com/?output=embed&amp;q=44.49473333,-67.55660000" TargetMode="External"/><Relationship Id="rId346" Type="http://schemas.openxmlformats.org/officeDocument/2006/relationships/hyperlink" Target="http://maps.google.com/?output=embed&amp;q=44.09976667,-69.09641667" TargetMode="External"/><Relationship Id="rId553" Type="http://schemas.openxmlformats.org/officeDocument/2006/relationships/hyperlink" Target="http://www.usharbormaster.com/secure/auxview.cfm?recordid=36753" TargetMode="External"/><Relationship Id="rId192" Type="http://schemas.openxmlformats.org/officeDocument/2006/relationships/hyperlink" Target="http://www.usharbormaster.com/secure/AuxAidReport_new.cfm?id=27718" TargetMode="External"/><Relationship Id="rId206" Type="http://schemas.openxmlformats.org/officeDocument/2006/relationships/hyperlink" Target="http://maps.google.com/?output=embed&amp;q=44.26053333,-68.24151667" TargetMode="External"/><Relationship Id="rId413" Type="http://schemas.openxmlformats.org/officeDocument/2006/relationships/hyperlink" Target="http://www.usharbormaster.com/secure/auxview.cfm?recordid=28758" TargetMode="External"/><Relationship Id="rId497" Type="http://schemas.openxmlformats.org/officeDocument/2006/relationships/hyperlink" Target="http://www.usharbormaster.com/secure/auxview.cfm?recordid=40141" TargetMode="External"/><Relationship Id="rId357" Type="http://schemas.openxmlformats.org/officeDocument/2006/relationships/hyperlink" Target="http://www.usharbormaster.com/secure/auxview.cfm?recordid=41460" TargetMode="External"/><Relationship Id="rId54" Type="http://schemas.openxmlformats.org/officeDocument/2006/relationships/hyperlink" Target="http://maps.google.com/?output=embed&amp;q=44.18138889,-68.35305556" TargetMode="External"/><Relationship Id="rId217" Type="http://schemas.openxmlformats.org/officeDocument/2006/relationships/hyperlink" Target="http://www.usharbormaster.com/secure/auxview.cfm?recordid=30582" TargetMode="External"/><Relationship Id="rId564" Type="http://schemas.openxmlformats.org/officeDocument/2006/relationships/hyperlink" Target="http://www.usharbormaster.com/secure/AuxAidReport_new.cfm?id=36755" TargetMode="External"/><Relationship Id="rId424" Type="http://schemas.openxmlformats.org/officeDocument/2006/relationships/hyperlink" Target="http://www.usharbormaster.com/secure/AuxAidReport_new.cfm?id=28760" TargetMode="External"/><Relationship Id="rId270" Type="http://schemas.openxmlformats.org/officeDocument/2006/relationships/hyperlink" Target="http://maps.google.com/?output=embed&amp;q=44.32285000,-68.76685000" TargetMode="External"/><Relationship Id="rId65" Type="http://schemas.openxmlformats.org/officeDocument/2006/relationships/hyperlink" Target="http://www.usharbormaster.com/secure/auxview.cfm?recordid=28766" TargetMode="External"/><Relationship Id="rId130" Type="http://schemas.openxmlformats.org/officeDocument/2006/relationships/hyperlink" Target="http://maps.google.com/?output=embed&amp;q=44.17647222,-68.35568611" TargetMode="External"/><Relationship Id="rId368" Type="http://schemas.openxmlformats.org/officeDocument/2006/relationships/hyperlink" Target="http://www.usharbormaster.com/secure/AuxAidReport_new.cfm?id=41461" TargetMode="External"/><Relationship Id="rId575" Type="http://schemas.openxmlformats.org/officeDocument/2006/relationships/hyperlink" Target="http://maps.google.com/?output=embed&amp;q=43.99545000,-69.16673333" TargetMode="External"/><Relationship Id="rId228" Type="http://schemas.openxmlformats.org/officeDocument/2006/relationships/hyperlink" Target="http://www.usharbormaster.com/secure/AuxAidReport_new.cfm?id=44419" TargetMode="External"/><Relationship Id="rId435" Type="http://schemas.openxmlformats.org/officeDocument/2006/relationships/hyperlink" Target="http://maps.google.com/?output=embed&amp;q=44.89533333,-67.06572222" TargetMode="External"/><Relationship Id="rId281" Type="http://schemas.openxmlformats.org/officeDocument/2006/relationships/hyperlink" Target="http://www.usharbormaster.com/secure/auxview.cfm?recordid=25681" TargetMode="External"/><Relationship Id="rId502" Type="http://schemas.openxmlformats.org/officeDocument/2006/relationships/hyperlink" Target="http://maps.google.com/?output=embed&amp;q=43.96386667,-69.20426667" TargetMode="External"/><Relationship Id="rId76" Type="http://schemas.openxmlformats.org/officeDocument/2006/relationships/hyperlink" Target="http://www.usharbormaster.com/secure/AuxAidReport_new.cfm?id=27559" TargetMode="External"/><Relationship Id="rId141" Type="http://schemas.openxmlformats.org/officeDocument/2006/relationships/hyperlink" Target="http://www.usharbormaster.com/secure/auxview.cfm?recordid=36820" TargetMode="External"/><Relationship Id="rId379" Type="http://schemas.openxmlformats.org/officeDocument/2006/relationships/hyperlink" Target="http://maps.google.com/?output=embed&amp;q=44.10191667,-69.10321667" TargetMode="External"/><Relationship Id="rId7" Type="http://schemas.openxmlformats.org/officeDocument/2006/relationships/hyperlink" Target="http://maps.google.com/?output=embed&amp;q=44.39222222,-68.19916667" TargetMode="External"/><Relationship Id="rId183" Type="http://schemas.openxmlformats.org/officeDocument/2006/relationships/hyperlink" Target="http://maps.google.com/?output=embed&amp;q=44.62173500,-67.31374333" TargetMode="External"/><Relationship Id="rId239" Type="http://schemas.openxmlformats.org/officeDocument/2006/relationships/hyperlink" Target="http://maps.google.com/?output=embed&amp;q=44.34646111,-68.42118611" TargetMode="External"/><Relationship Id="rId390" Type="http://schemas.openxmlformats.org/officeDocument/2006/relationships/hyperlink" Target="http://maps.google.com/?output=embed&amp;q=44.08166667,-69.09777778" TargetMode="External"/><Relationship Id="rId404" Type="http://schemas.openxmlformats.org/officeDocument/2006/relationships/hyperlink" Target="http://www.usharbormaster.com/secure/AuxAidReport_new.cfm?id=27569" TargetMode="External"/><Relationship Id="rId446" Type="http://schemas.openxmlformats.org/officeDocument/2006/relationships/hyperlink" Target="http://maps.google.com/?output=embed&amp;q=44.50348889,-67.57333056" TargetMode="External"/><Relationship Id="rId250" Type="http://schemas.openxmlformats.org/officeDocument/2006/relationships/hyperlink" Target="http://maps.google.com/?output=embed&amp;q=44.30952778,-68.44463889" TargetMode="External"/><Relationship Id="rId292" Type="http://schemas.openxmlformats.org/officeDocument/2006/relationships/hyperlink" Target="http://www.usharbormaster.com/secure/AuxAidReport_new.cfm?id=28381" TargetMode="External"/><Relationship Id="rId306" Type="http://schemas.openxmlformats.org/officeDocument/2006/relationships/hyperlink" Target="http://maps.google.com/?output=embed&amp;q=44.43804722,-68.34732778" TargetMode="External"/><Relationship Id="rId488" Type="http://schemas.openxmlformats.org/officeDocument/2006/relationships/hyperlink" Target="http://www.usharbormaster.com/secure/AuxAidReport_new.cfm?id=40138" TargetMode="External"/><Relationship Id="rId45" Type="http://schemas.openxmlformats.org/officeDocument/2006/relationships/hyperlink" Target="http://www.usharbormaster.com/secure/auxview.cfm?recordid=31199" TargetMode="External"/><Relationship Id="rId87" Type="http://schemas.openxmlformats.org/officeDocument/2006/relationships/hyperlink" Target="http://maps.google.com/?output=embed&amp;q=44.90012778,-67.01240278" TargetMode="External"/><Relationship Id="rId110" Type="http://schemas.openxmlformats.org/officeDocument/2006/relationships/hyperlink" Target="http://maps.google.com/?output=embed&amp;q=44.77129167,-68.78564722" TargetMode="External"/><Relationship Id="rId348" Type="http://schemas.openxmlformats.org/officeDocument/2006/relationships/hyperlink" Target="http://www.usharbormaster.com/secure/AuxAidReport_new.cfm?id=41462" TargetMode="External"/><Relationship Id="rId513" Type="http://schemas.openxmlformats.org/officeDocument/2006/relationships/hyperlink" Target="http://www.usharbormaster.com/secure/auxview.cfm?recordid=41363" TargetMode="External"/><Relationship Id="rId555" Type="http://schemas.openxmlformats.org/officeDocument/2006/relationships/hyperlink" Target="http://maps.google.com/?output=embed&amp;q=44.41350000,-68.36751667" TargetMode="External"/><Relationship Id="rId152" Type="http://schemas.openxmlformats.org/officeDocument/2006/relationships/hyperlink" Target="http://www.usharbormaster.com/secure/AuxAidReport_new.cfm?id=23562" TargetMode="External"/><Relationship Id="rId194" Type="http://schemas.openxmlformats.org/officeDocument/2006/relationships/hyperlink" Target="http://maps.google.com/?output=embed&amp;q=44.63466944,-67.29808889" TargetMode="External"/><Relationship Id="rId208" Type="http://schemas.openxmlformats.org/officeDocument/2006/relationships/hyperlink" Target="http://www.usharbormaster.com/secure/AuxAidReport_new.cfm?id=30189" TargetMode="External"/><Relationship Id="rId415" Type="http://schemas.openxmlformats.org/officeDocument/2006/relationships/hyperlink" Target="http://maps.google.com/?output=embed&amp;q=44.12075000,-68.44154722" TargetMode="External"/><Relationship Id="rId457" Type="http://schemas.openxmlformats.org/officeDocument/2006/relationships/hyperlink" Target="http://www.usharbormaster.com/secure/auxview.cfm?recordid=28734" TargetMode="External"/><Relationship Id="rId261" Type="http://schemas.openxmlformats.org/officeDocument/2006/relationships/hyperlink" Target="http://www.usharbormaster.com/secure/auxview.cfm?recordid=23564" TargetMode="External"/><Relationship Id="rId499" Type="http://schemas.openxmlformats.org/officeDocument/2006/relationships/hyperlink" Target="http://maps.google.com/?output=embed&amp;q=43.96418333,-69.20286667" TargetMode="External"/><Relationship Id="rId14" Type="http://schemas.openxmlformats.org/officeDocument/2006/relationships/hyperlink" Target="http://maps.google.com/?output=embed&amp;q=44.43385278,-68.34673611" TargetMode="External"/><Relationship Id="rId56" Type="http://schemas.openxmlformats.org/officeDocument/2006/relationships/hyperlink" Target="http://www.usharbormaster.com/secure/AuxAidReport_new.cfm?id=28763" TargetMode="External"/><Relationship Id="rId317" Type="http://schemas.openxmlformats.org/officeDocument/2006/relationships/hyperlink" Target="http://www.usharbormaster.com/secure/auxview.cfm?recordid=42797" TargetMode="External"/><Relationship Id="rId359" Type="http://schemas.openxmlformats.org/officeDocument/2006/relationships/hyperlink" Target="http://maps.google.com/?output=embed&amp;q=44.10031667,-69.10100000" TargetMode="External"/><Relationship Id="rId524" Type="http://schemas.openxmlformats.org/officeDocument/2006/relationships/hyperlink" Target="http://www.usharbormaster.com/secure/AuxAidReport_new.cfm?id=26705" TargetMode="External"/><Relationship Id="rId566" Type="http://schemas.openxmlformats.org/officeDocument/2006/relationships/hyperlink" Target="http://maps.google.com/?output=embed&amp;q=43.99683333,-69.16673333" TargetMode="External"/><Relationship Id="rId98" Type="http://schemas.openxmlformats.org/officeDocument/2006/relationships/hyperlink" Target="http://maps.google.com/?output=embed&amp;q=44.38588611,-68.82232778" TargetMode="External"/><Relationship Id="rId121" Type="http://schemas.openxmlformats.org/officeDocument/2006/relationships/hyperlink" Target="http://www.usharbormaster.com/secure/auxview.cfm?recordid=30364" TargetMode="External"/><Relationship Id="rId163" Type="http://schemas.openxmlformats.org/officeDocument/2006/relationships/hyperlink" Target="http://maps.google.com/?output=embed&amp;q=44.61330000,-67.31748333" TargetMode="External"/><Relationship Id="rId219" Type="http://schemas.openxmlformats.org/officeDocument/2006/relationships/hyperlink" Target="http://maps.google.com/?output=embed&amp;q=44.53000000,-68.42388889" TargetMode="External"/><Relationship Id="rId370" Type="http://schemas.openxmlformats.org/officeDocument/2006/relationships/hyperlink" Target="http://maps.google.com/?output=embed&amp;q=44.10008333,-69.09720000" TargetMode="External"/><Relationship Id="rId426" Type="http://schemas.openxmlformats.org/officeDocument/2006/relationships/hyperlink" Target="http://maps.google.com/?output=embed&amp;q=44.89637778,-67.05937500" TargetMode="External"/><Relationship Id="rId230" Type="http://schemas.openxmlformats.org/officeDocument/2006/relationships/hyperlink" Target="http://maps.google.com/?output=embed&amp;q=44.34788611,-68.42233333" TargetMode="External"/><Relationship Id="rId468" Type="http://schemas.openxmlformats.org/officeDocument/2006/relationships/hyperlink" Target="http://www.usharbormaster.com/secure/AuxAidReport_new.cfm?id=28735" TargetMode="External"/><Relationship Id="rId25" Type="http://schemas.openxmlformats.org/officeDocument/2006/relationships/hyperlink" Target="http://www.usharbormaster.com/secure/auxview.cfm?recordid=38042" TargetMode="External"/><Relationship Id="rId67" Type="http://schemas.openxmlformats.org/officeDocument/2006/relationships/hyperlink" Target="http://maps.google.com/?output=embed&amp;q=44.18500000,-68.35111111" TargetMode="External"/><Relationship Id="rId272" Type="http://schemas.openxmlformats.org/officeDocument/2006/relationships/hyperlink" Target="http://www.usharbormaster.com/secure/AuxAidReport_new.cfm?id=23563" TargetMode="External"/><Relationship Id="rId328" Type="http://schemas.openxmlformats.org/officeDocument/2006/relationships/hyperlink" Target="http://www.usharbormaster.com/secure/AuxAidReport_new.cfm?id=44425" TargetMode="External"/><Relationship Id="rId535" Type="http://schemas.openxmlformats.org/officeDocument/2006/relationships/hyperlink" Target="http://maps.google.com/?output=embed&amp;q=44.56090694,-68.80290889" TargetMode="External"/><Relationship Id="rId577" Type="http://schemas.openxmlformats.org/officeDocument/2006/relationships/hyperlink" Target="http://www.usharbormaster.com/secure/auxview.cfm?recordid=41523" TargetMode="External"/><Relationship Id="rId132" Type="http://schemas.openxmlformats.org/officeDocument/2006/relationships/hyperlink" Target="http://www.usharbormaster.com/secure/AuxAidReport_new.cfm?id=30366" TargetMode="External"/><Relationship Id="rId174" Type="http://schemas.openxmlformats.org/officeDocument/2006/relationships/hyperlink" Target="http://maps.google.com/?output=embed&amp;q=44.62050667,-67.32065667" TargetMode="External"/><Relationship Id="rId381" Type="http://schemas.openxmlformats.org/officeDocument/2006/relationships/hyperlink" Target="http://www.usharbormaster.com/secure/auxview.cfm?recordid=40149" TargetMode="External"/><Relationship Id="rId241" Type="http://schemas.openxmlformats.org/officeDocument/2006/relationships/hyperlink" Target="http://www.usharbormaster.com/secure/auxview.cfm?recordid=43922" TargetMode="External"/><Relationship Id="rId437" Type="http://schemas.openxmlformats.org/officeDocument/2006/relationships/hyperlink" Target="http://www.usharbormaster.com/secure/auxview.cfm?recordid=27577" TargetMode="External"/><Relationship Id="rId479" Type="http://schemas.openxmlformats.org/officeDocument/2006/relationships/hyperlink" Target="http://maps.google.com/?output=embed&amp;q=43.96435000,-69.20591667" TargetMode="External"/><Relationship Id="rId36" Type="http://schemas.openxmlformats.org/officeDocument/2006/relationships/hyperlink" Target="http://www.usharbormaster.com/secure/AuxAidReport_new.cfm?id=38044" TargetMode="External"/><Relationship Id="rId283" Type="http://schemas.openxmlformats.org/officeDocument/2006/relationships/hyperlink" Target="http://maps.google.com/?output=embed&amp;q=44.28066667,-69.00521944" TargetMode="External"/><Relationship Id="rId339" Type="http://schemas.openxmlformats.org/officeDocument/2006/relationships/hyperlink" Target="http://maps.google.com/?output=embed&amp;q=44.90722222,-67.04388889" TargetMode="External"/><Relationship Id="rId490" Type="http://schemas.openxmlformats.org/officeDocument/2006/relationships/hyperlink" Target="http://maps.google.com/?output=embed&amp;q=43.96420000,-69.20136667" TargetMode="External"/><Relationship Id="rId504" Type="http://schemas.openxmlformats.org/officeDocument/2006/relationships/hyperlink" Target="http://www.usharbormaster.com/secure/AuxAidReport_new.cfm?id=40142" TargetMode="External"/><Relationship Id="rId546" Type="http://schemas.openxmlformats.org/officeDocument/2006/relationships/hyperlink" Target="http://maps.google.com/?output=embed&amp;q=44.41386111,-68.36656111" TargetMode="External"/><Relationship Id="rId78" Type="http://schemas.openxmlformats.org/officeDocument/2006/relationships/hyperlink" Target="http://maps.google.com/?output=embed&amp;q=44.89569722,-67.00648611" TargetMode="External"/><Relationship Id="rId101" Type="http://schemas.openxmlformats.org/officeDocument/2006/relationships/hyperlink" Target="http://www.usharbormaster.com/secure/auxview.cfm?recordid=32263" TargetMode="External"/><Relationship Id="rId143" Type="http://schemas.openxmlformats.org/officeDocument/2006/relationships/hyperlink" Target="http://maps.google.com/?output=embed&amp;q=44.49238333,-67.55076111" TargetMode="External"/><Relationship Id="rId185" Type="http://schemas.openxmlformats.org/officeDocument/2006/relationships/hyperlink" Target="http://www.usharbormaster.com/secure/auxview.cfm?recordid=27719" TargetMode="External"/><Relationship Id="rId350" Type="http://schemas.openxmlformats.org/officeDocument/2006/relationships/hyperlink" Target="http://maps.google.com/?output=embed&amp;q=44.10018333,-69.09641667" TargetMode="External"/><Relationship Id="rId406" Type="http://schemas.openxmlformats.org/officeDocument/2006/relationships/hyperlink" Target="http://maps.google.com/?output=embed&amp;q=44.49165000,-67.58178889" TargetMode="External"/><Relationship Id="rId9" Type="http://schemas.openxmlformats.org/officeDocument/2006/relationships/hyperlink" Target="http://www.usharbormaster.com/secure/auxview.cfm?recordid=38038" TargetMode="External"/><Relationship Id="rId210" Type="http://schemas.openxmlformats.org/officeDocument/2006/relationships/hyperlink" Target="http://maps.google.com/?output=embed&amp;q=44.53250000,-68.42333333" TargetMode="External"/><Relationship Id="rId392" Type="http://schemas.openxmlformats.org/officeDocument/2006/relationships/hyperlink" Target="http://www.usharbormaster.com/secure/AuxAidReport_new.cfm?id=24235" TargetMode="External"/><Relationship Id="rId448" Type="http://schemas.openxmlformats.org/officeDocument/2006/relationships/hyperlink" Target="http://www.usharbormaster.com/secure/AuxAidReport_new.cfm?id=27572" TargetMode="External"/><Relationship Id="rId252" Type="http://schemas.openxmlformats.org/officeDocument/2006/relationships/hyperlink" Target="http://www.usharbormaster.com/secure/AuxAidReport_new.cfm?id=27904" TargetMode="External"/><Relationship Id="rId294" Type="http://schemas.openxmlformats.org/officeDocument/2006/relationships/hyperlink" Target="http://maps.google.com/?output=embed&amp;q=44.34450278,-68.48018889" TargetMode="External"/><Relationship Id="rId308" Type="http://schemas.openxmlformats.org/officeDocument/2006/relationships/hyperlink" Target="http://www.usharbormaster.com/secure/AuxAidReport_new.cfm?id=42794" TargetMode="External"/><Relationship Id="rId515" Type="http://schemas.openxmlformats.org/officeDocument/2006/relationships/hyperlink" Target="http://maps.google.com/?output=embed&amp;q=43.96452000,-69.19857889" TargetMode="External"/><Relationship Id="rId47" Type="http://schemas.openxmlformats.org/officeDocument/2006/relationships/hyperlink" Target="http://maps.google.com/?output=embed&amp;q=44.40046667,-68.19840556" TargetMode="External"/><Relationship Id="rId89" Type="http://schemas.openxmlformats.org/officeDocument/2006/relationships/hyperlink" Target="http://www.usharbormaster.com/secure/auxview.cfm?recordid=29617" TargetMode="External"/><Relationship Id="rId112" Type="http://schemas.openxmlformats.org/officeDocument/2006/relationships/hyperlink" Target="http://www.usharbormaster.com/secure/AuxAidReport_new.cfm?id=29347" TargetMode="External"/><Relationship Id="rId154" Type="http://schemas.openxmlformats.org/officeDocument/2006/relationships/hyperlink" Target="http://maps.google.com/?output=embed&amp;q=44.61620000,-67.31353333" TargetMode="External"/><Relationship Id="rId361" Type="http://schemas.openxmlformats.org/officeDocument/2006/relationships/hyperlink" Target="http://www.usharbormaster.com/secure/auxview.cfm?recordid=41464" TargetMode="External"/><Relationship Id="rId557" Type="http://schemas.openxmlformats.org/officeDocument/2006/relationships/hyperlink" Target="http://www.usharbormaster.com/secure/auxview.cfm?recordid=36754" TargetMode="External"/><Relationship Id="rId196" Type="http://schemas.openxmlformats.org/officeDocument/2006/relationships/hyperlink" Target="http://www.usharbormaster.com/secure/AuxAidReport_new.cfm?id=27717" TargetMode="External"/><Relationship Id="rId417" Type="http://schemas.openxmlformats.org/officeDocument/2006/relationships/hyperlink" Target="http://www.usharbormaster.com/secure/auxview.cfm?recordid=28759" TargetMode="External"/><Relationship Id="rId459" Type="http://schemas.openxmlformats.org/officeDocument/2006/relationships/hyperlink" Target="http://maps.google.com/?output=embed&amp;q=44.60756944,-67.38348056" TargetMode="External"/><Relationship Id="rId16" Type="http://schemas.openxmlformats.org/officeDocument/2006/relationships/hyperlink" Target="http://www.usharbormaster.com/secure/AuxAidReport_new.cfm?id=38039" TargetMode="External"/><Relationship Id="rId221" Type="http://schemas.openxmlformats.org/officeDocument/2006/relationships/hyperlink" Target="http://www.usharbormaster.com/secure/auxview.cfm?recordid=44422" TargetMode="External"/><Relationship Id="rId263" Type="http://schemas.openxmlformats.org/officeDocument/2006/relationships/hyperlink" Target="http://maps.google.com/?output=embed&amp;q=44.33186667,-68.76875000" TargetMode="External"/><Relationship Id="rId319" Type="http://schemas.openxmlformats.org/officeDocument/2006/relationships/hyperlink" Target="http://maps.google.com/?output=embed&amp;q=44.43785000,-68.34786667" TargetMode="External"/><Relationship Id="rId470" Type="http://schemas.openxmlformats.org/officeDocument/2006/relationships/hyperlink" Target="http://maps.google.com/?output=embed&amp;q=44.60166667,-67.38361111" TargetMode="External"/><Relationship Id="rId526" Type="http://schemas.openxmlformats.org/officeDocument/2006/relationships/hyperlink" Target="http://maps.google.com/?output=embed&amp;q=44.10283333,-68.11216667" TargetMode="External"/><Relationship Id="rId58" Type="http://schemas.openxmlformats.org/officeDocument/2006/relationships/hyperlink" Target="http://maps.google.com/?output=embed&amp;q=44.18166667,-68.35472222" TargetMode="External"/><Relationship Id="rId123" Type="http://schemas.openxmlformats.org/officeDocument/2006/relationships/hyperlink" Target="http://maps.google.com/?output=embed&amp;q=44.17901111,-68.35744444" TargetMode="External"/><Relationship Id="rId330" Type="http://schemas.openxmlformats.org/officeDocument/2006/relationships/hyperlink" Target="http://maps.google.com/?output=embed&amp;q=44.91138889,-67.04888889" TargetMode="External"/><Relationship Id="rId568" Type="http://schemas.openxmlformats.org/officeDocument/2006/relationships/hyperlink" Target="http://www.usharbormaster.com/secure/AuxAidReport_new.cfm?id=41521" TargetMode="External"/><Relationship Id="rId165" Type="http://schemas.openxmlformats.org/officeDocument/2006/relationships/hyperlink" Target="http://www.usharbormaster.com/secure/auxview.cfm?recordid=28723" TargetMode="External"/><Relationship Id="rId372" Type="http://schemas.openxmlformats.org/officeDocument/2006/relationships/hyperlink" Target="http://www.usharbormaster.com/secure/AuxAidReport_new.cfm?id=40146" TargetMode="External"/><Relationship Id="rId428" Type="http://schemas.openxmlformats.org/officeDocument/2006/relationships/hyperlink" Target="http://www.usharbormaster.com/secure/AuxAidReport_new.cfm?id=27574" TargetMode="External"/><Relationship Id="rId232" Type="http://schemas.openxmlformats.org/officeDocument/2006/relationships/hyperlink" Target="http://www.usharbormaster.com/secure/AuxAidReport_new.cfm?id=43919" TargetMode="External"/><Relationship Id="rId274" Type="http://schemas.openxmlformats.org/officeDocument/2006/relationships/hyperlink" Target="http://maps.google.com/?output=embed&amp;q=44.28061389,-68.94317500" TargetMode="External"/><Relationship Id="rId481" Type="http://schemas.openxmlformats.org/officeDocument/2006/relationships/hyperlink" Target="http://www.usharbormaster.com/secure/auxview.cfm?recordid=40137" TargetMode="External"/><Relationship Id="rId27" Type="http://schemas.openxmlformats.org/officeDocument/2006/relationships/hyperlink" Target="http://maps.google.com/?output=embed&amp;q=44.43098333,-68.35091667" TargetMode="External"/><Relationship Id="rId69" Type="http://schemas.openxmlformats.org/officeDocument/2006/relationships/hyperlink" Target="http://www.usharbormaster.com/secure/auxview.cfm?recordid=36756" TargetMode="External"/><Relationship Id="rId134" Type="http://schemas.openxmlformats.org/officeDocument/2006/relationships/hyperlink" Target="http://maps.google.com/?output=embed&amp;q=44.49589167,-67.55294444" TargetMode="External"/><Relationship Id="rId537" Type="http://schemas.openxmlformats.org/officeDocument/2006/relationships/hyperlink" Target="http://www.usharbormaster.com/secure/auxview.cfm?recordid=36749" TargetMode="External"/><Relationship Id="rId579" Type="http://schemas.openxmlformats.org/officeDocument/2006/relationships/hyperlink" Target="http://maps.google.com/?output=embed&amp;q=43.99545000,-69.16708333" TargetMode="External"/><Relationship Id="rId80" Type="http://schemas.openxmlformats.org/officeDocument/2006/relationships/hyperlink" Target="http://www.usharbormaster.com/secure/AuxAidReport_new.cfm?id=27560" TargetMode="External"/><Relationship Id="rId176" Type="http://schemas.openxmlformats.org/officeDocument/2006/relationships/hyperlink" Target="http://www.usharbormaster.com/secure/AuxAidReport_new.cfm?id=30368" TargetMode="External"/><Relationship Id="rId341" Type="http://schemas.openxmlformats.org/officeDocument/2006/relationships/hyperlink" Target="http://www.usharbormaster.com/secure/auxview.cfm?recordid=30919" TargetMode="External"/><Relationship Id="rId383" Type="http://schemas.openxmlformats.org/officeDocument/2006/relationships/hyperlink" Target="http://maps.google.com/?output=embed&amp;q=44.10296667,-69.10065000" TargetMode="External"/><Relationship Id="rId439" Type="http://schemas.openxmlformats.org/officeDocument/2006/relationships/hyperlink" Target="http://maps.google.com/?output=embed&amp;q=44.89380556,-67.06152778" TargetMode="External"/><Relationship Id="rId201" Type="http://schemas.openxmlformats.org/officeDocument/2006/relationships/hyperlink" Target="http://www.usharbormaster.com/secure/auxview.cfm?recordid=25597" TargetMode="External"/><Relationship Id="rId243" Type="http://schemas.openxmlformats.org/officeDocument/2006/relationships/hyperlink" Target="http://maps.google.com/?output=embed&amp;q=44.34788611,-68.42118611" TargetMode="External"/><Relationship Id="rId285" Type="http://schemas.openxmlformats.org/officeDocument/2006/relationships/hyperlink" Target="http://www.usharbormaster.com/secure/auxview.cfm?recordid=25682" TargetMode="External"/><Relationship Id="rId450" Type="http://schemas.openxmlformats.org/officeDocument/2006/relationships/hyperlink" Target="http://maps.google.com/?output=embed&amp;q=44.50208889,-67.57731111" TargetMode="External"/><Relationship Id="rId506" Type="http://schemas.openxmlformats.org/officeDocument/2006/relationships/hyperlink" Target="http://maps.google.com/?output=embed&amp;q=43.96418333,-69.20448333" TargetMode="External"/><Relationship Id="rId38" Type="http://schemas.openxmlformats.org/officeDocument/2006/relationships/hyperlink" Target="http://maps.google.com/?output=embed&amp;q=44.42783333,-68.34693333" TargetMode="External"/><Relationship Id="rId103" Type="http://schemas.openxmlformats.org/officeDocument/2006/relationships/hyperlink" Target="http://maps.google.com/?output=embed&amp;q=44.38205556,-68.82352778" TargetMode="External"/><Relationship Id="rId310" Type="http://schemas.openxmlformats.org/officeDocument/2006/relationships/hyperlink" Target="http://maps.google.com/?output=embed&amp;q=44.43731111,-68.34681389" TargetMode="External"/><Relationship Id="rId492" Type="http://schemas.openxmlformats.org/officeDocument/2006/relationships/hyperlink" Target="http://www.usharbormaster.com/secure/AuxAidReport_new.cfm?id=40139" TargetMode="External"/><Relationship Id="rId548" Type="http://schemas.openxmlformats.org/officeDocument/2006/relationships/hyperlink" Target="http://www.usharbormaster.com/secure/AuxAidReport_new.cfm?id=36751" TargetMode="External"/><Relationship Id="rId91" Type="http://schemas.openxmlformats.org/officeDocument/2006/relationships/hyperlink" Target="http://maps.google.com/?output=embed&amp;q=44.33413333,-68.73418333" TargetMode="External"/><Relationship Id="rId145" Type="http://schemas.openxmlformats.org/officeDocument/2006/relationships/hyperlink" Target="http://www.usharbormaster.com/secure/auxview.cfm?recordid=36821" TargetMode="External"/><Relationship Id="rId187" Type="http://schemas.openxmlformats.org/officeDocument/2006/relationships/hyperlink" Target="http://maps.google.com/?output=embed&amp;q=44.63228056,-67.29513056" TargetMode="External"/><Relationship Id="rId352" Type="http://schemas.openxmlformats.org/officeDocument/2006/relationships/hyperlink" Target="http://www.usharbormaster.com/secure/AuxAidReport_new.cfm?id=41459" TargetMode="External"/><Relationship Id="rId394" Type="http://schemas.openxmlformats.org/officeDocument/2006/relationships/hyperlink" Target="http://maps.google.com/?output=embed&amp;q=44.49283056,-67.58083056" TargetMode="External"/><Relationship Id="rId408" Type="http://schemas.openxmlformats.org/officeDocument/2006/relationships/hyperlink" Target="http://www.usharbormaster.com/secure/AuxAidReport_new.cfm?id=27570" TargetMode="External"/><Relationship Id="rId212" Type="http://schemas.openxmlformats.org/officeDocument/2006/relationships/hyperlink" Target="http://www.usharbormaster.com/secure/AuxAidReport_new.cfm?id=30580" TargetMode="External"/><Relationship Id="rId254" Type="http://schemas.openxmlformats.org/officeDocument/2006/relationships/hyperlink" Target="http://maps.google.com/?output=embed&amp;q=44.30594444,-68.44488889" TargetMode="External"/><Relationship Id="rId49" Type="http://schemas.openxmlformats.org/officeDocument/2006/relationships/hyperlink" Target="http://www.usharbormaster.com/secure/auxview.cfm?recordid=25658" TargetMode="External"/><Relationship Id="rId114" Type="http://schemas.openxmlformats.org/officeDocument/2006/relationships/hyperlink" Target="http://maps.google.com/?output=embed&amp;q=44.77109722,-68.78571389" TargetMode="External"/><Relationship Id="rId296" Type="http://schemas.openxmlformats.org/officeDocument/2006/relationships/hyperlink" Target="http://www.usharbormaster.com/secure/AuxAidReport_new.cfm?id=28382" TargetMode="External"/><Relationship Id="rId461" Type="http://schemas.openxmlformats.org/officeDocument/2006/relationships/hyperlink" Target="http://www.usharbormaster.com/secure/auxview.cfm?recordid=28733" TargetMode="External"/><Relationship Id="rId517" Type="http://schemas.openxmlformats.org/officeDocument/2006/relationships/hyperlink" Target="http://www.usharbormaster.com/secure/auxview.cfm?recordid=26993" TargetMode="External"/><Relationship Id="rId559" Type="http://schemas.openxmlformats.org/officeDocument/2006/relationships/hyperlink" Target="http://maps.google.com/?output=embed&amp;q=44.41400000,-68.36733333" TargetMode="External"/><Relationship Id="rId60" Type="http://schemas.openxmlformats.org/officeDocument/2006/relationships/hyperlink" Target="http://www.usharbormaster.com/secure/AuxAidReport_new.cfm?id=28764" TargetMode="External"/><Relationship Id="rId156" Type="http://schemas.openxmlformats.org/officeDocument/2006/relationships/hyperlink" Target="http://www.usharbormaster.com/secure/AuxAidReport_new.cfm?id=28724" TargetMode="External"/><Relationship Id="rId198" Type="http://schemas.openxmlformats.org/officeDocument/2006/relationships/hyperlink" Target="http://maps.google.com/?output=embed&amp;q=44.63188889,-67.29628333" TargetMode="External"/><Relationship Id="rId321" Type="http://schemas.openxmlformats.org/officeDocument/2006/relationships/hyperlink" Target="http://www.usharbormaster.com/secure/auxview.cfm?recordid=44424" TargetMode="External"/><Relationship Id="rId363" Type="http://schemas.openxmlformats.org/officeDocument/2006/relationships/hyperlink" Target="http://maps.google.com/?output=embed&amp;q=44.10025000,-69.10441667" TargetMode="External"/><Relationship Id="rId419" Type="http://schemas.openxmlformats.org/officeDocument/2006/relationships/hyperlink" Target="http://maps.google.com/?output=embed&amp;q=44.11938889,-68.43626944" TargetMode="External"/><Relationship Id="rId570" Type="http://schemas.openxmlformats.org/officeDocument/2006/relationships/hyperlink" Target="http://maps.google.com/?output=embed&amp;q=43.99683333,-69.16708333" TargetMode="External"/><Relationship Id="rId223" Type="http://schemas.openxmlformats.org/officeDocument/2006/relationships/hyperlink" Target="http://maps.google.com/?output=embed&amp;q=43.64660278,-68.75961667" TargetMode="External"/><Relationship Id="rId430" Type="http://schemas.openxmlformats.org/officeDocument/2006/relationships/hyperlink" Target="http://maps.google.com/?output=embed&amp;q=44.89819444,-67.06300000" TargetMode="External"/><Relationship Id="rId18" Type="http://schemas.openxmlformats.org/officeDocument/2006/relationships/hyperlink" Target="http://maps.google.com/?output=embed&amp;q=44.43191944,-68.34758611" TargetMode="External"/><Relationship Id="rId265" Type="http://schemas.openxmlformats.org/officeDocument/2006/relationships/hyperlink" Target="http://www.usharbormaster.com/secure/auxview.cfm?recordid=23565" TargetMode="External"/><Relationship Id="rId472" Type="http://schemas.openxmlformats.org/officeDocument/2006/relationships/hyperlink" Target="http://www.usharbormaster.com/secure/AuxAidReport_new.cfm?id=28730" TargetMode="External"/><Relationship Id="rId528" Type="http://schemas.openxmlformats.org/officeDocument/2006/relationships/hyperlink" Target="http://www.usharbormaster.com/secure/AuxAidReport_new.cfm?id=26994" TargetMode="External"/><Relationship Id="rId125" Type="http://schemas.openxmlformats.org/officeDocument/2006/relationships/hyperlink" Target="http://www.usharbormaster.com/secure/auxview.cfm?recordid=30365" TargetMode="External"/><Relationship Id="rId167" Type="http://schemas.openxmlformats.org/officeDocument/2006/relationships/hyperlink" Target="http://maps.google.com/?output=embed&amp;q=44.61516667,-67.32214444" TargetMode="External"/><Relationship Id="rId332" Type="http://schemas.openxmlformats.org/officeDocument/2006/relationships/hyperlink" Target="http://www.usharbormaster.com/secure/AuxAidReport_new.cfm?id=30916" TargetMode="External"/><Relationship Id="rId374" Type="http://schemas.openxmlformats.org/officeDocument/2006/relationships/hyperlink" Target="http://maps.google.com/?output=embed&amp;q=44.10051667,-69.10460000" TargetMode="External"/><Relationship Id="rId581" Type="http://schemas.openxmlformats.org/officeDocument/2006/relationships/drawing" Target="../drawings/drawing1.xml"/><Relationship Id="rId71" Type="http://schemas.openxmlformats.org/officeDocument/2006/relationships/hyperlink" Target="http://maps.google.com/?output=embed&amp;q=44.30607222,-68.44743333" TargetMode="External"/><Relationship Id="rId234" Type="http://schemas.openxmlformats.org/officeDocument/2006/relationships/hyperlink" Target="http://maps.google.com/?output=embed&amp;q=44.34646111,-68.42233333" TargetMode="External"/><Relationship Id="rId2" Type="http://schemas.openxmlformats.org/officeDocument/2006/relationships/hyperlink" Target="http://maps.google.com/?output=embed&amp;q=44.39301389,-68.19871111" TargetMode="External"/><Relationship Id="rId29" Type="http://schemas.openxmlformats.org/officeDocument/2006/relationships/hyperlink" Target="http://www.usharbormaster.com/secure/auxview.cfm?recordid=38043" TargetMode="External"/><Relationship Id="rId276" Type="http://schemas.openxmlformats.org/officeDocument/2006/relationships/hyperlink" Target="http://www.usharbormaster.com/secure/AuxAidReport_new.cfm?id=25684" TargetMode="External"/><Relationship Id="rId441" Type="http://schemas.openxmlformats.org/officeDocument/2006/relationships/hyperlink" Target="http://www.usharbormaster.com/secure/auxview.cfm?recordid=27571" TargetMode="External"/><Relationship Id="rId483" Type="http://schemas.openxmlformats.org/officeDocument/2006/relationships/hyperlink" Target="http://maps.google.com/?output=embed&amp;q=43.96423333,-69.20011667" TargetMode="External"/><Relationship Id="rId539" Type="http://schemas.openxmlformats.org/officeDocument/2006/relationships/hyperlink" Target="http://maps.google.com/?output=embed&amp;q=44.41483333,-68.36670833" TargetMode="External"/><Relationship Id="rId40" Type="http://schemas.openxmlformats.org/officeDocument/2006/relationships/hyperlink" Target="http://www.usharbormaster.com/secure/AuxAidReport_new.cfm?id=38045" TargetMode="External"/><Relationship Id="rId136" Type="http://schemas.openxmlformats.org/officeDocument/2006/relationships/hyperlink" Target="http://www.usharbormaster.com/secure/AuxAidReport_new.cfm?id=36819" TargetMode="External"/><Relationship Id="rId178" Type="http://schemas.openxmlformats.org/officeDocument/2006/relationships/hyperlink" Target="http://maps.google.com/?output=embed&amp;q=44.62357000,-67.31764000" TargetMode="External"/><Relationship Id="rId301" Type="http://schemas.openxmlformats.org/officeDocument/2006/relationships/hyperlink" Target="http://www.usharbormaster.com/secure/auxview.cfm?recordid=28384" TargetMode="External"/><Relationship Id="rId343" Type="http://schemas.openxmlformats.org/officeDocument/2006/relationships/hyperlink" Target="http://maps.google.com/?output=embed&amp;q=44.90888889,-67.05083333" TargetMode="External"/><Relationship Id="rId550" Type="http://schemas.openxmlformats.org/officeDocument/2006/relationships/hyperlink" Target="http://maps.google.com/?output=embed&amp;q=44.41358333,-68.36633333" TargetMode="External"/><Relationship Id="rId82" Type="http://schemas.openxmlformats.org/officeDocument/2006/relationships/hyperlink" Target="http://maps.google.com/?output=embed&amp;q=44.89489444,-67.01009444" TargetMode="External"/><Relationship Id="rId203" Type="http://schemas.openxmlformats.org/officeDocument/2006/relationships/hyperlink" Target="http://maps.google.com/?output=embed&amp;q=44.90500000,-67.02166667" TargetMode="External"/><Relationship Id="rId385" Type="http://schemas.openxmlformats.org/officeDocument/2006/relationships/hyperlink" Target="http://www.usharbormaster.com/secure/auxview.cfm?recordid=40150" TargetMode="External"/><Relationship Id="rId245" Type="http://schemas.openxmlformats.org/officeDocument/2006/relationships/hyperlink" Target="http://www.usharbormaster.com/secure/auxview.cfm?recordid=27903" TargetMode="External"/><Relationship Id="rId287" Type="http://schemas.openxmlformats.org/officeDocument/2006/relationships/hyperlink" Target="http://maps.google.com/?output=embed&amp;q=44.28045000,-69.00531944" TargetMode="External"/><Relationship Id="rId410" Type="http://schemas.openxmlformats.org/officeDocument/2006/relationships/hyperlink" Target="http://maps.google.com/?output=embed&amp;q=44.12175000,-68.44113056" TargetMode="External"/><Relationship Id="rId452" Type="http://schemas.openxmlformats.org/officeDocument/2006/relationships/hyperlink" Target="http://www.usharbormaster.com/secure/AuxAidReport_new.cfm?id=27573" TargetMode="External"/><Relationship Id="rId494" Type="http://schemas.openxmlformats.org/officeDocument/2006/relationships/hyperlink" Target="http://maps.google.com/?output=embed&amp;q=43.96391667,-69.20275000" TargetMode="External"/><Relationship Id="rId508" Type="http://schemas.openxmlformats.org/officeDocument/2006/relationships/hyperlink" Target="http://www.usharbormaster.com/secure/AuxAidReport_new.cfm?id=40143" TargetMode="External"/><Relationship Id="rId105" Type="http://schemas.openxmlformats.org/officeDocument/2006/relationships/hyperlink" Target="http://www.usharbormaster.com/secure/auxview.cfm?recordid=32264" TargetMode="External"/><Relationship Id="rId147" Type="http://schemas.openxmlformats.org/officeDocument/2006/relationships/hyperlink" Target="http://maps.google.com/?output=embed&amp;q=44.49160278,-67.55321389" TargetMode="External"/><Relationship Id="rId312" Type="http://schemas.openxmlformats.org/officeDocument/2006/relationships/hyperlink" Target="http://www.usharbormaster.com/secure/AuxAidReport_new.cfm?id=42796" TargetMode="External"/><Relationship Id="rId354" Type="http://schemas.openxmlformats.org/officeDocument/2006/relationships/hyperlink" Target="http://maps.google.com/?output=embed&amp;q=44.09996667,-69.10100000" TargetMode="External"/><Relationship Id="rId51" Type="http://schemas.openxmlformats.org/officeDocument/2006/relationships/hyperlink" Target="http://maps.google.com/?output=embed&amp;q=44.28333333,-68.26972222" TargetMode="External"/><Relationship Id="rId93" Type="http://schemas.openxmlformats.org/officeDocument/2006/relationships/hyperlink" Target="http://www.usharbormaster.com/secure/auxview.cfm?recordid=29618" TargetMode="External"/><Relationship Id="rId189" Type="http://schemas.openxmlformats.org/officeDocument/2006/relationships/hyperlink" Target="http://www.usharbormaster.com/secure/auxview.cfm?recordid=27718" TargetMode="External"/><Relationship Id="rId396" Type="http://schemas.openxmlformats.org/officeDocument/2006/relationships/hyperlink" Target="http://www.usharbormaster.com/secure/AuxAidReport_new.cfm?id=27567" TargetMode="External"/><Relationship Id="rId561" Type="http://schemas.openxmlformats.org/officeDocument/2006/relationships/hyperlink" Target="http://www.usharbormaster.com/secure/auxview.cfm?recordid=36755" TargetMode="External"/><Relationship Id="rId214" Type="http://schemas.openxmlformats.org/officeDocument/2006/relationships/hyperlink" Target="http://maps.google.com/?output=embed&amp;q=44.53472222,-68.42222222" TargetMode="External"/><Relationship Id="rId256" Type="http://schemas.openxmlformats.org/officeDocument/2006/relationships/hyperlink" Target="http://www.usharbormaster.com/secure/AuxAidReport_new.cfm?id=27905" TargetMode="External"/><Relationship Id="rId298" Type="http://schemas.openxmlformats.org/officeDocument/2006/relationships/hyperlink" Target="http://maps.google.com/?output=embed&amp;q=44.34433611,-68.48138889" TargetMode="External"/><Relationship Id="rId421" Type="http://schemas.openxmlformats.org/officeDocument/2006/relationships/hyperlink" Target="http://www.usharbormaster.com/secure/auxview.cfm?recordid=28760" TargetMode="External"/><Relationship Id="rId463" Type="http://schemas.openxmlformats.org/officeDocument/2006/relationships/hyperlink" Target="http://maps.google.com/?output=embed&amp;q=44.60638889,-67.38666667" TargetMode="External"/><Relationship Id="rId519" Type="http://schemas.openxmlformats.org/officeDocument/2006/relationships/hyperlink" Target="http://maps.google.com/?output=embed&amp;q=43.49066667,-67.87983333" TargetMode="External"/><Relationship Id="rId116" Type="http://schemas.openxmlformats.org/officeDocument/2006/relationships/hyperlink" Target="http://www.usharbormaster.com/secure/AuxAidReport_new.cfm?id=29351" TargetMode="External"/><Relationship Id="rId158" Type="http://schemas.openxmlformats.org/officeDocument/2006/relationships/hyperlink" Target="http://maps.google.com/?output=embed&amp;q=44.61868333,-67.31773333" TargetMode="External"/><Relationship Id="rId323" Type="http://schemas.openxmlformats.org/officeDocument/2006/relationships/hyperlink" Target="http://maps.google.com/?output=embed&amp;q=44.64169000,-67.29738500" TargetMode="External"/><Relationship Id="rId530" Type="http://schemas.openxmlformats.org/officeDocument/2006/relationships/hyperlink" Target="http://maps.google.com/?output=embed&amp;q=44.55986611,-68.80020667" TargetMode="External"/><Relationship Id="rId20" Type="http://schemas.openxmlformats.org/officeDocument/2006/relationships/hyperlink" Target="http://www.usharbormaster.com/secure/AuxAidReport_new.cfm?id=38040" TargetMode="External"/><Relationship Id="rId62" Type="http://schemas.openxmlformats.org/officeDocument/2006/relationships/hyperlink" Target="http://maps.google.com/?output=embed&amp;q=44.18555556,-68.35277778" TargetMode="External"/><Relationship Id="rId365" Type="http://schemas.openxmlformats.org/officeDocument/2006/relationships/hyperlink" Target="http://www.usharbormaster.com/secure/auxview.cfm?recordid=41461" TargetMode="External"/><Relationship Id="rId572" Type="http://schemas.openxmlformats.org/officeDocument/2006/relationships/hyperlink" Target="http://www.usharbormaster.com/secure/AuxAidReport_new.cfm?id=41520" TargetMode="External"/><Relationship Id="rId225" Type="http://schemas.openxmlformats.org/officeDocument/2006/relationships/hyperlink" Target="http://www.usharbormaster.com/secure/auxview.cfm?recordid=44419" TargetMode="External"/><Relationship Id="rId267" Type="http://schemas.openxmlformats.org/officeDocument/2006/relationships/hyperlink" Target="http://maps.google.com/?output=embed&amp;q=44.33276667,-68.76886667" TargetMode="External"/><Relationship Id="rId432" Type="http://schemas.openxmlformats.org/officeDocument/2006/relationships/hyperlink" Target="http://www.usharbormaster.com/secure/AuxAidReport_new.cfm?id=27575" TargetMode="External"/><Relationship Id="rId474" Type="http://schemas.openxmlformats.org/officeDocument/2006/relationships/hyperlink" Target="http://maps.google.com/?output=embed&amp;q=43.96393333,-69.20018333" TargetMode="External"/><Relationship Id="rId127" Type="http://schemas.openxmlformats.org/officeDocument/2006/relationships/hyperlink" Target="http://maps.google.com/?output=embed&amp;q=44.17687972,-68.35813139" TargetMode="External"/><Relationship Id="rId31" Type="http://schemas.openxmlformats.org/officeDocument/2006/relationships/hyperlink" Target="http://maps.google.com/?output=embed&amp;q=44.43098333,-68.34855000" TargetMode="External"/><Relationship Id="rId73" Type="http://schemas.openxmlformats.org/officeDocument/2006/relationships/hyperlink" Target="http://www.usharbormaster.com/secure/auxview.cfm?recordid=27559" TargetMode="External"/><Relationship Id="rId169" Type="http://schemas.openxmlformats.org/officeDocument/2006/relationships/hyperlink" Target="http://www.usharbormaster.com/secure/auxview.cfm?recordid=30367" TargetMode="External"/><Relationship Id="rId334" Type="http://schemas.openxmlformats.org/officeDocument/2006/relationships/hyperlink" Target="http://maps.google.com/?output=embed&amp;q=44.91027778,-67.04250000" TargetMode="External"/><Relationship Id="rId376" Type="http://schemas.openxmlformats.org/officeDocument/2006/relationships/hyperlink" Target="http://www.usharbormaster.com/secure/AuxAidReport_new.cfm?id=40147" TargetMode="External"/><Relationship Id="rId541" Type="http://schemas.openxmlformats.org/officeDocument/2006/relationships/hyperlink" Target="http://www.usharbormaster.com/secure/auxview.cfm?recordid=36750" TargetMode="External"/><Relationship Id="rId4" Type="http://schemas.openxmlformats.org/officeDocument/2006/relationships/hyperlink" Target="http://www.usharbormaster.com/secure/AuxAidReport_new.cfm?id=36574" TargetMode="External"/><Relationship Id="rId180" Type="http://schemas.openxmlformats.org/officeDocument/2006/relationships/hyperlink" Target="http://www.usharbormaster.com/secure/AuxAidReport_new.cfm?id=30369" TargetMode="External"/><Relationship Id="rId236" Type="http://schemas.openxmlformats.org/officeDocument/2006/relationships/hyperlink" Target="http://www.usharbormaster.com/secure/AuxAidReport_new.cfm?id=43920" TargetMode="External"/><Relationship Id="rId278" Type="http://schemas.openxmlformats.org/officeDocument/2006/relationships/hyperlink" Target="http://maps.google.com/?output=embed&amp;q=44.28047222,-68.94302778" TargetMode="External"/><Relationship Id="rId401" Type="http://schemas.openxmlformats.org/officeDocument/2006/relationships/hyperlink" Target="http://www.usharbormaster.com/secure/auxview.cfm?recordid=27569" TargetMode="External"/><Relationship Id="rId443" Type="http://schemas.openxmlformats.org/officeDocument/2006/relationships/hyperlink" Target="http://maps.google.com/?output=embed&amp;q=44.50425000,-67.57443889" TargetMode="External"/><Relationship Id="rId303" Type="http://schemas.openxmlformats.org/officeDocument/2006/relationships/hyperlink" Target="http://maps.google.com/?output=embed&amp;q=44.34605833,-68.48185556" TargetMode="External"/><Relationship Id="rId485" Type="http://schemas.openxmlformats.org/officeDocument/2006/relationships/hyperlink" Target="http://www.usharbormaster.com/secure/auxview.cfm?recordid=40138" TargetMode="External"/><Relationship Id="rId42" Type="http://schemas.openxmlformats.org/officeDocument/2006/relationships/hyperlink" Target="http://maps.google.com/?output=embed&amp;q=44.40046944,-68.19894722" TargetMode="External"/><Relationship Id="rId84" Type="http://schemas.openxmlformats.org/officeDocument/2006/relationships/hyperlink" Target="http://www.usharbormaster.com/secure/AuxAidReport_new.cfm?id=27561" TargetMode="External"/><Relationship Id="rId138" Type="http://schemas.openxmlformats.org/officeDocument/2006/relationships/hyperlink" Target="http://maps.google.com/?output=embed&amp;q=44.49473333,-67.55660000" TargetMode="External"/><Relationship Id="rId345" Type="http://schemas.openxmlformats.org/officeDocument/2006/relationships/hyperlink" Target="http://www.usharbormaster.com/secure/auxview.cfm?recordid=41462" TargetMode="External"/><Relationship Id="rId387" Type="http://schemas.openxmlformats.org/officeDocument/2006/relationships/hyperlink" Target="http://maps.google.com/?output=embed&amp;q=44.10953333,-69.09500000" TargetMode="External"/><Relationship Id="rId510" Type="http://schemas.openxmlformats.org/officeDocument/2006/relationships/hyperlink" Target="http://maps.google.com/?output=embed&amp;q=43.96401389,-69.20593333" TargetMode="External"/><Relationship Id="rId552" Type="http://schemas.openxmlformats.org/officeDocument/2006/relationships/hyperlink" Target="http://www.usharbormaster.com/secure/AuxAidReport_new.cfm?id=36752" TargetMode="External"/><Relationship Id="rId191" Type="http://schemas.openxmlformats.org/officeDocument/2006/relationships/hyperlink" Target="http://maps.google.com/?output=embed&amp;q=44.63506111,-67.29665000" TargetMode="External"/><Relationship Id="rId205" Type="http://schemas.openxmlformats.org/officeDocument/2006/relationships/hyperlink" Target="http://www.usharbormaster.com/secure/auxview.cfm?recordid=30189" TargetMode="External"/><Relationship Id="rId247" Type="http://schemas.openxmlformats.org/officeDocument/2006/relationships/hyperlink" Target="http://maps.google.com/?output=embed&amp;q=44.30961111,-68.44655556" TargetMode="External"/><Relationship Id="rId412" Type="http://schemas.openxmlformats.org/officeDocument/2006/relationships/hyperlink" Target="http://www.usharbormaster.com/secure/AuxAidReport_new.cfm?id=28757" TargetMode="External"/><Relationship Id="rId107" Type="http://schemas.openxmlformats.org/officeDocument/2006/relationships/hyperlink" Target="http://maps.google.com/?output=embed&amp;q=44.38422222,-68.82655000" TargetMode="External"/><Relationship Id="rId289" Type="http://schemas.openxmlformats.org/officeDocument/2006/relationships/hyperlink" Target="http://www.usharbormaster.com/secure/auxview.cfm?recordid=28381" TargetMode="External"/><Relationship Id="rId454" Type="http://schemas.openxmlformats.org/officeDocument/2006/relationships/hyperlink" Target="http://maps.google.com/?output=embed&amp;q=44.50133056,-67.57621111" TargetMode="External"/><Relationship Id="rId496" Type="http://schemas.openxmlformats.org/officeDocument/2006/relationships/hyperlink" Target="http://www.usharbormaster.com/secure/AuxAidReport_new.cfm?id=40140" TargetMode="External"/><Relationship Id="rId11" Type="http://schemas.openxmlformats.org/officeDocument/2006/relationships/hyperlink" Target="http://maps.google.com/?output=embed&amp;q=44.43426944,-68.34795000" TargetMode="External"/><Relationship Id="rId53" Type="http://schemas.openxmlformats.org/officeDocument/2006/relationships/hyperlink" Target="http://www.usharbormaster.com/secure/auxview.cfm?recordid=28763" TargetMode="External"/><Relationship Id="rId149" Type="http://schemas.openxmlformats.org/officeDocument/2006/relationships/hyperlink" Target="http://www.usharbormaster.com/secure/auxview.cfm?recordid=23562" TargetMode="External"/><Relationship Id="rId314" Type="http://schemas.openxmlformats.org/officeDocument/2006/relationships/hyperlink" Target="http://maps.google.com/?output=embed&amp;q=44.43705000,-68.34732778" TargetMode="External"/><Relationship Id="rId356" Type="http://schemas.openxmlformats.org/officeDocument/2006/relationships/hyperlink" Target="http://www.usharbormaster.com/secure/AuxAidReport_new.cfm?id=41463" TargetMode="External"/><Relationship Id="rId398" Type="http://schemas.openxmlformats.org/officeDocument/2006/relationships/hyperlink" Target="http://maps.google.com/?output=embed&amp;q=44.49045000,-67.57890000" TargetMode="External"/><Relationship Id="rId521" Type="http://schemas.openxmlformats.org/officeDocument/2006/relationships/hyperlink" Target="http://www.usharbormaster.com/secure/auxview.cfm?recordid=26705" TargetMode="External"/><Relationship Id="rId563" Type="http://schemas.openxmlformats.org/officeDocument/2006/relationships/hyperlink" Target="http://maps.google.com/?output=embed&amp;q=44.41483333,-68.36800000" TargetMode="External"/><Relationship Id="rId95" Type="http://schemas.openxmlformats.org/officeDocument/2006/relationships/hyperlink" Target="http://maps.google.com/?output=embed&amp;q=44.33408333,-68.73385000" TargetMode="External"/><Relationship Id="rId160" Type="http://schemas.openxmlformats.org/officeDocument/2006/relationships/hyperlink" Target="http://www.usharbormaster.com/secure/AuxAidReport_new.cfm?id=28721" TargetMode="External"/><Relationship Id="rId216" Type="http://schemas.openxmlformats.org/officeDocument/2006/relationships/hyperlink" Target="http://www.usharbormaster.com/secure/AuxAidReport_new.cfm?id=30581" TargetMode="External"/><Relationship Id="rId423" Type="http://schemas.openxmlformats.org/officeDocument/2006/relationships/hyperlink" Target="http://maps.google.com/?output=embed&amp;q=44.12021944,-68.43551944" TargetMode="External"/><Relationship Id="rId258" Type="http://schemas.openxmlformats.org/officeDocument/2006/relationships/hyperlink" Target="http://maps.google.com/?output=embed&amp;q=44.30602778,-68.44677778" TargetMode="External"/><Relationship Id="rId465" Type="http://schemas.openxmlformats.org/officeDocument/2006/relationships/hyperlink" Target="http://www.usharbormaster.com/secure/auxview.cfm?recordid=28735" TargetMode="External"/><Relationship Id="rId22" Type="http://schemas.openxmlformats.org/officeDocument/2006/relationships/hyperlink" Target="http://maps.google.com/?output=embed&amp;q=44.43233056,-68.34892222" TargetMode="External"/><Relationship Id="rId64" Type="http://schemas.openxmlformats.org/officeDocument/2006/relationships/hyperlink" Target="http://www.usharbormaster.com/secure/AuxAidReport_new.cfm?id=28765" TargetMode="External"/><Relationship Id="rId118" Type="http://schemas.openxmlformats.org/officeDocument/2006/relationships/hyperlink" Target="http://maps.google.com/?output=embed&amp;q=44.17901083,-68.35515083" TargetMode="External"/><Relationship Id="rId325" Type="http://schemas.openxmlformats.org/officeDocument/2006/relationships/hyperlink" Target="http://www.usharbormaster.com/secure/auxview.cfm?recordid=44425" TargetMode="External"/><Relationship Id="rId367" Type="http://schemas.openxmlformats.org/officeDocument/2006/relationships/hyperlink" Target="http://maps.google.com/?output=embed&amp;q=44.10055000,-69.10495000" TargetMode="External"/><Relationship Id="rId532" Type="http://schemas.openxmlformats.org/officeDocument/2006/relationships/hyperlink" Target="http://www.usharbormaster.com/secure/AuxAidReport_new.cfm?id=31213" TargetMode="External"/><Relationship Id="rId574" Type="http://schemas.openxmlformats.org/officeDocument/2006/relationships/hyperlink" Target="http://maps.google.com/?output=embed&amp;q=43.99545000,-69.16673333" TargetMode="External"/><Relationship Id="rId171" Type="http://schemas.openxmlformats.org/officeDocument/2006/relationships/hyperlink" Target="http://maps.google.com/?output=embed&amp;q=44.61827500,-67.31632833" TargetMode="External"/><Relationship Id="rId227" Type="http://schemas.openxmlformats.org/officeDocument/2006/relationships/hyperlink" Target="http://maps.google.com/?output=embed&amp;q=43.37500000,-68.50000000" TargetMode="External"/><Relationship Id="rId269" Type="http://schemas.openxmlformats.org/officeDocument/2006/relationships/hyperlink" Target="http://www.usharbormaster.com/secure/auxview.cfm?recordid=23563" TargetMode="External"/><Relationship Id="rId434" Type="http://schemas.openxmlformats.org/officeDocument/2006/relationships/hyperlink" Target="http://maps.google.com/?output=embed&amp;q=44.89533333,-67.06572222" TargetMode="External"/><Relationship Id="rId476" Type="http://schemas.openxmlformats.org/officeDocument/2006/relationships/hyperlink" Target="http://www.usharbormaster.com/secure/AuxAidReport_new.cfm?id=40136" TargetMode="External"/><Relationship Id="rId33" Type="http://schemas.openxmlformats.org/officeDocument/2006/relationships/hyperlink" Target="http://www.usharbormaster.com/secure/auxview.cfm?recordid=38044" TargetMode="External"/><Relationship Id="rId129" Type="http://schemas.openxmlformats.org/officeDocument/2006/relationships/hyperlink" Target="http://www.usharbormaster.com/secure/auxview.cfm?recordid=30366" TargetMode="External"/><Relationship Id="rId280" Type="http://schemas.openxmlformats.org/officeDocument/2006/relationships/hyperlink" Target="http://www.usharbormaster.com/secure/AuxAidReport_new.cfm?id=25683" TargetMode="External"/><Relationship Id="rId336" Type="http://schemas.openxmlformats.org/officeDocument/2006/relationships/hyperlink" Target="http://www.usharbormaster.com/secure/AuxAidReport_new.cfm?id=30917" TargetMode="External"/><Relationship Id="rId501" Type="http://schemas.openxmlformats.org/officeDocument/2006/relationships/hyperlink" Target="http://www.usharbormaster.com/secure/auxview.cfm?recordid=40142" TargetMode="External"/><Relationship Id="rId543" Type="http://schemas.openxmlformats.org/officeDocument/2006/relationships/hyperlink" Target="http://maps.google.com/?output=embed&amp;q=44.41403056,-68.36616111" TargetMode="External"/><Relationship Id="rId75" Type="http://schemas.openxmlformats.org/officeDocument/2006/relationships/hyperlink" Target="http://maps.google.com/?output=embed&amp;q=44.90093333,-67.00879167" TargetMode="External"/><Relationship Id="rId140" Type="http://schemas.openxmlformats.org/officeDocument/2006/relationships/hyperlink" Target="http://www.usharbormaster.com/secure/AuxAidReport_new.cfm?id=36822" TargetMode="External"/><Relationship Id="rId182" Type="http://schemas.openxmlformats.org/officeDocument/2006/relationships/hyperlink" Target="http://maps.google.com/?output=embed&amp;q=44.62173500,-67.31374333" TargetMode="External"/><Relationship Id="rId378" Type="http://schemas.openxmlformats.org/officeDocument/2006/relationships/hyperlink" Target="http://maps.google.com/?output=embed&amp;q=44.10191667,-69.10321667" TargetMode="External"/><Relationship Id="rId403" Type="http://schemas.openxmlformats.org/officeDocument/2006/relationships/hyperlink" Target="http://maps.google.com/?output=embed&amp;q=44.49163889,-67.57793889" TargetMode="External"/><Relationship Id="rId6" Type="http://schemas.openxmlformats.org/officeDocument/2006/relationships/hyperlink" Target="http://maps.google.com/?output=embed&amp;q=44.39222222,-68.19916667" TargetMode="External"/><Relationship Id="rId238" Type="http://schemas.openxmlformats.org/officeDocument/2006/relationships/hyperlink" Target="http://maps.google.com/?output=embed&amp;q=44.34646111,-68.42118611" TargetMode="External"/><Relationship Id="rId445" Type="http://schemas.openxmlformats.org/officeDocument/2006/relationships/hyperlink" Target="http://www.usharbormaster.com/secure/auxview.cfm?recordid=27572" TargetMode="External"/><Relationship Id="rId487" Type="http://schemas.openxmlformats.org/officeDocument/2006/relationships/hyperlink" Target="http://maps.google.com/?output=embed&amp;q=43.96393333,-69.20141667" TargetMode="External"/><Relationship Id="rId291" Type="http://schemas.openxmlformats.org/officeDocument/2006/relationships/hyperlink" Target="http://maps.google.com/?output=embed&amp;q=44.34622500,-68.48065556" TargetMode="External"/><Relationship Id="rId305" Type="http://schemas.openxmlformats.org/officeDocument/2006/relationships/hyperlink" Target="http://www.usharbormaster.com/secure/auxview.cfm?recordid=42794" TargetMode="External"/><Relationship Id="rId347" Type="http://schemas.openxmlformats.org/officeDocument/2006/relationships/hyperlink" Target="http://maps.google.com/?output=embed&amp;q=44.09976667,-69.09641667" TargetMode="External"/><Relationship Id="rId512" Type="http://schemas.openxmlformats.org/officeDocument/2006/relationships/hyperlink" Target="http://www.usharbormaster.com/secure/AuxAidReport_new.cfm?id=40144" TargetMode="External"/><Relationship Id="rId44" Type="http://schemas.openxmlformats.org/officeDocument/2006/relationships/hyperlink" Target="http://www.usharbormaster.com/secure/AuxAidReport_new.cfm?id=31200" TargetMode="External"/><Relationship Id="rId86" Type="http://schemas.openxmlformats.org/officeDocument/2006/relationships/hyperlink" Target="http://maps.google.com/?output=embed&amp;q=44.90012778,-67.01240278" TargetMode="External"/><Relationship Id="rId151" Type="http://schemas.openxmlformats.org/officeDocument/2006/relationships/hyperlink" Target="http://maps.google.com/?output=embed&amp;q=44.33303333,-68.76845000" TargetMode="External"/><Relationship Id="rId389" Type="http://schemas.openxmlformats.org/officeDocument/2006/relationships/hyperlink" Target="http://www.usharbormaster.com/secure/auxview.cfm?recordid=24235" TargetMode="External"/><Relationship Id="rId554" Type="http://schemas.openxmlformats.org/officeDocument/2006/relationships/hyperlink" Target="http://maps.google.com/?output=embed&amp;q=44.41350000,-68.36751667" TargetMode="External"/><Relationship Id="rId193" Type="http://schemas.openxmlformats.org/officeDocument/2006/relationships/hyperlink" Target="http://www.usharbormaster.com/secure/auxview.cfm?recordid=27717" TargetMode="External"/><Relationship Id="rId207" Type="http://schemas.openxmlformats.org/officeDocument/2006/relationships/hyperlink" Target="http://maps.google.com/?output=embed&amp;q=44.26053333,-68.24151667" TargetMode="External"/><Relationship Id="rId249" Type="http://schemas.openxmlformats.org/officeDocument/2006/relationships/hyperlink" Target="http://www.usharbormaster.com/secure/auxview.cfm?recordid=27904" TargetMode="External"/><Relationship Id="rId414" Type="http://schemas.openxmlformats.org/officeDocument/2006/relationships/hyperlink" Target="http://maps.google.com/?output=embed&amp;q=44.12075000,-68.44154722" TargetMode="External"/><Relationship Id="rId456" Type="http://schemas.openxmlformats.org/officeDocument/2006/relationships/hyperlink" Target="http://www.usharbormaster.com/secure/AuxAidReport_new.cfm?id=27578" TargetMode="External"/><Relationship Id="rId498" Type="http://schemas.openxmlformats.org/officeDocument/2006/relationships/hyperlink" Target="http://maps.google.com/?output=embed&amp;q=43.96418333,-69.20286667" TargetMode="External"/><Relationship Id="rId13" Type="http://schemas.openxmlformats.org/officeDocument/2006/relationships/hyperlink" Target="http://www.usharbormaster.com/secure/auxview.cfm?recordid=38039" TargetMode="External"/><Relationship Id="rId109" Type="http://schemas.openxmlformats.org/officeDocument/2006/relationships/hyperlink" Target="http://www.usharbormaster.com/secure/auxview.cfm?recordid=29347" TargetMode="External"/><Relationship Id="rId260" Type="http://schemas.openxmlformats.org/officeDocument/2006/relationships/hyperlink" Target="http://www.usharbormaster.com/secure/AuxAidReport_new.cfm?id=27902" TargetMode="External"/><Relationship Id="rId316" Type="http://schemas.openxmlformats.org/officeDocument/2006/relationships/hyperlink" Target="http://www.usharbormaster.com/secure/AuxAidReport_new.cfm?id=42795" TargetMode="External"/><Relationship Id="rId523" Type="http://schemas.openxmlformats.org/officeDocument/2006/relationships/hyperlink" Target="http://maps.google.com/?output=embed&amp;q=44.05516667,-68.99683333" TargetMode="External"/><Relationship Id="rId55" Type="http://schemas.openxmlformats.org/officeDocument/2006/relationships/hyperlink" Target="http://maps.google.com/?output=embed&amp;q=44.18138889,-68.35305556" TargetMode="External"/><Relationship Id="rId97" Type="http://schemas.openxmlformats.org/officeDocument/2006/relationships/hyperlink" Target="http://www.usharbormaster.com/secure/auxview.cfm?recordid=32262" TargetMode="External"/><Relationship Id="rId120" Type="http://schemas.openxmlformats.org/officeDocument/2006/relationships/hyperlink" Target="http://www.usharbormaster.com/secure/AuxAidReport_new.cfm?id=30363" TargetMode="External"/><Relationship Id="rId358" Type="http://schemas.openxmlformats.org/officeDocument/2006/relationships/hyperlink" Target="http://maps.google.com/?output=embed&amp;q=44.10031667,-69.10100000" TargetMode="External"/><Relationship Id="rId565" Type="http://schemas.openxmlformats.org/officeDocument/2006/relationships/hyperlink" Target="http://www.usharbormaster.com/secure/auxview.cfm?recordid=41521" TargetMode="External"/><Relationship Id="rId162" Type="http://schemas.openxmlformats.org/officeDocument/2006/relationships/hyperlink" Target="http://maps.google.com/?output=embed&amp;q=44.61330000,-67.31748333" TargetMode="External"/><Relationship Id="rId218" Type="http://schemas.openxmlformats.org/officeDocument/2006/relationships/hyperlink" Target="http://maps.google.com/?output=embed&amp;q=44.53000000,-68.42388889" TargetMode="External"/><Relationship Id="rId425" Type="http://schemas.openxmlformats.org/officeDocument/2006/relationships/hyperlink" Target="http://www.usharbormaster.com/secure/auxview.cfm?recordid=27574" TargetMode="External"/><Relationship Id="rId467" Type="http://schemas.openxmlformats.org/officeDocument/2006/relationships/hyperlink" Target="http://maps.google.com/?output=embed&amp;q=44.60303889,-67.38027778" TargetMode="External"/><Relationship Id="rId271" Type="http://schemas.openxmlformats.org/officeDocument/2006/relationships/hyperlink" Target="http://maps.google.com/?output=embed&amp;q=44.32285000,-68.76685000" TargetMode="External"/><Relationship Id="rId24" Type="http://schemas.openxmlformats.org/officeDocument/2006/relationships/hyperlink" Target="http://www.usharbormaster.com/secure/AuxAidReport_new.cfm?id=38041" TargetMode="External"/><Relationship Id="rId66" Type="http://schemas.openxmlformats.org/officeDocument/2006/relationships/hyperlink" Target="http://maps.google.com/?output=embed&amp;q=44.18500000,-68.35111111" TargetMode="External"/><Relationship Id="rId131" Type="http://schemas.openxmlformats.org/officeDocument/2006/relationships/hyperlink" Target="http://maps.google.com/?output=embed&amp;q=44.17647222,-68.35568611" TargetMode="External"/><Relationship Id="rId327" Type="http://schemas.openxmlformats.org/officeDocument/2006/relationships/hyperlink" Target="http://maps.google.com/?output=embed&amp;q=44.64084000,-67.29740000" TargetMode="External"/><Relationship Id="rId369" Type="http://schemas.openxmlformats.org/officeDocument/2006/relationships/hyperlink" Target="http://www.usharbormaster.com/secure/auxview.cfm?recordid=40146" TargetMode="External"/><Relationship Id="rId534" Type="http://schemas.openxmlformats.org/officeDocument/2006/relationships/hyperlink" Target="http://maps.google.com/?output=embed&amp;q=44.56090694,-68.80290889" TargetMode="External"/><Relationship Id="rId576" Type="http://schemas.openxmlformats.org/officeDocument/2006/relationships/hyperlink" Target="http://www.usharbormaster.com/secure/AuxAidReport_new.cfm?id=41522" TargetMode="External"/><Relationship Id="rId173" Type="http://schemas.openxmlformats.org/officeDocument/2006/relationships/hyperlink" Target="http://www.usharbormaster.com/secure/auxview.cfm?recordid=30368" TargetMode="External"/><Relationship Id="rId229" Type="http://schemas.openxmlformats.org/officeDocument/2006/relationships/hyperlink" Target="http://www.usharbormaster.com/secure/auxview.cfm?recordid=43919" TargetMode="External"/><Relationship Id="rId380" Type="http://schemas.openxmlformats.org/officeDocument/2006/relationships/hyperlink" Target="http://www.usharbormaster.com/secure/AuxAidReport_new.cfm?id=40148" TargetMode="External"/><Relationship Id="rId436" Type="http://schemas.openxmlformats.org/officeDocument/2006/relationships/hyperlink" Target="http://www.usharbormaster.com/secure/AuxAidReport_new.cfm?id=27576" TargetMode="External"/><Relationship Id="rId240" Type="http://schemas.openxmlformats.org/officeDocument/2006/relationships/hyperlink" Target="http://www.usharbormaster.com/secure/AuxAidReport_new.cfm?id=43921" TargetMode="External"/><Relationship Id="rId478" Type="http://schemas.openxmlformats.org/officeDocument/2006/relationships/hyperlink" Target="http://maps.google.com/?output=embed&amp;q=43.96435000,-69.20591667" TargetMode="External"/><Relationship Id="rId35" Type="http://schemas.openxmlformats.org/officeDocument/2006/relationships/hyperlink" Target="http://maps.google.com/?output=embed&amp;q=44.42783333,-68.34470000" TargetMode="External"/><Relationship Id="rId77" Type="http://schemas.openxmlformats.org/officeDocument/2006/relationships/hyperlink" Target="http://www.usharbormaster.com/secure/auxview.cfm?recordid=27560" TargetMode="External"/><Relationship Id="rId100" Type="http://schemas.openxmlformats.org/officeDocument/2006/relationships/hyperlink" Target="http://www.usharbormaster.com/secure/AuxAidReport_new.cfm?id=32262" TargetMode="External"/><Relationship Id="rId282" Type="http://schemas.openxmlformats.org/officeDocument/2006/relationships/hyperlink" Target="http://maps.google.com/?output=embed&amp;q=44.28066667,-69.00521944" TargetMode="External"/><Relationship Id="rId338" Type="http://schemas.openxmlformats.org/officeDocument/2006/relationships/hyperlink" Target="http://maps.google.com/?output=embed&amp;q=44.90722222,-67.04388889" TargetMode="External"/><Relationship Id="rId503" Type="http://schemas.openxmlformats.org/officeDocument/2006/relationships/hyperlink" Target="http://maps.google.com/?output=embed&amp;q=43.96386667,-69.20426667" TargetMode="External"/><Relationship Id="rId545" Type="http://schemas.openxmlformats.org/officeDocument/2006/relationships/hyperlink" Target="http://www.usharbormaster.com/secure/auxview.cfm?recordid=36751" TargetMode="External"/><Relationship Id="rId8" Type="http://schemas.openxmlformats.org/officeDocument/2006/relationships/hyperlink" Target="http://www.usharbormaster.com/secure/AuxAidReport_new.cfm?id=36575" TargetMode="External"/><Relationship Id="rId142" Type="http://schemas.openxmlformats.org/officeDocument/2006/relationships/hyperlink" Target="http://maps.google.com/?output=embed&amp;q=44.49238333,-67.55076111" TargetMode="External"/><Relationship Id="rId184" Type="http://schemas.openxmlformats.org/officeDocument/2006/relationships/hyperlink" Target="http://www.usharbormaster.com/secure/AuxAidReport_new.cfm?id=30370" TargetMode="External"/><Relationship Id="rId391" Type="http://schemas.openxmlformats.org/officeDocument/2006/relationships/hyperlink" Target="http://maps.google.com/?output=embed&amp;q=44.08166667,-69.09777778" TargetMode="External"/><Relationship Id="rId405" Type="http://schemas.openxmlformats.org/officeDocument/2006/relationships/hyperlink" Target="http://www.usharbormaster.com/secure/auxview.cfm?recordid=27570" TargetMode="External"/><Relationship Id="rId447" Type="http://schemas.openxmlformats.org/officeDocument/2006/relationships/hyperlink" Target="http://maps.google.com/?output=embed&amp;q=44.50348889,-67.57333056" TargetMode="External"/><Relationship Id="rId251" Type="http://schemas.openxmlformats.org/officeDocument/2006/relationships/hyperlink" Target="http://maps.google.com/?output=embed&amp;q=44.30952778,-68.44463889" TargetMode="External"/><Relationship Id="rId489" Type="http://schemas.openxmlformats.org/officeDocument/2006/relationships/hyperlink" Target="http://www.usharbormaster.com/secure/auxview.cfm?recordid=40139" TargetMode="External"/><Relationship Id="rId46" Type="http://schemas.openxmlformats.org/officeDocument/2006/relationships/hyperlink" Target="http://maps.google.com/?output=embed&amp;q=44.40046667,-68.19840556" TargetMode="External"/><Relationship Id="rId293" Type="http://schemas.openxmlformats.org/officeDocument/2006/relationships/hyperlink" Target="http://www.usharbormaster.com/secure/auxview.cfm?recordid=28382" TargetMode="External"/><Relationship Id="rId307" Type="http://schemas.openxmlformats.org/officeDocument/2006/relationships/hyperlink" Target="http://maps.google.com/?output=embed&amp;q=44.43804722,-68.34732778" TargetMode="External"/><Relationship Id="rId349" Type="http://schemas.openxmlformats.org/officeDocument/2006/relationships/hyperlink" Target="http://www.usharbormaster.com/secure/auxview.cfm?recordid=41459" TargetMode="External"/><Relationship Id="rId514" Type="http://schemas.openxmlformats.org/officeDocument/2006/relationships/hyperlink" Target="http://maps.google.com/?output=embed&amp;q=43.96452000,-69.19857889" TargetMode="External"/><Relationship Id="rId556" Type="http://schemas.openxmlformats.org/officeDocument/2006/relationships/hyperlink" Target="http://www.usharbormaster.com/secure/AuxAidReport_new.cfm?id=36753" TargetMode="External"/><Relationship Id="rId88" Type="http://schemas.openxmlformats.org/officeDocument/2006/relationships/hyperlink" Target="http://www.usharbormaster.com/secure/AuxAidReport_new.cfm?id=27562" TargetMode="External"/><Relationship Id="rId111" Type="http://schemas.openxmlformats.org/officeDocument/2006/relationships/hyperlink" Target="http://maps.google.com/?output=embed&amp;q=44.77129167,-68.78564722" TargetMode="External"/><Relationship Id="rId153" Type="http://schemas.openxmlformats.org/officeDocument/2006/relationships/hyperlink" Target="http://www.usharbormaster.com/secure/auxview.cfm?recordid=28724" TargetMode="External"/><Relationship Id="rId195" Type="http://schemas.openxmlformats.org/officeDocument/2006/relationships/hyperlink" Target="http://maps.google.com/?output=embed&amp;q=44.63466944,-67.29808889" TargetMode="External"/><Relationship Id="rId209" Type="http://schemas.openxmlformats.org/officeDocument/2006/relationships/hyperlink" Target="http://www.usharbormaster.com/secure/auxview.cfm?recordid=30580" TargetMode="External"/><Relationship Id="rId360" Type="http://schemas.openxmlformats.org/officeDocument/2006/relationships/hyperlink" Target="http://www.usharbormaster.com/secure/AuxAidReport_new.cfm?id=41460" TargetMode="External"/><Relationship Id="rId416" Type="http://schemas.openxmlformats.org/officeDocument/2006/relationships/hyperlink" Target="http://www.usharbormaster.com/secure/AuxAidReport_new.cfm?id=28758" TargetMode="External"/><Relationship Id="rId220" Type="http://schemas.openxmlformats.org/officeDocument/2006/relationships/hyperlink" Target="http://www.usharbormaster.com/secure/AuxAidReport_new.cfm?id=30582" TargetMode="External"/><Relationship Id="rId458" Type="http://schemas.openxmlformats.org/officeDocument/2006/relationships/hyperlink" Target="http://maps.google.com/?output=embed&amp;q=44.60756944,-67.38348056" TargetMode="External"/><Relationship Id="rId15" Type="http://schemas.openxmlformats.org/officeDocument/2006/relationships/hyperlink" Target="http://maps.google.com/?output=embed&amp;q=44.43385278,-68.34673611" TargetMode="External"/><Relationship Id="rId57" Type="http://schemas.openxmlformats.org/officeDocument/2006/relationships/hyperlink" Target="http://www.usharbormaster.com/secure/auxview.cfm?recordid=28764" TargetMode="External"/><Relationship Id="rId262" Type="http://schemas.openxmlformats.org/officeDocument/2006/relationships/hyperlink" Target="http://maps.google.com/?output=embed&amp;q=44.33186667,-68.76875000" TargetMode="External"/><Relationship Id="rId318" Type="http://schemas.openxmlformats.org/officeDocument/2006/relationships/hyperlink" Target="http://maps.google.com/?output=embed&amp;q=44.43785000,-68.34786667" TargetMode="External"/><Relationship Id="rId525" Type="http://schemas.openxmlformats.org/officeDocument/2006/relationships/hyperlink" Target="http://www.usharbormaster.com/secure/auxview.cfm?recordid=26994" TargetMode="External"/><Relationship Id="rId567" Type="http://schemas.openxmlformats.org/officeDocument/2006/relationships/hyperlink" Target="http://maps.google.com/?output=embed&amp;q=43.99683333,-69.16673333" TargetMode="External"/><Relationship Id="rId99" Type="http://schemas.openxmlformats.org/officeDocument/2006/relationships/hyperlink" Target="http://maps.google.com/?output=embed&amp;q=44.38588611,-68.82232778" TargetMode="External"/><Relationship Id="rId122" Type="http://schemas.openxmlformats.org/officeDocument/2006/relationships/hyperlink" Target="http://maps.google.com/?output=embed&amp;q=44.17901111,-68.35744444" TargetMode="External"/><Relationship Id="rId164" Type="http://schemas.openxmlformats.org/officeDocument/2006/relationships/hyperlink" Target="http://www.usharbormaster.com/secure/AuxAidReport_new.cfm?id=28722" TargetMode="External"/><Relationship Id="rId371" Type="http://schemas.openxmlformats.org/officeDocument/2006/relationships/hyperlink" Target="http://maps.google.com/?output=embed&amp;q=44.10008333,-69.09720000" TargetMode="External"/><Relationship Id="rId427" Type="http://schemas.openxmlformats.org/officeDocument/2006/relationships/hyperlink" Target="http://maps.google.com/?output=embed&amp;q=44.89637778,-67.05937500" TargetMode="External"/><Relationship Id="rId469" Type="http://schemas.openxmlformats.org/officeDocument/2006/relationships/hyperlink" Target="http://www.usharbormaster.com/secure/auxview.cfm?recordid=28730" TargetMode="External"/><Relationship Id="rId26" Type="http://schemas.openxmlformats.org/officeDocument/2006/relationships/hyperlink" Target="http://maps.google.com/?output=embed&amp;q=44.43098333,-68.35091667" TargetMode="External"/><Relationship Id="rId231" Type="http://schemas.openxmlformats.org/officeDocument/2006/relationships/hyperlink" Target="http://maps.google.com/?output=embed&amp;q=44.34788611,-68.42233333" TargetMode="External"/><Relationship Id="rId273" Type="http://schemas.openxmlformats.org/officeDocument/2006/relationships/hyperlink" Target="http://www.usharbormaster.com/secure/auxview.cfm?recordid=25684" TargetMode="External"/><Relationship Id="rId329" Type="http://schemas.openxmlformats.org/officeDocument/2006/relationships/hyperlink" Target="http://www.usharbormaster.com/secure/auxview.cfm?recordid=30916" TargetMode="External"/><Relationship Id="rId480" Type="http://schemas.openxmlformats.org/officeDocument/2006/relationships/hyperlink" Target="http://www.usharbormaster.com/secure/AuxAidReport_new.cfm?id=40145" TargetMode="External"/><Relationship Id="rId536" Type="http://schemas.openxmlformats.org/officeDocument/2006/relationships/hyperlink" Target="http://www.usharbormaster.com/secure/AuxAidReport_new.cfm?id=31212" TargetMode="External"/><Relationship Id="rId68" Type="http://schemas.openxmlformats.org/officeDocument/2006/relationships/hyperlink" Target="http://www.usharbormaster.com/secure/AuxAidReport_new.cfm?id=28766" TargetMode="External"/><Relationship Id="rId133" Type="http://schemas.openxmlformats.org/officeDocument/2006/relationships/hyperlink" Target="http://www.usharbormaster.com/secure/auxview.cfm?recordid=36819" TargetMode="External"/><Relationship Id="rId175" Type="http://schemas.openxmlformats.org/officeDocument/2006/relationships/hyperlink" Target="http://maps.google.com/?output=embed&amp;q=44.62050667,-67.32065667" TargetMode="External"/><Relationship Id="rId340" Type="http://schemas.openxmlformats.org/officeDocument/2006/relationships/hyperlink" Target="http://www.usharbormaster.com/secure/AuxAidReport_new.cfm?id=30918" TargetMode="External"/><Relationship Id="rId578" Type="http://schemas.openxmlformats.org/officeDocument/2006/relationships/hyperlink" Target="http://maps.google.com/?output=embed&amp;q=43.99545000,-69.16708333" TargetMode="External"/><Relationship Id="rId200" Type="http://schemas.openxmlformats.org/officeDocument/2006/relationships/hyperlink" Target="http://www.usharbormaster.com/secure/AuxAidReport_new.cfm?id=27716" TargetMode="External"/><Relationship Id="rId382" Type="http://schemas.openxmlformats.org/officeDocument/2006/relationships/hyperlink" Target="http://maps.google.com/?output=embed&amp;q=44.10296667,-69.10065000" TargetMode="External"/><Relationship Id="rId438" Type="http://schemas.openxmlformats.org/officeDocument/2006/relationships/hyperlink" Target="http://maps.google.com/?output=embed&amp;q=44.89380556,-67.06152778" TargetMode="External"/><Relationship Id="rId242" Type="http://schemas.openxmlformats.org/officeDocument/2006/relationships/hyperlink" Target="http://maps.google.com/?output=embed&amp;q=44.34788611,-68.42118611" TargetMode="External"/><Relationship Id="rId284" Type="http://schemas.openxmlformats.org/officeDocument/2006/relationships/hyperlink" Target="http://www.usharbormaster.com/secure/AuxAidReport_new.cfm?id=25681" TargetMode="External"/><Relationship Id="rId491" Type="http://schemas.openxmlformats.org/officeDocument/2006/relationships/hyperlink" Target="http://maps.google.com/?output=embed&amp;q=43.96420000,-69.20136667" TargetMode="External"/><Relationship Id="rId505" Type="http://schemas.openxmlformats.org/officeDocument/2006/relationships/hyperlink" Target="http://www.usharbormaster.com/secure/auxview.cfm?recordid=40143" TargetMode="External"/><Relationship Id="rId37" Type="http://schemas.openxmlformats.org/officeDocument/2006/relationships/hyperlink" Target="http://www.usharbormaster.com/secure/auxview.cfm?recordid=38045" TargetMode="External"/><Relationship Id="rId79" Type="http://schemas.openxmlformats.org/officeDocument/2006/relationships/hyperlink" Target="http://maps.google.com/?output=embed&amp;q=44.89569722,-67.00648611" TargetMode="External"/><Relationship Id="rId102" Type="http://schemas.openxmlformats.org/officeDocument/2006/relationships/hyperlink" Target="http://maps.google.com/?output=embed&amp;q=44.38205556,-68.82352778" TargetMode="External"/><Relationship Id="rId144" Type="http://schemas.openxmlformats.org/officeDocument/2006/relationships/hyperlink" Target="http://www.usharbormaster.com/secure/AuxAidReport_new.cfm?id=36820" TargetMode="External"/><Relationship Id="rId547" Type="http://schemas.openxmlformats.org/officeDocument/2006/relationships/hyperlink" Target="http://maps.google.com/?output=embed&amp;q=44.41386111,-68.36656111" TargetMode="External"/><Relationship Id="rId90" Type="http://schemas.openxmlformats.org/officeDocument/2006/relationships/hyperlink" Target="http://maps.google.com/?output=embed&amp;q=44.33413333,-68.73418333" TargetMode="External"/><Relationship Id="rId186" Type="http://schemas.openxmlformats.org/officeDocument/2006/relationships/hyperlink" Target="http://maps.google.com/?output=embed&amp;q=44.63228056,-67.29513056" TargetMode="External"/><Relationship Id="rId351" Type="http://schemas.openxmlformats.org/officeDocument/2006/relationships/hyperlink" Target="http://maps.google.com/?output=embed&amp;q=44.10018333,-69.09641667" TargetMode="External"/><Relationship Id="rId393" Type="http://schemas.openxmlformats.org/officeDocument/2006/relationships/hyperlink" Target="http://www.usharbormaster.com/secure/auxview.cfm?recordid=27567" TargetMode="External"/><Relationship Id="rId407" Type="http://schemas.openxmlformats.org/officeDocument/2006/relationships/hyperlink" Target="http://maps.google.com/?output=embed&amp;q=44.49165000,-67.58178889" TargetMode="External"/><Relationship Id="rId449" Type="http://schemas.openxmlformats.org/officeDocument/2006/relationships/hyperlink" Target="http://www.usharbormaster.com/secure/auxview.cfm?recordid=27573" TargetMode="External"/><Relationship Id="rId211" Type="http://schemas.openxmlformats.org/officeDocument/2006/relationships/hyperlink" Target="http://maps.google.com/?output=embed&amp;q=44.53250000,-68.42333333" TargetMode="External"/><Relationship Id="rId253" Type="http://schemas.openxmlformats.org/officeDocument/2006/relationships/hyperlink" Target="http://www.usharbormaster.com/secure/auxview.cfm?recordid=27905" TargetMode="External"/><Relationship Id="rId295" Type="http://schemas.openxmlformats.org/officeDocument/2006/relationships/hyperlink" Target="http://maps.google.com/?output=embed&amp;q=44.34450278,-68.48018889" TargetMode="External"/><Relationship Id="rId309" Type="http://schemas.openxmlformats.org/officeDocument/2006/relationships/hyperlink" Target="http://www.usharbormaster.com/secure/auxview.cfm?recordid=42796" TargetMode="External"/><Relationship Id="rId460" Type="http://schemas.openxmlformats.org/officeDocument/2006/relationships/hyperlink" Target="http://www.usharbormaster.com/secure/AuxAidReport_new.cfm?id=28734" TargetMode="External"/><Relationship Id="rId516" Type="http://schemas.openxmlformats.org/officeDocument/2006/relationships/hyperlink" Target="http://www.usharbormaster.com/secure/AuxAidReport_new.cfm?id=41363" TargetMode="External"/><Relationship Id="rId48" Type="http://schemas.openxmlformats.org/officeDocument/2006/relationships/hyperlink" Target="http://www.usharbormaster.com/secure/AuxAidReport_new.cfm?id=31199" TargetMode="External"/><Relationship Id="rId113" Type="http://schemas.openxmlformats.org/officeDocument/2006/relationships/hyperlink" Target="http://www.usharbormaster.com/secure/auxview.cfm?recordid=29351" TargetMode="External"/><Relationship Id="rId320" Type="http://schemas.openxmlformats.org/officeDocument/2006/relationships/hyperlink" Target="http://www.usharbormaster.com/secure/AuxAidReport_new.cfm?id=42797" TargetMode="External"/><Relationship Id="rId558" Type="http://schemas.openxmlformats.org/officeDocument/2006/relationships/hyperlink" Target="http://maps.google.com/?output=embed&amp;q=44.41400000,-68.36733333" TargetMode="External"/><Relationship Id="rId155" Type="http://schemas.openxmlformats.org/officeDocument/2006/relationships/hyperlink" Target="http://maps.google.com/?output=embed&amp;q=44.61620000,-67.31353333" TargetMode="External"/><Relationship Id="rId197" Type="http://schemas.openxmlformats.org/officeDocument/2006/relationships/hyperlink" Target="http://www.usharbormaster.com/secure/auxview.cfm?recordid=27716" TargetMode="External"/><Relationship Id="rId362" Type="http://schemas.openxmlformats.org/officeDocument/2006/relationships/hyperlink" Target="http://maps.google.com/?output=embed&amp;q=44.10025000,-69.10441667" TargetMode="External"/><Relationship Id="rId418" Type="http://schemas.openxmlformats.org/officeDocument/2006/relationships/hyperlink" Target="http://maps.google.com/?output=embed&amp;q=44.11938889,-68.43626944" TargetMode="External"/><Relationship Id="rId222" Type="http://schemas.openxmlformats.org/officeDocument/2006/relationships/hyperlink" Target="http://maps.google.com/?output=embed&amp;q=43.64660278,-68.75961667" TargetMode="External"/><Relationship Id="rId264" Type="http://schemas.openxmlformats.org/officeDocument/2006/relationships/hyperlink" Target="http://www.usharbormaster.com/secure/AuxAidReport_new.cfm?id=23564" TargetMode="External"/><Relationship Id="rId471" Type="http://schemas.openxmlformats.org/officeDocument/2006/relationships/hyperlink" Target="http://maps.google.com/?output=embed&amp;q=44.60166667,-67.38361111" TargetMode="External"/><Relationship Id="rId17" Type="http://schemas.openxmlformats.org/officeDocument/2006/relationships/hyperlink" Target="http://www.usharbormaster.com/secure/auxview.cfm?recordid=38040" TargetMode="External"/><Relationship Id="rId59" Type="http://schemas.openxmlformats.org/officeDocument/2006/relationships/hyperlink" Target="http://maps.google.com/?output=embed&amp;q=44.18166667,-68.35472222" TargetMode="External"/><Relationship Id="rId124" Type="http://schemas.openxmlformats.org/officeDocument/2006/relationships/hyperlink" Target="http://www.usharbormaster.com/secure/AuxAidReport_new.cfm?id=30364" TargetMode="External"/><Relationship Id="rId527" Type="http://schemas.openxmlformats.org/officeDocument/2006/relationships/hyperlink" Target="http://maps.google.com/?output=embed&amp;q=44.10283333,-68.11216667" TargetMode="External"/><Relationship Id="rId569" Type="http://schemas.openxmlformats.org/officeDocument/2006/relationships/hyperlink" Target="http://www.usharbormaster.com/secure/auxview.cfm?recordid=41520" TargetMode="External"/><Relationship Id="rId70" Type="http://schemas.openxmlformats.org/officeDocument/2006/relationships/hyperlink" Target="http://maps.google.com/?output=embed&amp;q=44.30607222,-68.44743333" TargetMode="External"/><Relationship Id="rId166" Type="http://schemas.openxmlformats.org/officeDocument/2006/relationships/hyperlink" Target="http://maps.google.com/?output=embed&amp;q=44.61516667,-67.32214444" TargetMode="External"/><Relationship Id="rId331" Type="http://schemas.openxmlformats.org/officeDocument/2006/relationships/hyperlink" Target="http://maps.google.com/?output=embed&amp;q=44.91138889,-67.04888889" TargetMode="External"/><Relationship Id="rId373" Type="http://schemas.openxmlformats.org/officeDocument/2006/relationships/hyperlink" Target="http://www.usharbormaster.com/secure/auxview.cfm?recordid=40147" TargetMode="External"/><Relationship Id="rId429" Type="http://schemas.openxmlformats.org/officeDocument/2006/relationships/hyperlink" Target="http://www.usharbormaster.com/secure/auxview.cfm?recordid=27575" TargetMode="External"/><Relationship Id="rId580" Type="http://schemas.openxmlformats.org/officeDocument/2006/relationships/hyperlink" Target="http://www.usharbormaster.com/secure/AuxAidReport_new.cfm?id=41523" TargetMode="External"/><Relationship Id="rId1" Type="http://schemas.openxmlformats.org/officeDocument/2006/relationships/hyperlink" Target="http://www.usharbormaster.com/secure/auxview.cfm?recordid=36574" TargetMode="External"/><Relationship Id="rId233" Type="http://schemas.openxmlformats.org/officeDocument/2006/relationships/hyperlink" Target="http://www.usharbormaster.com/secure/auxview.cfm?recordid=43920" TargetMode="External"/><Relationship Id="rId440" Type="http://schemas.openxmlformats.org/officeDocument/2006/relationships/hyperlink" Target="http://www.usharbormaster.com/secure/AuxAidReport_new.cfm?id=27577" TargetMode="External"/><Relationship Id="rId28" Type="http://schemas.openxmlformats.org/officeDocument/2006/relationships/hyperlink" Target="http://www.usharbormaster.com/secure/AuxAidReport_new.cfm?id=38042" TargetMode="External"/><Relationship Id="rId275" Type="http://schemas.openxmlformats.org/officeDocument/2006/relationships/hyperlink" Target="http://maps.google.com/?output=embed&amp;q=44.28061389,-68.94317500" TargetMode="External"/><Relationship Id="rId300" Type="http://schemas.openxmlformats.org/officeDocument/2006/relationships/hyperlink" Target="http://www.usharbormaster.com/secure/AuxAidReport_new.cfm?id=28383" TargetMode="External"/><Relationship Id="rId482" Type="http://schemas.openxmlformats.org/officeDocument/2006/relationships/hyperlink" Target="http://maps.google.com/?output=embed&amp;q=43.96423333,-69.20011667" TargetMode="External"/><Relationship Id="rId538" Type="http://schemas.openxmlformats.org/officeDocument/2006/relationships/hyperlink" Target="http://maps.google.com/?output=embed&amp;q=44.41483333,-68.36670833" TargetMode="External"/><Relationship Id="rId81" Type="http://schemas.openxmlformats.org/officeDocument/2006/relationships/hyperlink" Target="http://www.usharbormaster.com/secure/auxview.cfm?recordid=27561" TargetMode="External"/><Relationship Id="rId135" Type="http://schemas.openxmlformats.org/officeDocument/2006/relationships/hyperlink" Target="http://maps.google.com/?output=embed&amp;q=44.49589167,-67.55294444" TargetMode="External"/><Relationship Id="rId177" Type="http://schemas.openxmlformats.org/officeDocument/2006/relationships/hyperlink" Target="http://www.usharbormaster.com/secure/auxview.cfm?recordid=30369" TargetMode="External"/><Relationship Id="rId342" Type="http://schemas.openxmlformats.org/officeDocument/2006/relationships/hyperlink" Target="http://maps.google.com/?output=embed&amp;q=44.90888889,-67.05083333" TargetMode="External"/><Relationship Id="rId384" Type="http://schemas.openxmlformats.org/officeDocument/2006/relationships/hyperlink" Target="http://www.usharbormaster.com/secure/AuxAidReport_new.cfm?id=40149" TargetMode="External"/><Relationship Id="rId202" Type="http://schemas.openxmlformats.org/officeDocument/2006/relationships/hyperlink" Target="http://maps.google.com/?output=embed&amp;q=44.90500000,-67.02166667" TargetMode="External"/><Relationship Id="rId244" Type="http://schemas.openxmlformats.org/officeDocument/2006/relationships/hyperlink" Target="http://www.usharbormaster.com/secure/AuxAidReport_new.cfm?id=43922" TargetMode="External"/><Relationship Id="rId39" Type="http://schemas.openxmlformats.org/officeDocument/2006/relationships/hyperlink" Target="http://maps.google.com/?output=embed&amp;q=44.42783333,-68.34693333" TargetMode="External"/><Relationship Id="rId286" Type="http://schemas.openxmlformats.org/officeDocument/2006/relationships/hyperlink" Target="http://maps.google.com/?output=embed&amp;q=44.28045000,-69.00531944" TargetMode="External"/><Relationship Id="rId451" Type="http://schemas.openxmlformats.org/officeDocument/2006/relationships/hyperlink" Target="http://maps.google.com/?output=embed&amp;q=44.50208889,-67.57731111" TargetMode="External"/><Relationship Id="rId493" Type="http://schemas.openxmlformats.org/officeDocument/2006/relationships/hyperlink" Target="http://www.usharbormaster.com/secure/auxview.cfm?recordid=40140" TargetMode="External"/><Relationship Id="rId507" Type="http://schemas.openxmlformats.org/officeDocument/2006/relationships/hyperlink" Target="http://maps.google.com/?output=embed&amp;q=43.96418333,-69.20448333" TargetMode="External"/><Relationship Id="rId549" Type="http://schemas.openxmlformats.org/officeDocument/2006/relationships/hyperlink" Target="http://www.usharbormaster.com/secure/auxview.cfm?recordid=36752" TargetMode="External"/><Relationship Id="rId50" Type="http://schemas.openxmlformats.org/officeDocument/2006/relationships/hyperlink" Target="http://maps.google.com/?output=embed&amp;q=44.28333333,-68.26972222" TargetMode="External"/><Relationship Id="rId104" Type="http://schemas.openxmlformats.org/officeDocument/2006/relationships/hyperlink" Target="http://www.usharbormaster.com/secure/AuxAidReport_new.cfm?id=32263" TargetMode="External"/><Relationship Id="rId146" Type="http://schemas.openxmlformats.org/officeDocument/2006/relationships/hyperlink" Target="http://maps.google.com/?output=embed&amp;q=44.49160278,-67.55321389" TargetMode="External"/><Relationship Id="rId188" Type="http://schemas.openxmlformats.org/officeDocument/2006/relationships/hyperlink" Target="http://www.usharbormaster.com/secure/AuxAidReport_new.cfm?id=27719" TargetMode="External"/><Relationship Id="rId311" Type="http://schemas.openxmlformats.org/officeDocument/2006/relationships/hyperlink" Target="http://maps.google.com/?output=embed&amp;q=44.43731111,-68.34681389" TargetMode="External"/><Relationship Id="rId353" Type="http://schemas.openxmlformats.org/officeDocument/2006/relationships/hyperlink" Target="http://www.usharbormaster.com/secure/auxview.cfm?recordid=41463" TargetMode="External"/><Relationship Id="rId395" Type="http://schemas.openxmlformats.org/officeDocument/2006/relationships/hyperlink" Target="http://maps.google.com/?output=embed&amp;q=44.49283056,-67.58083056" TargetMode="External"/><Relationship Id="rId409" Type="http://schemas.openxmlformats.org/officeDocument/2006/relationships/hyperlink" Target="http://www.usharbormaster.com/secure/auxview.cfm?recordid=28757" TargetMode="External"/><Relationship Id="rId560" Type="http://schemas.openxmlformats.org/officeDocument/2006/relationships/hyperlink" Target="http://www.usharbormaster.com/secure/AuxAidReport_new.cfm?id=36754" TargetMode="External"/><Relationship Id="rId92" Type="http://schemas.openxmlformats.org/officeDocument/2006/relationships/hyperlink" Target="http://www.usharbormaster.com/secure/AuxAidReport_new.cfm?id=29617" TargetMode="External"/><Relationship Id="rId213" Type="http://schemas.openxmlformats.org/officeDocument/2006/relationships/hyperlink" Target="http://www.usharbormaster.com/secure/auxview.cfm?recordid=30581" TargetMode="External"/><Relationship Id="rId420" Type="http://schemas.openxmlformats.org/officeDocument/2006/relationships/hyperlink" Target="http://www.usharbormaster.com/secure/AuxAidReport_new.cfm?id=28759" TargetMode="External"/><Relationship Id="rId255" Type="http://schemas.openxmlformats.org/officeDocument/2006/relationships/hyperlink" Target="http://maps.google.com/?output=embed&amp;q=44.30594444,-68.44488889" TargetMode="External"/><Relationship Id="rId297" Type="http://schemas.openxmlformats.org/officeDocument/2006/relationships/hyperlink" Target="http://www.usharbormaster.com/secure/auxview.cfm?recordid=28383" TargetMode="External"/><Relationship Id="rId462" Type="http://schemas.openxmlformats.org/officeDocument/2006/relationships/hyperlink" Target="http://maps.google.com/?output=embed&amp;q=44.60638889,-67.38666667" TargetMode="External"/><Relationship Id="rId518" Type="http://schemas.openxmlformats.org/officeDocument/2006/relationships/hyperlink" Target="http://maps.google.com/?output=embed&amp;q=43.49066667,-67.87983333" TargetMode="External"/><Relationship Id="rId115" Type="http://schemas.openxmlformats.org/officeDocument/2006/relationships/hyperlink" Target="http://maps.google.com/?output=embed&amp;q=44.77109722,-68.78571389" TargetMode="External"/><Relationship Id="rId157" Type="http://schemas.openxmlformats.org/officeDocument/2006/relationships/hyperlink" Target="http://www.usharbormaster.com/secure/auxview.cfm?recordid=28721" TargetMode="External"/><Relationship Id="rId322" Type="http://schemas.openxmlformats.org/officeDocument/2006/relationships/hyperlink" Target="http://maps.google.com/?output=embed&amp;q=44.64169000,-67.29738500" TargetMode="External"/><Relationship Id="rId364" Type="http://schemas.openxmlformats.org/officeDocument/2006/relationships/hyperlink" Target="http://www.usharbormaster.com/secure/AuxAidReport_new.cfm?id=41464" TargetMode="External"/><Relationship Id="rId61" Type="http://schemas.openxmlformats.org/officeDocument/2006/relationships/hyperlink" Target="http://www.usharbormaster.com/secure/auxview.cfm?recordid=28765" TargetMode="External"/><Relationship Id="rId199" Type="http://schemas.openxmlformats.org/officeDocument/2006/relationships/hyperlink" Target="http://maps.google.com/?output=embed&amp;q=44.63188889,-67.29628333" TargetMode="External"/><Relationship Id="rId571" Type="http://schemas.openxmlformats.org/officeDocument/2006/relationships/hyperlink" Target="http://maps.google.com/?output=embed&amp;q=43.99683333,-69.16708333" TargetMode="External"/><Relationship Id="rId19" Type="http://schemas.openxmlformats.org/officeDocument/2006/relationships/hyperlink" Target="http://maps.google.com/?output=embed&amp;q=44.43191944,-68.34758611" TargetMode="External"/><Relationship Id="rId224" Type="http://schemas.openxmlformats.org/officeDocument/2006/relationships/hyperlink" Target="http://www.usharbormaster.com/secure/AuxAidReport_new.cfm?id=44422" TargetMode="External"/><Relationship Id="rId266" Type="http://schemas.openxmlformats.org/officeDocument/2006/relationships/hyperlink" Target="http://maps.google.com/?output=embed&amp;q=44.33276667,-68.76886667" TargetMode="External"/><Relationship Id="rId431" Type="http://schemas.openxmlformats.org/officeDocument/2006/relationships/hyperlink" Target="http://maps.google.com/?output=embed&amp;q=44.89819444,-67.06300000" TargetMode="External"/><Relationship Id="rId473" Type="http://schemas.openxmlformats.org/officeDocument/2006/relationships/hyperlink" Target="http://www.usharbormaster.com/secure/auxview.cfm?recordid=40136" TargetMode="External"/><Relationship Id="rId529" Type="http://schemas.openxmlformats.org/officeDocument/2006/relationships/hyperlink" Target="http://www.usharbormaster.com/secure/auxview.cfm?recordid=31213" TargetMode="External"/><Relationship Id="rId30" Type="http://schemas.openxmlformats.org/officeDocument/2006/relationships/hyperlink" Target="http://maps.google.com/?output=embed&amp;q=44.43098333,-68.34855000" TargetMode="External"/><Relationship Id="rId126" Type="http://schemas.openxmlformats.org/officeDocument/2006/relationships/hyperlink" Target="http://maps.google.com/?output=embed&amp;q=44.17687972,-68.35813139" TargetMode="External"/><Relationship Id="rId168" Type="http://schemas.openxmlformats.org/officeDocument/2006/relationships/hyperlink" Target="http://www.usharbormaster.com/secure/AuxAidReport_new.cfm?id=28723" TargetMode="External"/><Relationship Id="rId333" Type="http://schemas.openxmlformats.org/officeDocument/2006/relationships/hyperlink" Target="http://www.usharbormaster.com/secure/auxview.cfm?recordid=30917" TargetMode="External"/><Relationship Id="rId540" Type="http://schemas.openxmlformats.org/officeDocument/2006/relationships/hyperlink" Target="http://www.usharbormaster.com/secure/AuxAidReport_new.cfm?id=36749" TargetMode="External"/><Relationship Id="rId72" Type="http://schemas.openxmlformats.org/officeDocument/2006/relationships/hyperlink" Target="http://www.usharbormaster.com/secure/AuxAidReport_new.cfm?id=36756" TargetMode="External"/><Relationship Id="rId375" Type="http://schemas.openxmlformats.org/officeDocument/2006/relationships/hyperlink" Target="http://maps.google.com/?output=embed&amp;q=44.10051667,-69.10460000" TargetMode="External"/><Relationship Id="rId3" Type="http://schemas.openxmlformats.org/officeDocument/2006/relationships/hyperlink" Target="http://maps.google.com/?output=embed&amp;q=44.39301389,-68.19871111" TargetMode="External"/><Relationship Id="rId235" Type="http://schemas.openxmlformats.org/officeDocument/2006/relationships/hyperlink" Target="http://maps.google.com/?output=embed&amp;q=44.34646111,-68.42233333" TargetMode="External"/><Relationship Id="rId277" Type="http://schemas.openxmlformats.org/officeDocument/2006/relationships/hyperlink" Target="http://www.usharbormaster.com/secure/auxview.cfm?recordid=25683" TargetMode="External"/><Relationship Id="rId400" Type="http://schemas.openxmlformats.org/officeDocument/2006/relationships/hyperlink" Target="http://www.usharbormaster.com/secure/AuxAidReport_new.cfm?id=27568" TargetMode="External"/><Relationship Id="rId442" Type="http://schemas.openxmlformats.org/officeDocument/2006/relationships/hyperlink" Target="http://maps.google.com/?output=embed&amp;q=44.50425000,-67.57443889" TargetMode="External"/><Relationship Id="rId484" Type="http://schemas.openxmlformats.org/officeDocument/2006/relationships/hyperlink" Target="http://www.usharbormaster.com/secure/AuxAidReport_new.cfm?id=40137" TargetMode="External"/><Relationship Id="rId137" Type="http://schemas.openxmlformats.org/officeDocument/2006/relationships/hyperlink" Target="http://www.usharbormaster.com/secure/auxview.cfm?recordid=36822" TargetMode="External"/><Relationship Id="rId302" Type="http://schemas.openxmlformats.org/officeDocument/2006/relationships/hyperlink" Target="http://maps.google.com/?output=embed&amp;q=44.34605833,-68.48185556" TargetMode="External"/><Relationship Id="rId344" Type="http://schemas.openxmlformats.org/officeDocument/2006/relationships/hyperlink" Target="http://www.usharbormaster.com/secure/AuxAidReport_new.cfm?id=30919" TargetMode="External"/><Relationship Id="rId41" Type="http://schemas.openxmlformats.org/officeDocument/2006/relationships/hyperlink" Target="http://www.usharbormaster.com/secure/auxview.cfm?recordid=31200" TargetMode="External"/><Relationship Id="rId83" Type="http://schemas.openxmlformats.org/officeDocument/2006/relationships/hyperlink" Target="http://maps.google.com/?output=embed&amp;q=44.89489444,-67.01009444" TargetMode="External"/><Relationship Id="rId179" Type="http://schemas.openxmlformats.org/officeDocument/2006/relationships/hyperlink" Target="http://maps.google.com/?output=embed&amp;q=44.62357000,-67.31764000" TargetMode="External"/><Relationship Id="rId386" Type="http://schemas.openxmlformats.org/officeDocument/2006/relationships/hyperlink" Target="http://maps.google.com/?output=embed&amp;q=44.10953333,-69.09500000" TargetMode="External"/><Relationship Id="rId551" Type="http://schemas.openxmlformats.org/officeDocument/2006/relationships/hyperlink" Target="http://maps.google.com/?output=embed&amp;q=44.41358333,-68.36633333" TargetMode="External"/><Relationship Id="rId190" Type="http://schemas.openxmlformats.org/officeDocument/2006/relationships/hyperlink" Target="http://maps.google.com/?output=embed&amp;q=44.63506111,-67.29665000" TargetMode="External"/><Relationship Id="rId204" Type="http://schemas.openxmlformats.org/officeDocument/2006/relationships/hyperlink" Target="http://www.usharbormaster.com/secure/AuxAidReport_new.cfm?id=25597" TargetMode="External"/><Relationship Id="rId246" Type="http://schemas.openxmlformats.org/officeDocument/2006/relationships/hyperlink" Target="http://maps.google.com/?output=embed&amp;q=44.30961111,-68.44655556" TargetMode="External"/><Relationship Id="rId288" Type="http://schemas.openxmlformats.org/officeDocument/2006/relationships/hyperlink" Target="http://www.usharbormaster.com/secure/AuxAidReport_new.cfm?id=25682" TargetMode="External"/><Relationship Id="rId411" Type="http://schemas.openxmlformats.org/officeDocument/2006/relationships/hyperlink" Target="http://maps.google.com/?output=embed&amp;q=44.12175000,-68.44113056" TargetMode="External"/><Relationship Id="rId453" Type="http://schemas.openxmlformats.org/officeDocument/2006/relationships/hyperlink" Target="http://www.usharbormaster.com/secure/auxview.cfm?recordid=27578" TargetMode="External"/><Relationship Id="rId509" Type="http://schemas.openxmlformats.org/officeDocument/2006/relationships/hyperlink" Target="http://www.usharbormaster.com/secure/auxview.cfm?recordid=40144" TargetMode="External"/><Relationship Id="rId106" Type="http://schemas.openxmlformats.org/officeDocument/2006/relationships/hyperlink" Target="http://maps.google.com/?output=embed&amp;q=44.38422222,-68.82655000" TargetMode="External"/><Relationship Id="rId313" Type="http://schemas.openxmlformats.org/officeDocument/2006/relationships/hyperlink" Target="http://www.usharbormaster.com/secure/auxview.cfm?recordid=42795" TargetMode="External"/><Relationship Id="rId495" Type="http://schemas.openxmlformats.org/officeDocument/2006/relationships/hyperlink" Target="http://maps.google.com/?output=embed&amp;q=43.96391667,-69.20275000" TargetMode="External"/><Relationship Id="rId10" Type="http://schemas.openxmlformats.org/officeDocument/2006/relationships/hyperlink" Target="http://maps.google.com/?output=embed&amp;q=44.43426944,-68.34795000" TargetMode="External"/><Relationship Id="rId52" Type="http://schemas.openxmlformats.org/officeDocument/2006/relationships/hyperlink" Target="http://www.usharbormaster.com/secure/AuxAidReport_new.cfm?id=25658" TargetMode="External"/><Relationship Id="rId94" Type="http://schemas.openxmlformats.org/officeDocument/2006/relationships/hyperlink" Target="http://maps.google.com/?output=embed&amp;q=44.33408333,-68.73385000" TargetMode="External"/><Relationship Id="rId148" Type="http://schemas.openxmlformats.org/officeDocument/2006/relationships/hyperlink" Target="http://www.usharbormaster.com/secure/AuxAidReport_new.cfm?id=36821" TargetMode="External"/><Relationship Id="rId355" Type="http://schemas.openxmlformats.org/officeDocument/2006/relationships/hyperlink" Target="http://maps.google.com/?output=embed&amp;q=44.09996667,-69.10100000" TargetMode="External"/><Relationship Id="rId397" Type="http://schemas.openxmlformats.org/officeDocument/2006/relationships/hyperlink" Target="http://www.usharbormaster.com/secure/auxview.cfm?recordid=27568" TargetMode="External"/><Relationship Id="rId520" Type="http://schemas.openxmlformats.org/officeDocument/2006/relationships/hyperlink" Target="http://www.usharbormaster.com/secure/AuxAidReport_new.cfm?id=26993" TargetMode="External"/><Relationship Id="rId562" Type="http://schemas.openxmlformats.org/officeDocument/2006/relationships/hyperlink" Target="http://maps.google.com/?output=embed&amp;q=44.41483333,-68.36800000" TargetMode="External"/><Relationship Id="rId215" Type="http://schemas.openxmlformats.org/officeDocument/2006/relationships/hyperlink" Target="http://maps.google.com/?output=embed&amp;q=44.53472222,-68.42222222" TargetMode="External"/><Relationship Id="rId257" Type="http://schemas.openxmlformats.org/officeDocument/2006/relationships/hyperlink" Target="http://www.usharbormaster.com/secure/auxview.cfm?recordid=27902" TargetMode="External"/><Relationship Id="rId422" Type="http://schemas.openxmlformats.org/officeDocument/2006/relationships/hyperlink" Target="http://maps.google.com/?output=embed&amp;q=44.12021944,-68.43551944" TargetMode="External"/><Relationship Id="rId464" Type="http://schemas.openxmlformats.org/officeDocument/2006/relationships/hyperlink" Target="http://www.usharbormaster.com/secure/AuxAidReport_new.cfm?id=28733" TargetMode="External"/><Relationship Id="rId299" Type="http://schemas.openxmlformats.org/officeDocument/2006/relationships/hyperlink" Target="http://maps.google.com/?output=embed&amp;q=44.34433611,-68.48138889" TargetMode="External"/><Relationship Id="rId63" Type="http://schemas.openxmlformats.org/officeDocument/2006/relationships/hyperlink" Target="http://maps.google.com/?output=embed&amp;q=44.18555556,-68.35277778" TargetMode="External"/><Relationship Id="rId159" Type="http://schemas.openxmlformats.org/officeDocument/2006/relationships/hyperlink" Target="http://maps.google.com/?output=embed&amp;q=44.61868333,-67.31773333" TargetMode="External"/><Relationship Id="rId366" Type="http://schemas.openxmlformats.org/officeDocument/2006/relationships/hyperlink" Target="http://maps.google.com/?output=embed&amp;q=44.10055000,-69.10495000" TargetMode="External"/><Relationship Id="rId573" Type="http://schemas.openxmlformats.org/officeDocument/2006/relationships/hyperlink" Target="http://www.usharbormaster.com/secure/auxview.cfm?recordid=41522" TargetMode="External"/><Relationship Id="rId226" Type="http://schemas.openxmlformats.org/officeDocument/2006/relationships/hyperlink" Target="http://maps.google.com/?output=embed&amp;q=43.37500000,-68.50000000" TargetMode="External"/><Relationship Id="rId433" Type="http://schemas.openxmlformats.org/officeDocument/2006/relationships/hyperlink" Target="http://www.usharbormaster.com/secure/auxview.cfm?recordid=27576" TargetMode="External"/><Relationship Id="rId74" Type="http://schemas.openxmlformats.org/officeDocument/2006/relationships/hyperlink" Target="http://maps.google.com/?output=embed&amp;q=44.90093333,-67.00879167" TargetMode="External"/><Relationship Id="rId377" Type="http://schemas.openxmlformats.org/officeDocument/2006/relationships/hyperlink" Target="http://www.usharbormaster.com/secure/auxview.cfm?recordid=40148" TargetMode="External"/><Relationship Id="rId500" Type="http://schemas.openxmlformats.org/officeDocument/2006/relationships/hyperlink" Target="http://www.usharbormaster.com/secure/AuxAidReport_new.cfm?id=40141" TargetMode="External"/><Relationship Id="rId5" Type="http://schemas.openxmlformats.org/officeDocument/2006/relationships/hyperlink" Target="http://www.usharbormaster.com/secure/auxview.cfm?recordid=36575" TargetMode="External"/><Relationship Id="rId237" Type="http://schemas.openxmlformats.org/officeDocument/2006/relationships/hyperlink" Target="http://www.usharbormaster.com/secure/auxview.cfm?recordid=43921" TargetMode="External"/><Relationship Id="rId444" Type="http://schemas.openxmlformats.org/officeDocument/2006/relationships/hyperlink" Target="http://www.usharbormaster.com/secure/AuxAidReport_new.cfm?id=27571" TargetMode="External"/><Relationship Id="rId290" Type="http://schemas.openxmlformats.org/officeDocument/2006/relationships/hyperlink" Target="http://maps.google.com/?output=embed&amp;q=44.34622500,-68.48065556" TargetMode="External"/><Relationship Id="rId304" Type="http://schemas.openxmlformats.org/officeDocument/2006/relationships/hyperlink" Target="http://www.usharbormaster.com/secure/AuxAidReport_new.cfm?id=28384" TargetMode="External"/><Relationship Id="rId388" Type="http://schemas.openxmlformats.org/officeDocument/2006/relationships/hyperlink" Target="http://www.usharbormaster.com/secure/AuxAidReport_new.cfm?id=40150" TargetMode="External"/><Relationship Id="rId511" Type="http://schemas.openxmlformats.org/officeDocument/2006/relationships/hyperlink" Target="http://maps.google.com/?output=embed&amp;q=43.96401389,-69.20593333" TargetMode="External"/><Relationship Id="rId85" Type="http://schemas.openxmlformats.org/officeDocument/2006/relationships/hyperlink" Target="http://www.usharbormaster.com/secure/auxview.cfm?recordid=27562" TargetMode="External"/><Relationship Id="rId150" Type="http://schemas.openxmlformats.org/officeDocument/2006/relationships/hyperlink" Target="http://maps.google.com/?output=embed&amp;q=44.33303333,-68.76845000" TargetMode="External"/><Relationship Id="rId248" Type="http://schemas.openxmlformats.org/officeDocument/2006/relationships/hyperlink" Target="http://www.usharbormaster.com/secure/AuxAidReport_new.cfm?id=27903" TargetMode="External"/><Relationship Id="rId455" Type="http://schemas.openxmlformats.org/officeDocument/2006/relationships/hyperlink" Target="http://maps.google.com/?output=embed&amp;q=44.50133056,-67.57621111" TargetMode="External"/><Relationship Id="rId12" Type="http://schemas.openxmlformats.org/officeDocument/2006/relationships/hyperlink" Target="http://www.usharbormaster.com/secure/AuxAidReport_new.cfm?id=38038" TargetMode="External"/><Relationship Id="rId108" Type="http://schemas.openxmlformats.org/officeDocument/2006/relationships/hyperlink" Target="http://www.usharbormaster.com/secure/AuxAidReport_new.cfm?id=32264" TargetMode="External"/><Relationship Id="rId315" Type="http://schemas.openxmlformats.org/officeDocument/2006/relationships/hyperlink" Target="http://maps.google.com/?output=embed&amp;q=44.43705000,-68.34732778" TargetMode="External"/><Relationship Id="rId522" Type="http://schemas.openxmlformats.org/officeDocument/2006/relationships/hyperlink" Target="http://maps.google.com/?output=embed&amp;q=44.05516667,-68.99683333" TargetMode="External"/><Relationship Id="rId96" Type="http://schemas.openxmlformats.org/officeDocument/2006/relationships/hyperlink" Target="http://www.usharbormaster.com/secure/AuxAidReport_new.cfm?id=29618" TargetMode="External"/><Relationship Id="rId161" Type="http://schemas.openxmlformats.org/officeDocument/2006/relationships/hyperlink" Target="http://www.usharbormaster.com/secure/auxview.cfm?recordid=28722" TargetMode="External"/><Relationship Id="rId399" Type="http://schemas.openxmlformats.org/officeDocument/2006/relationships/hyperlink" Target="http://maps.google.com/?output=embed&amp;q=44.49045000,-67.57890000" TargetMode="External"/><Relationship Id="rId259" Type="http://schemas.openxmlformats.org/officeDocument/2006/relationships/hyperlink" Target="http://maps.google.com/?output=embed&amp;q=44.30602778,-68.44677778" TargetMode="External"/><Relationship Id="rId466" Type="http://schemas.openxmlformats.org/officeDocument/2006/relationships/hyperlink" Target="http://maps.google.com/?output=embed&amp;q=44.60303889,-67.38027778" TargetMode="External"/><Relationship Id="rId23" Type="http://schemas.openxmlformats.org/officeDocument/2006/relationships/hyperlink" Target="http://maps.google.com/?output=embed&amp;q=44.43233056,-68.34892222" TargetMode="External"/><Relationship Id="rId119" Type="http://schemas.openxmlformats.org/officeDocument/2006/relationships/hyperlink" Target="http://maps.google.com/?output=embed&amp;q=44.17901083,-68.35515083" TargetMode="External"/><Relationship Id="rId326" Type="http://schemas.openxmlformats.org/officeDocument/2006/relationships/hyperlink" Target="http://maps.google.com/?output=embed&amp;q=44.64084000,-67.29740000" TargetMode="External"/><Relationship Id="rId533" Type="http://schemas.openxmlformats.org/officeDocument/2006/relationships/hyperlink" Target="http://www.usharbormaster.com/secure/auxview.cfm?recordid=31212" TargetMode="External"/><Relationship Id="rId172" Type="http://schemas.openxmlformats.org/officeDocument/2006/relationships/hyperlink" Target="http://www.usharbormaster.com/secure/AuxAidReport_new.cfm?id=30367" TargetMode="External"/><Relationship Id="rId477" Type="http://schemas.openxmlformats.org/officeDocument/2006/relationships/hyperlink" Target="http://www.usharbormaster.com/secure/auxview.cfm?recordid=40145" TargetMode="External"/><Relationship Id="rId337" Type="http://schemas.openxmlformats.org/officeDocument/2006/relationships/hyperlink" Target="http://www.usharbormaster.com/secure/auxview.cfm?recordid=30918" TargetMode="External"/><Relationship Id="rId34" Type="http://schemas.openxmlformats.org/officeDocument/2006/relationships/hyperlink" Target="http://maps.google.com/?output=embed&amp;q=44.42783333,-68.34470000" TargetMode="External"/><Relationship Id="rId544" Type="http://schemas.openxmlformats.org/officeDocument/2006/relationships/hyperlink" Target="http://www.usharbormaster.com/secure/AuxAidReport_new.cfm?id=3675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3D569-A91D-4681-B4FC-58BF46C21FE0}">
  <dimension ref="A1:Q147"/>
  <sheetViews>
    <sheetView workbookViewId="0">
      <selection sqref="A1:Q147"/>
    </sheetView>
  </sheetViews>
  <sheetFormatPr defaultRowHeight="14.4" x14ac:dyDescent="0.3"/>
  <sheetData>
    <row r="1" spans="1:17" x14ac:dyDescent="0.3">
      <c r="A1" t="s">
        <v>28</v>
      </c>
      <c r="D1">
        <f>COUNTA(D3:D1854)</f>
        <v>145</v>
      </c>
      <c r="E1">
        <f>D1/3</f>
        <v>48.333333333333336</v>
      </c>
      <c r="J1">
        <f>COUNTIF(J2:J200,"yes")</f>
        <v>49</v>
      </c>
    </row>
    <row r="2" spans="1:17" x14ac:dyDescent="0.3">
      <c r="A2" t="s">
        <v>832</v>
      </c>
      <c r="B2" t="s">
        <v>833</v>
      </c>
      <c r="C2" t="s">
        <v>834</v>
      </c>
      <c r="D2" t="s">
        <v>835</v>
      </c>
      <c r="E2" t="s">
        <v>814</v>
      </c>
      <c r="F2" t="s">
        <v>836</v>
      </c>
      <c r="G2" t="s">
        <v>837</v>
      </c>
      <c r="H2" t="s">
        <v>838</v>
      </c>
      <c r="I2" t="s">
        <v>839</v>
      </c>
      <c r="J2" t="s">
        <v>840</v>
      </c>
      <c r="K2" t="s">
        <v>841</v>
      </c>
      <c r="L2" t="s">
        <v>815</v>
      </c>
      <c r="M2" t="s">
        <v>842</v>
      </c>
      <c r="N2" t="s">
        <v>843</v>
      </c>
      <c r="O2" t="s">
        <v>844</v>
      </c>
      <c r="P2" t="s">
        <v>845</v>
      </c>
    </row>
    <row r="3" spans="1:17" ht="57.6" x14ac:dyDescent="0.3">
      <c r="A3" s="255" t="s">
        <v>781</v>
      </c>
      <c r="B3" s="256" t="s">
        <v>900</v>
      </c>
      <c r="C3" s="256" t="s">
        <v>29</v>
      </c>
      <c r="D3" s="256" t="s">
        <v>30</v>
      </c>
      <c r="E3" s="266" t="s">
        <v>31</v>
      </c>
      <c r="F3" s="266" t="s">
        <v>32</v>
      </c>
      <c r="G3" s="266" t="s">
        <v>33</v>
      </c>
      <c r="H3" s="257" t="s">
        <v>782</v>
      </c>
      <c r="I3" s="257" t="s">
        <v>13</v>
      </c>
      <c r="J3" s="257" t="s">
        <v>8</v>
      </c>
      <c r="K3" s="257" t="s">
        <v>34</v>
      </c>
      <c r="L3" s="257" t="s">
        <v>35</v>
      </c>
      <c r="M3" s="256" t="s">
        <v>36</v>
      </c>
      <c r="N3" s="256" t="s">
        <v>9</v>
      </c>
      <c r="O3" s="257" t="s">
        <v>16</v>
      </c>
      <c r="P3" s="266" t="s">
        <v>783</v>
      </c>
      <c r="Q3" s="258"/>
    </row>
    <row r="4" spans="1:17" ht="57.6" x14ac:dyDescent="0.3">
      <c r="A4" s="255" t="s">
        <v>781</v>
      </c>
      <c r="B4" s="259" t="s">
        <v>900</v>
      </c>
      <c r="C4" s="259"/>
      <c r="D4" s="259" t="s">
        <v>37</v>
      </c>
      <c r="E4" s="267" t="s">
        <v>901</v>
      </c>
      <c r="F4" s="267" t="s">
        <v>38</v>
      </c>
      <c r="G4" s="267" t="s">
        <v>39</v>
      </c>
      <c r="H4" s="260" t="s">
        <v>782</v>
      </c>
      <c r="I4" s="260" t="s">
        <v>7</v>
      </c>
      <c r="J4" s="260" t="s">
        <v>8</v>
      </c>
      <c r="K4" s="260" t="s">
        <v>34</v>
      </c>
      <c r="L4" s="260" t="s">
        <v>35</v>
      </c>
      <c r="M4" s="259" t="s">
        <v>36</v>
      </c>
      <c r="N4" s="259" t="s">
        <v>9</v>
      </c>
      <c r="O4" s="260" t="s">
        <v>16</v>
      </c>
      <c r="P4" s="267" t="s">
        <v>783</v>
      </c>
      <c r="Q4" s="261"/>
    </row>
    <row r="5" spans="1:17" ht="86.4" x14ac:dyDescent="0.3">
      <c r="A5" s="255" t="s">
        <v>781</v>
      </c>
      <c r="B5" s="256" t="s">
        <v>902</v>
      </c>
      <c r="C5" s="256"/>
      <c r="D5" s="256" t="s">
        <v>40</v>
      </c>
      <c r="E5" s="266" t="s">
        <v>41</v>
      </c>
      <c r="F5" s="266" t="s">
        <v>42</v>
      </c>
      <c r="G5" s="266" t="s">
        <v>43</v>
      </c>
      <c r="H5" s="257" t="s">
        <v>782</v>
      </c>
      <c r="I5" s="257" t="s">
        <v>7</v>
      </c>
      <c r="J5" s="257" t="s">
        <v>8</v>
      </c>
      <c r="K5" s="257" t="s">
        <v>34</v>
      </c>
      <c r="L5" s="257" t="s">
        <v>44</v>
      </c>
      <c r="M5" s="256" t="s">
        <v>45</v>
      </c>
      <c r="N5" s="256" t="s">
        <v>12</v>
      </c>
      <c r="O5" s="257"/>
      <c r="P5" s="266" t="s">
        <v>783</v>
      </c>
      <c r="Q5" s="258"/>
    </row>
    <row r="6" spans="1:17" ht="86.4" x14ac:dyDescent="0.3">
      <c r="A6" s="255" t="s">
        <v>781</v>
      </c>
      <c r="B6" s="259" t="s">
        <v>902</v>
      </c>
      <c r="C6" s="259"/>
      <c r="D6" s="259" t="s">
        <v>46</v>
      </c>
      <c r="E6" s="267" t="s">
        <v>47</v>
      </c>
      <c r="F6" s="267" t="s">
        <v>48</v>
      </c>
      <c r="G6" s="267" t="s">
        <v>49</v>
      </c>
      <c r="H6" s="260" t="s">
        <v>782</v>
      </c>
      <c r="I6" s="260" t="s">
        <v>7</v>
      </c>
      <c r="J6" s="260" t="s">
        <v>8</v>
      </c>
      <c r="K6" s="260" t="s">
        <v>34</v>
      </c>
      <c r="L6" s="260" t="s">
        <v>44</v>
      </c>
      <c r="M6" s="259" t="s">
        <v>45</v>
      </c>
      <c r="N6" s="259" t="s">
        <v>12</v>
      </c>
      <c r="O6" s="260"/>
      <c r="P6" s="267" t="s">
        <v>783</v>
      </c>
      <c r="Q6" s="261"/>
    </row>
    <row r="7" spans="1:17" ht="86.4" x14ac:dyDescent="0.3">
      <c r="A7" s="255" t="s">
        <v>781</v>
      </c>
      <c r="B7" s="256" t="s">
        <v>902</v>
      </c>
      <c r="C7" s="256"/>
      <c r="D7" s="256" t="s">
        <v>50</v>
      </c>
      <c r="E7" s="266" t="s">
        <v>51</v>
      </c>
      <c r="F7" s="266" t="s">
        <v>52</v>
      </c>
      <c r="G7" s="266" t="s">
        <v>53</v>
      </c>
      <c r="H7" s="257" t="s">
        <v>782</v>
      </c>
      <c r="I7" s="257" t="s">
        <v>7</v>
      </c>
      <c r="J7" s="257" t="s">
        <v>8</v>
      </c>
      <c r="K7" s="257" t="s">
        <v>34</v>
      </c>
      <c r="L7" s="257" t="s">
        <v>44</v>
      </c>
      <c r="M7" s="256" t="s">
        <v>45</v>
      </c>
      <c r="N7" s="256" t="s">
        <v>12</v>
      </c>
      <c r="O7" s="257"/>
      <c r="P7" s="266" t="s">
        <v>783</v>
      </c>
      <c r="Q7" s="258"/>
    </row>
    <row r="8" spans="1:17" ht="86.4" x14ac:dyDescent="0.3">
      <c r="A8" s="255" t="s">
        <v>781</v>
      </c>
      <c r="B8" s="259" t="s">
        <v>902</v>
      </c>
      <c r="C8" s="259"/>
      <c r="D8" s="259" t="s">
        <v>54</v>
      </c>
      <c r="E8" s="267" t="s">
        <v>55</v>
      </c>
      <c r="F8" s="267" t="s">
        <v>56</v>
      </c>
      <c r="G8" s="267" t="s">
        <v>57</v>
      </c>
      <c r="H8" s="260" t="s">
        <v>782</v>
      </c>
      <c r="I8" s="260" t="s">
        <v>7</v>
      </c>
      <c r="J8" s="260" t="s">
        <v>8</v>
      </c>
      <c r="K8" s="260" t="s">
        <v>34</v>
      </c>
      <c r="L8" s="260" t="s">
        <v>44</v>
      </c>
      <c r="M8" s="259" t="s">
        <v>45</v>
      </c>
      <c r="N8" s="259" t="s">
        <v>12</v>
      </c>
      <c r="O8" s="260"/>
      <c r="P8" s="267" t="s">
        <v>783</v>
      </c>
      <c r="Q8" s="261"/>
    </row>
    <row r="9" spans="1:17" ht="86.4" x14ac:dyDescent="0.3">
      <c r="A9" s="255" t="s">
        <v>781</v>
      </c>
      <c r="B9" s="256" t="s">
        <v>902</v>
      </c>
      <c r="C9" s="256"/>
      <c r="D9" s="256" t="s">
        <v>58</v>
      </c>
      <c r="E9" s="266" t="s">
        <v>59</v>
      </c>
      <c r="F9" s="266" t="s">
        <v>60</v>
      </c>
      <c r="G9" s="266" t="s">
        <v>61</v>
      </c>
      <c r="H9" s="257" t="s">
        <v>782</v>
      </c>
      <c r="I9" s="257" t="s">
        <v>7</v>
      </c>
      <c r="J9" s="257" t="s">
        <v>8</v>
      </c>
      <c r="K9" s="257" t="s">
        <v>34</v>
      </c>
      <c r="L9" s="257" t="s">
        <v>44</v>
      </c>
      <c r="M9" s="256" t="s">
        <v>45</v>
      </c>
      <c r="N9" s="256" t="s">
        <v>12</v>
      </c>
      <c r="O9" s="257"/>
      <c r="P9" s="266" t="s">
        <v>783</v>
      </c>
      <c r="Q9" s="258"/>
    </row>
    <row r="10" spans="1:17" ht="86.4" x14ac:dyDescent="0.3">
      <c r="A10" s="255" t="s">
        <v>781</v>
      </c>
      <c r="B10" s="259" t="s">
        <v>902</v>
      </c>
      <c r="C10" s="259"/>
      <c r="D10" s="259" t="s">
        <v>62</v>
      </c>
      <c r="E10" s="267" t="s">
        <v>63</v>
      </c>
      <c r="F10" s="267" t="s">
        <v>60</v>
      </c>
      <c r="G10" s="267" t="s">
        <v>64</v>
      </c>
      <c r="H10" s="260" t="s">
        <v>782</v>
      </c>
      <c r="I10" s="260" t="s">
        <v>7</v>
      </c>
      <c r="J10" s="260" t="s">
        <v>8</v>
      </c>
      <c r="K10" s="260" t="s">
        <v>34</v>
      </c>
      <c r="L10" s="260" t="s">
        <v>44</v>
      </c>
      <c r="M10" s="259" t="s">
        <v>45</v>
      </c>
      <c r="N10" s="259" t="s">
        <v>12</v>
      </c>
      <c r="O10" s="260"/>
      <c r="P10" s="267" t="s">
        <v>783</v>
      </c>
      <c r="Q10" s="261"/>
    </row>
    <row r="11" spans="1:17" ht="86.4" x14ac:dyDescent="0.3">
      <c r="A11" s="255" t="s">
        <v>781</v>
      </c>
      <c r="B11" s="256" t="s">
        <v>902</v>
      </c>
      <c r="C11" s="256"/>
      <c r="D11" s="256" t="s">
        <v>65</v>
      </c>
      <c r="E11" s="266" t="s">
        <v>66</v>
      </c>
      <c r="F11" s="266" t="s">
        <v>67</v>
      </c>
      <c r="G11" s="266" t="s">
        <v>68</v>
      </c>
      <c r="H11" s="257" t="s">
        <v>782</v>
      </c>
      <c r="I11" s="257" t="s">
        <v>7</v>
      </c>
      <c r="J11" s="257" t="s">
        <v>8</v>
      </c>
      <c r="K11" s="257" t="s">
        <v>34</v>
      </c>
      <c r="L11" s="257" t="s">
        <v>44</v>
      </c>
      <c r="M11" s="256" t="s">
        <v>45</v>
      </c>
      <c r="N11" s="256" t="s">
        <v>12</v>
      </c>
      <c r="O11" s="257"/>
      <c r="P11" s="266" t="s">
        <v>783</v>
      </c>
      <c r="Q11" s="258"/>
    </row>
    <row r="12" spans="1:17" ht="86.4" x14ac:dyDescent="0.3">
      <c r="A12" s="255" t="s">
        <v>781</v>
      </c>
      <c r="B12" s="259" t="s">
        <v>902</v>
      </c>
      <c r="C12" s="259"/>
      <c r="D12" s="259" t="s">
        <v>69</v>
      </c>
      <c r="E12" s="267" t="s">
        <v>70</v>
      </c>
      <c r="F12" s="267" t="s">
        <v>67</v>
      </c>
      <c r="G12" s="267" t="s">
        <v>71</v>
      </c>
      <c r="H12" s="260" t="s">
        <v>782</v>
      </c>
      <c r="I12" s="260" t="s">
        <v>7</v>
      </c>
      <c r="J12" s="260" t="s">
        <v>8</v>
      </c>
      <c r="K12" s="260" t="s">
        <v>34</v>
      </c>
      <c r="L12" s="260" t="s">
        <v>44</v>
      </c>
      <c r="M12" s="259" t="s">
        <v>45</v>
      </c>
      <c r="N12" s="259" t="s">
        <v>12</v>
      </c>
      <c r="O12" s="260"/>
      <c r="P12" s="267" t="s">
        <v>783</v>
      </c>
      <c r="Q12" s="261"/>
    </row>
    <row r="13" spans="1:17" ht="43.2" x14ac:dyDescent="0.3">
      <c r="A13" s="255" t="s">
        <v>781</v>
      </c>
      <c r="B13" s="256" t="s">
        <v>900</v>
      </c>
      <c r="C13" s="256" t="s">
        <v>72</v>
      </c>
      <c r="D13" s="256" t="s">
        <v>73</v>
      </c>
      <c r="E13" s="266" t="s">
        <v>74</v>
      </c>
      <c r="F13" s="266" t="s">
        <v>75</v>
      </c>
      <c r="G13" s="266" t="s">
        <v>76</v>
      </c>
      <c r="H13" s="257" t="s">
        <v>782</v>
      </c>
      <c r="I13" s="257" t="s">
        <v>13</v>
      </c>
      <c r="J13" s="257" t="s">
        <v>8</v>
      </c>
      <c r="K13" s="257" t="s">
        <v>34</v>
      </c>
      <c r="L13" s="257" t="s">
        <v>35</v>
      </c>
      <c r="M13" s="256" t="s">
        <v>36</v>
      </c>
      <c r="N13" s="256" t="s">
        <v>9</v>
      </c>
      <c r="O13" s="257" t="s">
        <v>11</v>
      </c>
      <c r="P13" s="266" t="s">
        <v>783</v>
      </c>
      <c r="Q13" s="258"/>
    </row>
    <row r="14" spans="1:17" ht="57.6" x14ac:dyDescent="0.3">
      <c r="A14" s="255" t="s">
        <v>781</v>
      </c>
      <c r="B14" s="259" t="s">
        <v>900</v>
      </c>
      <c r="C14" s="259" t="s">
        <v>77</v>
      </c>
      <c r="D14" s="259" t="s">
        <v>78</v>
      </c>
      <c r="E14" s="267" t="s">
        <v>79</v>
      </c>
      <c r="F14" s="267" t="s">
        <v>80</v>
      </c>
      <c r="G14" s="267" t="s">
        <v>81</v>
      </c>
      <c r="H14" s="260" t="s">
        <v>784</v>
      </c>
      <c r="I14" s="260" t="s">
        <v>13</v>
      </c>
      <c r="J14" s="260" t="s">
        <v>8</v>
      </c>
      <c r="K14" s="260" t="s">
        <v>34</v>
      </c>
      <c r="L14" s="260" t="s">
        <v>35</v>
      </c>
      <c r="M14" s="259" t="s">
        <v>36</v>
      </c>
      <c r="N14" s="259" t="s">
        <v>9</v>
      </c>
      <c r="O14" s="260" t="s">
        <v>11</v>
      </c>
      <c r="P14" s="267" t="s">
        <v>783</v>
      </c>
      <c r="Q14" s="261"/>
    </row>
    <row r="15" spans="1:17" ht="43.2" x14ac:dyDescent="0.3">
      <c r="A15" s="255" t="s">
        <v>781</v>
      </c>
      <c r="B15" s="283">
        <v>44720</v>
      </c>
      <c r="C15" s="256" t="s">
        <v>82</v>
      </c>
      <c r="D15" s="256" t="s">
        <v>83</v>
      </c>
      <c r="E15" s="266" t="s">
        <v>84</v>
      </c>
      <c r="F15" s="266" t="s">
        <v>85</v>
      </c>
      <c r="G15" s="266" t="s">
        <v>86</v>
      </c>
      <c r="H15" s="257" t="s">
        <v>785</v>
      </c>
      <c r="I15" s="257" t="s">
        <v>13</v>
      </c>
      <c r="J15" s="257" t="s">
        <v>8</v>
      </c>
      <c r="K15" s="257" t="s">
        <v>34</v>
      </c>
      <c r="L15" s="257" t="s">
        <v>35</v>
      </c>
      <c r="M15" s="256" t="s">
        <v>87</v>
      </c>
      <c r="N15" s="256" t="s">
        <v>12</v>
      </c>
      <c r="O15" s="257"/>
      <c r="P15" s="266" t="s">
        <v>783</v>
      </c>
      <c r="Q15" s="258"/>
    </row>
    <row r="16" spans="1:17" ht="72" x14ac:dyDescent="0.3">
      <c r="A16" s="255" t="s">
        <v>781</v>
      </c>
      <c r="B16" s="262">
        <v>44720</v>
      </c>
      <c r="C16" s="259" t="s">
        <v>88</v>
      </c>
      <c r="D16" s="259" t="s">
        <v>89</v>
      </c>
      <c r="E16" s="267" t="s">
        <v>90</v>
      </c>
      <c r="F16" s="267" t="s">
        <v>91</v>
      </c>
      <c r="G16" s="267" t="s">
        <v>92</v>
      </c>
      <c r="H16" s="260" t="s">
        <v>784</v>
      </c>
      <c r="I16" s="260" t="s">
        <v>13</v>
      </c>
      <c r="J16" s="260" t="s">
        <v>8</v>
      </c>
      <c r="K16" s="260" t="s">
        <v>93</v>
      </c>
      <c r="L16" s="260" t="s">
        <v>94</v>
      </c>
      <c r="M16" s="259" t="s">
        <v>95</v>
      </c>
      <c r="N16" s="259" t="s">
        <v>12</v>
      </c>
      <c r="O16" s="260"/>
      <c r="P16" s="267" t="s">
        <v>783</v>
      </c>
      <c r="Q16" s="261"/>
    </row>
    <row r="17" spans="1:17" ht="72" x14ac:dyDescent="0.3">
      <c r="A17" s="255" t="s">
        <v>781</v>
      </c>
      <c r="B17" s="283">
        <v>44720</v>
      </c>
      <c r="C17" s="256" t="s">
        <v>96</v>
      </c>
      <c r="D17" s="256" t="s">
        <v>97</v>
      </c>
      <c r="E17" s="266" t="s">
        <v>98</v>
      </c>
      <c r="F17" s="266" t="s">
        <v>99</v>
      </c>
      <c r="G17" s="266" t="s">
        <v>100</v>
      </c>
      <c r="H17" s="257" t="s">
        <v>784</v>
      </c>
      <c r="I17" s="257" t="s">
        <v>13</v>
      </c>
      <c r="J17" s="257" t="s">
        <v>8</v>
      </c>
      <c r="K17" s="257" t="s">
        <v>93</v>
      </c>
      <c r="L17" s="257" t="s">
        <v>94</v>
      </c>
      <c r="M17" s="256" t="s">
        <v>95</v>
      </c>
      <c r="N17" s="256" t="s">
        <v>12</v>
      </c>
      <c r="O17" s="257"/>
      <c r="P17" s="266" t="s">
        <v>783</v>
      </c>
      <c r="Q17" s="258"/>
    </row>
    <row r="18" spans="1:17" ht="72" x14ac:dyDescent="0.3">
      <c r="A18" s="255" t="s">
        <v>781</v>
      </c>
      <c r="B18" s="262">
        <v>44720</v>
      </c>
      <c r="C18" s="259" t="s">
        <v>101</v>
      </c>
      <c r="D18" s="259" t="s">
        <v>102</v>
      </c>
      <c r="E18" s="267" t="s">
        <v>103</v>
      </c>
      <c r="F18" s="267" t="s">
        <v>104</v>
      </c>
      <c r="G18" s="267" t="s">
        <v>105</v>
      </c>
      <c r="H18" s="260" t="s">
        <v>784</v>
      </c>
      <c r="I18" s="260" t="s">
        <v>13</v>
      </c>
      <c r="J18" s="260" t="s">
        <v>8</v>
      </c>
      <c r="K18" s="260" t="s">
        <v>93</v>
      </c>
      <c r="L18" s="260" t="s">
        <v>94</v>
      </c>
      <c r="M18" s="259" t="s">
        <v>95</v>
      </c>
      <c r="N18" s="259" t="s">
        <v>12</v>
      </c>
      <c r="O18" s="260"/>
      <c r="P18" s="267" t="s">
        <v>783</v>
      </c>
      <c r="Q18" s="261"/>
    </row>
    <row r="19" spans="1:17" ht="72" x14ac:dyDescent="0.3">
      <c r="A19" s="255" t="s">
        <v>781</v>
      </c>
      <c r="B19" s="283">
        <v>44720</v>
      </c>
      <c r="C19" s="256" t="s">
        <v>106</v>
      </c>
      <c r="D19" s="256" t="s">
        <v>107</v>
      </c>
      <c r="E19" s="266" t="s">
        <v>108</v>
      </c>
      <c r="F19" s="266" t="s">
        <v>109</v>
      </c>
      <c r="G19" s="266" t="s">
        <v>110</v>
      </c>
      <c r="H19" s="257" t="s">
        <v>784</v>
      </c>
      <c r="I19" s="257" t="s">
        <v>13</v>
      </c>
      <c r="J19" s="257" t="s">
        <v>8</v>
      </c>
      <c r="K19" s="257" t="s">
        <v>93</v>
      </c>
      <c r="L19" s="257" t="s">
        <v>94</v>
      </c>
      <c r="M19" s="256" t="s">
        <v>95</v>
      </c>
      <c r="N19" s="256" t="s">
        <v>12</v>
      </c>
      <c r="O19" s="257"/>
      <c r="P19" s="266" t="s">
        <v>783</v>
      </c>
      <c r="Q19" s="258"/>
    </row>
    <row r="20" spans="1:17" ht="72" x14ac:dyDescent="0.3">
      <c r="A20" s="255" t="s">
        <v>781</v>
      </c>
      <c r="B20" s="259" t="s">
        <v>903</v>
      </c>
      <c r="C20" s="259"/>
      <c r="D20" s="259" t="s">
        <v>111</v>
      </c>
      <c r="E20" s="267" t="s">
        <v>112</v>
      </c>
      <c r="F20" s="267" t="s">
        <v>113</v>
      </c>
      <c r="G20" s="267" t="s">
        <v>114</v>
      </c>
      <c r="H20" s="260" t="s">
        <v>784</v>
      </c>
      <c r="I20" s="260" t="s">
        <v>7</v>
      </c>
      <c r="J20" s="260" t="s">
        <v>8</v>
      </c>
      <c r="K20" s="260" t="s">
        <v>34</v>
      </c>
      <c r="L20" s="260" t="s">
        <v>44</v>
      </c>
      <c r="M20" s="259" t="s">
        <v>115</v>
      </c>
      <c r="N20" s="259"/>
      <c r="O20" s="260"/>
      <c r="P20" s="267" t="s">
        <v>783</v>
      </c>
      <c r="Q20" s="261"/>
    </row>
    <row r="21" spans="1:17" ht="72" x14ac:dyDescent="0.3">
      <c r="A21" s="255" t="s">
        <v>781</v>
      </c>
      <c r="B21" s="283">
        <v>44852</v>
      </c>
      <c r="C21" s="256"/>
      <c r="D21" s="256" t="s">
        <v>116</v>
      </c>
      <c r="E21" s="266" t="s">
        <v>117</v>
      </c>
      <c r="F21" s="266" t="s">
        <v>118</v>
      </c>
      <c r="G21" s="266" t="s">
        <v>119</v>
      </c>
      <c r="H21" s="257" t="s">
        <v>784</v>
      </c>
      <c r="I21" s="257" t="s">
        <v>7</v>
      </c>
      <c r="J21" s="257" t="s">
        <v>8</v>
      </c>
      <c r="K21" s="257" t="s">
        <v>34</v>
      </c>
      <c r="L21" s="257" t="s">
        <v>120</v>
      </c>
      <c r="M21" s="256" t="s">
        <v>95</v>
      </c>
      <c r="N21" s="256" t="s">
        <v>12</v>
      </c>
      <c r="O21" s="257"/>
      <c r="P21" s="266" t="s">
        <v>783</v>
      </c>
      <c r="Q21" s="258"/>
    </row>
    <row r="22" spans="1:17" ht="72" x14ac:dyDescent="0.3">
      <c r="A22" s="255" t="s">
        <v>781</v>
      </c>
      <c r="B22" s="262">
        <v>44852</v>
      </c>
      <c r="C22" s="259"/>
      <c r="D22" s="259" t="s">
        <v>121</v>
      </c>
      <c r="E22" s="267" t="s">
        <v>122</v>
      </c>
      <c r="F22" s="267" t="s">
        <v>123</v>
      </c>
      <c r="G22" s="267" t="s">
        <v>124</v>
      </c>
      <c r="H22" s="260" t="s">
        <v>784</v>
      </c>
      <c r="I22" s="260" t="s">
        <v>7</v>
      </c>
      <c r="J22" s="260" t="s">
        <v>8</v>
      </c>
      <c r="K22" s="260" t="s">
        <v>34</v>
      </c>
      <c r="L22" s="260" t="s">
        <v>120</v>
      </c>
      <c r="M22" s="259" t="s">
        <v>95</v>
      </c>
      <c r="N22" s="259" t="s">
        <v>12</v>
      </c>
      <c r="O22" s="260"/>
      <c r="P22" s="267" t="s">
        <v>783</v>
      </c>
      <c r="Q22" s="261"/>
    </row>
    <row r="23" spans="1:17" ht="72" x14ac:dyDescent="0.3">
      <c r="A23" s="255" t="s">
        <v>781</v>
      </c>
      <c r="B23" s="283">
        <v>44852</v>
      </c>
      <c r="C23" s="256"/>
      <c r="D23" s="256" t="s">
        <v>125</v>
      </c>
      <c r="E23" s="266" t="s">
        <v>126</v>
      </c>
      <c r="F23" s="266" t="s">
        <v>127</v>
      </c>
      <c r="G23" s="266" t="s">
        <v>128</v>
      </c>
      <c r="H23" s="257" t="s">
        <v>784</v>
      </c>
      <c r="I23" s="257" t="s">
        <v>7</v>
      </c>
      <c r="J23" s="257" t="s">
        <v>8</v>
      </c>
      <c r="K23" s="257" t="s">
        <v>34</v>
      </c>
      <c r="L23" s="257" t="s">
        <v>120</v>
      </c>
      <c r="M23" s="256" t="s">
        <v>95</v>
      </c>
      <c r="N23" s="256" t="s">
        <v>12</v>
      </c>
      <c r="O23" s="257"/>
      <c r="P23" s="266" t="s">
        <v>783</v>
      </c>
      <c r="Q23" s="258"/>
    </row>
    <row r="24" spans="1:17" ht="72" x14ac:dyDescent="0.3">
      <c r="A24" s="255" t="s">
        <v>781</v>
      </c>
      <c r="B24" s="262">
        <v>44852</v>
      </c>
      <c r="C24" s="259"/>
      <c r="D24" s="259" t="s">
        <v>129</v>
      </c>
      <c r="E24" s="267" t="s">
        <v>130</v>
      </c>
      <c r="F24" s="267" t="s">
        <v>131</v>
      </c>
      <c r="G24" s="267" t="s">
        <v>132</v>
      </c>
      <c r="H24" s="260" t="s">
        <v>782</v>
      </c>
      <c r="I24" s="260" t="s">
        <v>7</v>
      </c>
      <c r="J24" s="260" t="s">
        <v>8</v>
      </c>
      <c r="K24" s="260" t="s">
        <v>34</v>
      </c>
      <c r="L24" s="260" t="s">
        <v>120</v>
      </c>
      <c r="M24" s="259" t="s">
        <v>95</v>
      </c>
      <c r="N24" s="259" t="s">
        <v>12</v>
      </c>
      <c r="O24" s="260"/>
      <c r="P24" s="267" t="s">
        <v>783</v>
      </c>
      <c r="Q24" s="261"/>
    </row>
    <row r="25" spans="1:17" ht="72" x14ac:dyDescent="0.3">
      <c r="A25" s="255" t="s">
        <v>781</v>
      </c>
      <c r="B25" s="256" t="s">
        <v>904</v>
      </c>
      <c r="C25" s="256" t="s">
        <v>133</v>
      </c>
      <c r="D25" s="256" t="s">
        <v>134</v>
      </c>
      <c r="E25" s="266" t="s">
        <v>135</v>
      </c>
      <c r="F25" s="266" t="s">
        <v>136</v>
      </c>
      <c r="G25" s="266" t="s">
        <v>137</v>
      </c>
      <c r="H25" s="257" t="s">
        <v>782</v>
      </c>
      <c r="I25" s="257" t="s">
        <v>13</v>
      </c>
      <c r="J25" s="257" t="s">
        <v>8</v>
      </c>
      <c r="K25" s="257" t="s">
        <v>138</v>
      </c>
      <c r="L25" s="257" t="s">
        <v>139</v>
      </c>
      <c r="M25" s="256" t="s">
        <v>140</v>
      </c>
      <c r="N25" s="256" t="s">
        <v>12</v>
      </c>
      <c r="O25" s="257"/>
      <c r="P25" s="266" t="s">
        <v>783</v>
      </c>
      <c r="Q25" s="258"/>
    </row>
    <row r="26" spans="1:17" ht="72" x14ac:dyDescent="0.3">
      <c r="A26" s="255" t="s">
        <v>781</v>
      </c>
      <c r="B26" s="259" t="s">
        <v>904</v>
      </c>
      <c r="C26" s="259" t="s">
        <v>141</v>
      </c>
      <c r="D26" s="259" t="s">
        <v>142</v>
      </c>
      <c r="E26" s="267" t="s">
        <v>143</v>
      </c>
      <c r="F26" s="267" t="s">
        <v>144</v>
      </c>
      <c r="G26" s="267" t="s">
        <v>145</v>
      </c>
      <c r="H26" s="260" t="s">
        <v>782</v>
      </c>
      <c r="I26" s="260" t="s">
        <v>13</v>
      </c>
      <c r="J26" s="260" t="s">
        <v>8</v>
      </c>
      <c r="K26" s="260" t="s">
        <v>138</v>
      </c>
      <c r="L26" s="260" t="s">
        <v>139</v>
      </c>
      <c r="M26" s="259" t="s">
        <v>140</v>
      </c>
      <c r="N26" s="259" t="s">
        <v>9</v>
      </c>
      <c r="O26" s="260" t="s">
        <v>17</v>
      </c>
      <c r="P26" s="267" t="s">
        <v>783</v>
      </c>
      <c r="Q26" s="261"/>
    </row>
    <row r="27" spans="1:17" ht="100.8" x14ac:dyDescent="0.3">
      <c r="A27" s="255" t="s">
        <v>781</v>
      </c>
      <c r="B27" s="283">
        <v>44837</v>
      </c>
      <c r="C27" s="256" t="s">
        <v>146</v>
      </c>
      <c r="D27" s="256" t="s">
        <v>147</v>
      </c>
      <c r="E27" s="266" t="s">
        <v>148</v>
      </c>
      <c r="F27" s="266" t="s">
        <v>149</v>
      </c>
      <c r="G27" s="266" t="s">
        <v>150</v>
      </c>
      <c r="H27" s="257" t="s">
        <v>784</v>
      </c>
      <c r="I27" s="257" t="s">
        <v>13</v>
      </c>
      <c r="J27" s="257" t="s">
        <v>8</v>
      </c>
      <c r="K27" s="257" t="s">
        <v>138</v>
      </c>
      <c r="L27" s="257" t="s">
        <v>151</v>
      </c>
      <c r="M27" s="256" t="s">
        <v>846</v>
      </c>
      <c r="N27" s="256" t="s">
        <v>14</v>
      </c>
      <c r="O27" s="257" t="s">
        <v>152</v>
      </c>
      <c r="P27" s="266" t="s">
        <v>783</v>
      </c>
      <c r="Q27" s="258"/>
    </row>
    <row r="28" spans="1:17" ht="86.4" x14ac:dyDescent="0.3">
      <c r="A28" s="255" t="s">
        <v>781</v>
      </c>
      <c r="B28" s="262">
        <v>44837</v>
      </c>
      <c r="C28" s="259" t="s">
        <v>153</v>
      </c>
      <c r="D28" s="259" t="s">
        <v>154</v>
      </c>
      <c r="E28" s="267" t="s">
        <v>155</v>
      </c>
      <c r="F28" s="267" t="s">
        <v>156</v>
      </c>
      <c r="G28" s="267" t="s">
        <v>157</v>
      </c>
      <c r="H28" s="260" t="s">
        <v>784</v>
      </c>
      <c r="I28" s="260" t="s">
        <v>13</v>
      </c>
      <c r="J28" s="260" t="s">
        <v>8</v>
      </c>
      <c r="K28" s="260" t="s">
        <v>138</v>
      </c>
      <c r="L28" s="260" t="s">
        <v>151</v>
      </c>
      <c r="M28" s="259" t="s">
        <v>846</v>
      </c>
      <c r="N28" s="259" t="s">
        <v>14</v>
      </c>
      <c r="O28" s="260" t="s">
        <v>152</v>
      </c>
      <c r="P28" s="267" t="s">
        <v>783</v>
      </c>
      <c r="Q28" s="261"/>
    </row>
    <row r="29" spans="1:17" ht="86.4" x14ac:dyDescent="0.3">
      <c r="A29" s="255" t="s">
        <v>781</v>
      </c>
      <c r="B29" s="283">
        <v>44837</v>
      </c>
      <c r="C29" s="256" t="s">
        <v>158</v>
      </c>
      <c r="D29" s="256" t="s">
        <v>159</v>
      </c>
      <c r="E29" s="266" t="s">
        <v>160</v>
      </c>
      <c r="F29" s="266" t="s">
        <v>161</v>
      </c>
      <c r="G29" s="266" t="s">
        <v>162</v>
      </c>
      <c r="H29" s="257" t="s">
        <v>784</v>
      </c>
      <c r="I29" s="257" t="s">
        <v>13</v>
      </c>
      <c r="J29" s="257" t="s">
        <v>8</v>
      </c>
      <c r="K29" s="257" t="s">
        <v>138</v>
      </c>
      <c r="L29" s="257" t="s">
        <v>151</v>
      </c>
      <c r="M29" s="256" t="s">
        <v>846</v>
      </c>
      <c r="N29" s="256" t="s">
        <v>14</v>
      </c>
      <c r="O29" s="257" t="s">
        <v>152</v>
      </c>
      <c r="P29" s="266" t="s">
        <v>783</v>
      </c>
      <c r="Q29" s="258"/>
    </row>
    <row r="30" spans="1:17" ht="43.2" x14ac:dyDescent="0.3">
      <c r="A30" s="255" t="s">
        <v>781</v>
      </c>
      <c r="B30" s="259" t="s">
        <v>902</v>
      </c>
      <c r="C30" s="259" t="s">
        <v>163</v>
      </c>
      <c r="D30" s="259" t="s">
        <v>164</v>
      </c>
      <c r="E30" s="267" t="s">
        <v>165</v>
      </c>
      <c r="F30" s="267" t="s">
        <v>166</v>
      </c>
      <c r="G30" s="267" t="s">
        <v>167</v>
      </c>
      <c r="H30" s="260" t="s">
        <v>785</v>
      </c>
      <c r="I30" s="260" t="s">
        <v>13</v>
      </c>
      <c r="J30" s="260" t="s">
        <v>8</v>
      </c>
      <c r="K30" s="260" t="s">
        <v>138</v>
      </c>
      <c r="L30" s="260" t="s">
        <v>168</v>
      </c>
      <c r="M30" s="259" t="s">
        <v>905</v>
      </c>
      <c r="N30" s="259" t="s">
        <v>12</v>
      </c>
      <c r="O30" s="260"/>
      <c r="P30" s="267" t="s">
        <v>783</v>
      </c>
      <c r="Q30" s="261"/>
    </row>
    <row r="31" spans="1:17" ht="43.2" x14ac:dyDescent="0.3">
      <c r="A31" s="255" t="s">
        <v>781</v>
      </c>
      <c r="B31" s="256" t="s">
        <v>906</v>
      </c>
      <c r="C31" s="256" t="s">
        <v>169</v>
      </c>
      <c r="D31" s="256" t="s">
        <v>170</v>
      </c>
      <c r="E31" s="266" t="s">
        <v>171</v>
      </c>
      <c r="F31" s="266" t="s">
        <v>172</v>
      </c>
      <c r="G31" s="266" t="s">
        <v>173</v>
      </c>
      <c r="H31" s="257" t="s">
        <v>785</v>
      </c>
      <c r="I31" s="257" t="s">
        <v>13</v>
      </c>
      <c r="J31" s="257" t="s">
        <v>8</v>
      </c>
      <c r="K31" s="257" t="s">
        <v>138</v>
      </c>
      <c r="L31" s="257" t="s">
        <v>168</v>
      </c>
      <c r="M31" s="256" t="s">
        <v>907</v>
      </c>
      <c r="N31" s="256" t="s">
        <v>12</v>
      </c>
      <c r="O31" s="257"/>
      <c r="P31" s="266" t="s">
        <v>783</v>
      </c>
      <c r="Q31" s="258"/>
    </row>
    <row r="32" spans="1:17" ht="86.4" x14ac:dyDescent="0.3">
      <c r="A32" s="255" t="s">
        <v>781</v>
      </c>
      <c r="B32" s="259" t="s">
        <v>906</v>
      </c>
      <c r="C32" s="259" t="s">
        <v>174</v>
      </c>
      <c r="D32" s="259" t="s">
        <v>175</v>
      </c>
      <c r="E32" s="267" t="s">
        <v>176</v>
      </c>
      <c r="F32" s="267" t="s">
        <v>177</v>
      </c>
      <c r="G32" s="267" t="s">
        <v>178</v>
      </c>
      <c r="H32" s="260" t="s">
        <v>784</v>
      </c>
      <c r="I32" s="260" t="s">
        <v>13</v>
      </c>
      <c r="J32" s="260" t="s">
        <v>8</v>
      </c>
      <c r="K32" s="260" t="s">
        <v>34</v>
      </c>
      <c r="L32" s="260" t="s">
        <v>94</v>
      </c>
      <c r="M32" s="259" t="s">
        <v>95</v>
      </c>
      <c r="N32" s="259" t="s">
        <v>12</v>
      </c>
      <c r="O32" s="260"/>
      <c r="P32" s="267" t="s">
        <v>783</v>
      </c>
      <c r="Q32" s="261"/>
    </row>
    <row r="33" spans="1:17" ht="86.4" x14ac:dyDescent="0.3">
      <c r="A33" s="255" t="s">
        <v>781</v>
      </c>
      <c r="B33" s="256" t="s">
        <v>906</v>
      </c>
      <c r="C33" s="256" t="s">
        <v>179</v>
      </c>
      <c r="D33" s="256" t="s">
        <v>180</v>
      </c>
      <c r="E33" s="266" t="s">
        <v>181</v>
      </c>
      <c r="F33" s="266" t="s">
        <v>177</v>
      </c>
      <c r="G33" s="266" t="s">
        <v>182</v>
      </c>
      <c r="H33" s="257" t="s">
        <v>784</v>
      </c>
      <c r="I33" s="257" t="s">
        <v>13</v>
      </c>
      <c r="J33" s="257" t="s">
        <v>8</v>
      </c>
      <c r="K33" s="257" t="s">
        <v>34</v>
      </c>
      <c r="L33" s="257" t="s">
        <v>94</v>
      </c>
      <c r="M33" s="256" t="s">
        <v>95</v>
      </c>
      <c r="N33" s="256" t="s">
        <v>12</v>
      </c>
      <c r="O33" s="257"/>
      <c r="P33" s="266" t="s">
        <v>783</v>
      </c>
      <c r="Q33" s="258"/>
    </row>
    <row r="34" spans="1:17" ht="86.4" x14ac:dyDescent="0.3">
      <c r="A34" s="255" t="s">
        <v>781</v>
      </c>
      <c r="B34" s="259" t="s">
        <v>906</v>
      </c>
      <c r="C34" s="259" t="s">
        <v>183</v>
      </c>
      <c r="D34" s="259" t="s">
        <v>184</v>
      </c>
      <c r="E34" s="267" t="s">
        <v>185</v>
      </c>
      <c r="F34" s="267" t="s">
        <v>186</v>
      </c>
      <c r="G34" s="267" t="s">
        <v>187</v>
      </c>
      <c r="H34" s="260" t="s">
        <v>784</v>
      </c>
      <c r="I34" s="260" t="s">
        <v>13</v>
      </c>
      <c r="J34" s="260" t="s">
        <v>8</v>
      </c>
      <c r="K34" s="260" t="s">
        <v>34</v>
      </c>
      <c r="L34" s="260" t="s">
        <v>94</v>
      </c>
      <c r="M34" s="259" t="s">
        <v>95</v>
      </c>
      <c r="N34" s="259" t="s">
        <v>12</v>
      </c>
      <c r="O34" s="260"/>
      <c r="P34" s="267" t="s">
        <v>783</v>
      </c>
      <c r="Q34" s="261"/>
    </row>
    <row r="35" spans="1:17" ht="86.4" x14ac:dyDescent="0.3">
      <c r="A35" s="255" t="s">
        <v>781</v>
      </c>
      <c r="B35" s="256" t="s">
        <v>906</v>
      </c>
      <c r="C35" s="256" t="s">
        <v>188</v>
      </c>
      <c r="D35" s="256" t="s">
        <v>189</v>
      </c>
      <c r="E35" s="266" t="s">
        <v>190</v>
      </c>
      <c r="F35" s="266" t="s">
        <v>191</v>
      </c>
      <c r="G35" s="266" t="s">
        <v>192</v>
      </c>
      <c r="H35" s="257" t="s">
        <v>784</v>
      </c>
      <c r="I35" s="257" t="s">
        <v>13</v>
      </c>
      <c r="J35" s="257" t="s">
        <v>8</v>
      </c>
      <c r="K35" s="257" t="s">
        <v>34</v>
      </c>
      <c r="L35" s="257" t="s">
        <v>94</v>
      </c>
      <c r="M35" s="256" t="s">
        <v>95</v>
      </c>
      <c r="N35" s="256" t="s">
        <v>12</v>
      </c>
      <c r="O35" s="257"/>
      <c r="P35" s="266" t="s">
        <v>783</v>
      </c>
      <c r="Q35" s="258"/>
    </row>
    <row r="36" spans="1:17" ht="72" x14ac:dyDescent="0.3">
      <c r="A36" s="255" t="s">
        <v>781</v>
      </c>
      <c r="B36" s="259" t="s">
        <v>906</v>
      </c>
      <c r="C36" s="259" t="s">
        <v>193</v>
      </c>
      <c r="D36" s="259" t="s">
        <v>194</v>
      </c>
      <c r="E36" s="267" t="s">
        <v>195</v>
      </c>
      <c r="F36" s="267" t="s">
        <v>196</v>
      </c>
      <c r="G36" s="267" t="s">
        <v>197</v>
      </c>
      <c r="H36" s="260" t="s">
        <v>784</v>
      </c>
      <c r="I36" s="260" t="s">
        <v>13</v>
      </c>
      <c r="J36" s="260" t="s">
        <v>8</v>
      </c>
      <c r="K36" s="260" t="s">
        <v>34</v>
      </c>
      <c r="L36" s="260" t="s">
        <v>198</v>
      </c>
      <c r="M36" s="259" t="s">
        <v>95</v>
      </c>
      <c r="N36" s="259" t="s">
        <v>12</v>
      </c>
      <c r="O36" s="260"/>
      <c r="P36" s="267" t="s">
        <v>783</v>
      </c>
      <c r="Q36" s="261"/>
    </row>
    <row r="37" spans="1:17" ht="86.4" x14ac:dyDescent="0.3">
      <c r="A37" s="255" t="s">
        <v>781</v>
      </c>
      <c r="B37" s="256" t="s">
        <v>906</v>
      </c>
      <c r="C37" s="256" t="s">
        <v>199</v>
      </c>
      <c r="D37" s="256" t="s">
        <v>200</v>
      </c>
      <c r="E37" s="266" t="s">
        <v>201</v>
      </c>
      <c r="F37" s="266" t="s">
        <v>202</v>
      </c>
      <c r="G37" s="266" t="s">
        <v>203</v>
      </c>
      <c r="H37" s="257" t="s">
        <v>784</v>
      </c>
      <c r="I37" s="257" t="s">
        <v>13</v>
      </c>
      <c r="J37" s="257" t="s">
        <v>8</v>
      </c>
      <c r="K37" s="257" t="s">
        <v>34</v>
      </c>
      <c r="L37" s="257" t="s">
        <v>198</v>
      </c>
      <c r="M37" s="256" t="s">
        <v>95</v>
      </c>
      <c r="N37" s="256" t="s">
        <v>12</v>
      </c>
      <c r="O37" s="257"/>
      <c r="P37" s="266" t="s">
        <v>783</v>
      </c>
      <c r="Q37" s="258"/>
    </row>
    <row r="38" spans="1:17" ht="72" x14ac:dyDescent="0.3">
      <c r="A38" s="255" t="s">
        <v>781</v>
      </c>
      <c r="B38" s="259" t="s">
        <v>906</v>
      </c>
      <c r="C38" s="259" t="s">
        <v>204</v>
      </c>
      <c r="D38" s="259" t="s">
        <v>205</v>
      </c>
      <c r="E38" s="267" t="s">
        <v>206</v>
      </c>
      <c r="F38" s="267" t="s">
        <v>207</v>
      </c>
      <c r="G38" s="267" t="s">
        <v>208</v>
      </c>
      <c r="H38" s="260" t="s">
        <v>784</v>
      </c>
      <c r="I38" s="260" t="s">
        <v>13</v>
      </c>
      <c r="J38" s="260" t="s">
        <v>8</v>
      </c>
      <c r="K38" s="260" t="s">
        <v>34</v>
      </c>
      <c r="L38" s="260" t="s">
        <v>198</v>
      </c>
      <c r="M38" s="259" t="s">
        <v>95</v>
      </c>
      <c r="N38" s="259" t="s">
        <v>12</v>
      </c>
      <c r="O38" s="260"/>
      <c r="P38" s="267" t="s">
        <v>783</v>
      </c>
      <c r="Q38" s="261"/>
    </row>
    <row r="39" spans="1:17" ht="86.4" x14ac:dyDescent="0.3">
      <c r="A39" s="255" t="s">
        <v>781</v>
      </c>
      <c r="B39" s="256" t="s">
        <v>906</v>
      </c>
      <c r="C39" s="256" t="s">
        <v>209</v>
      </c>
      <c r="D39" s="256" t="s">
        <v>210</v>
      </c>
      <c r="E39" s="266" t="s">
        <v>211</v>
      </c>
      <c r="F39" s="266" t="s">
        <v>212</v>
      </c>
      <c r="G39" s="266" t="s">
        <v>213</v>
      </c>
      <c r="H39" s="257" t="s">
        <v>784</v>
      </c>
      <c r="I39" s="257" t="s">
        <v>13</v>
      </c>
      <c r="J39" s="257" t="s">
        <v>8</v>
      </c>
      <c r="K39" s="257" t="s">
        <v>34</v>
      </c>
      <c r="L39" s="257" t="s">
        <v>198</v>
      </c>
      <c r="M39" s="256" t="s">
        <v>95</v>
      </c>
      <c r="N39" s="256" t="s">
        <v>12</v>
      </c>
      <c r="O39" s="257"/>
      <c r="P39" s="266" t="s">
        <v>783</v>
      </c>
      <c r="Q39" s="258"/>
    </row>
    <row r="40" spans="1:17" ht="57.6" x14ac:dyDescent="0.3">
      <c r="A40" s="255" t="s">
        <v>781</v>
      </c>
      <c r="B40" s="259" t="s">
        <v>904</v>
      </c>
      <c r="C40" s="259" t="s">
        <v>214</v>
      </c>
      <c r="D40" s="259" t="s">
        <v>215</v>
      </c>
      <c r="E40" s="267" t="s">
        <v>216</v>
      </c>
      <c r="F40" s="267" t="s">
        <v>217</v>
      </c>
      <c r="G40" s="267" t="s">
        <v>218</v>
      </c>
      <c r="H40" s="260" t="s">
        <v>787</v>
      </c>
      <c r="I40" s="260" t="s">
        <v>13</v>
      </c>
      <c r="J40" s="260" t="s">
        <v>8</v>
      </c>
      <c r="K40" s="260" t="s">
        <v>138</v>
      </c>
      <c r="L40" s="260" t="s">
        <v>139</v>
      </c>
      <c r="M40" s="259" t="s">
        <v>219</v>
      </c>
      <c r="N40" s="259" t="s">
        <v>12</v>
      </c>
      <c r="O40" s="260"/>
      <c r="P40" s="267" t="s">
        <v>783</v>
      </c>
      <c r="Q40" s="261"/>
    </row>
    <row r="41" spans="1:17" ht="115.2" x14ac:dyDescent="0.3">
      <c r="A41" s="255" t="s">
        <v>781</v>
      </c>
      <c r="B41" s="283">
        <v>44750</v>
      </c>
      <c r="C41" s="256" t="s">
        <v>220</v>
      </c>
      <c r="D41" s="256" t="s">
        <v>221</v>
      </c>
      <c r="E41" s="266" t="s">
        <v>222</v>
      </c>
      <c r="F41" s="266" t="s">
        <v>223</v>
      </c>
      <c r="G41" s="266" t="s">
        <v>224</v>
      </c>
      <c r="H41" s="257" t="s">
        <v>782</v>
      </c>
      <c r="I41" s="257" t="s">
        <v>13</v>
      </c>
      <c r="J41" s="257" t="s">
        <v>8</v>
      </c>
      <c r="K41" s="257" t="s">
        <v>34</v>
      </c>
      <c r="L41" s="257" t="s">
        <v>225</v>
      </c>
      <c r="M41" s="256" t="s">
        <v>95</v>
      </c>
      <c r="N41" s="256" t="s">
        <v>12</v>
      </c>
      <c r="O41" s="257"/>
      <c r="P41" s="266" t="s">
        <v>783</v>
      </c>
      <c r="Q41" s="258"/>
    </row>
    <row r="42" spans="1:17" ht="115.2" x14ac:dyDescent="0.3">
      <c r="A42" s="255" t="s">
        <v>781</v>
      </c>
      <c r="B42" s="262">
        <v>44750</v>
      </c>
      <c r="C42" s="259" t="s">
        <v>226</v>
      </c>
      <c r="D42" s="259" t="s">
        <v>227</v>
      </c>
      <c r="E42" s="267" t="s">
        <v>228</v>
      </c>
      <c r="F42" s="267" t="s">
        <v>229</v>
      </c>
      <c r="G42" s="267" t="s">
        <v>230</v>
      </c>
      <c r="H42" s="260" t="s">
        <v>784</v>
      </c>
      <c r="I42" s="260" t="s">
        <v>13</v>
      </c>
      <c r="J42" s="260" t="s">
        <v>8</v>
      </c>
      <c r="K42" s="260" t="s">
        <v>34</v>
      </c>
      <c r="L42" s="260" t="s">
        <v>225</v>
      </c>
      <c r="M42" s="259" t="s">
        <v>95</v>
      </c>
      <c r="N42" s="259" t="s">
        <v>12</v>
      </c>
      <c r="O42" s="260"/>
      <c r="P42" s="267" t="s">
        <v>783</v>
      </c>
      <c r="Q42" s="261"/>
    </row>
    <row r="43" spans="1:17" ht="115.2" x14ac:dyDescent="0.3">
      <c r="A43" s="255" t="s">
        <v>781</v>
      </c>
      <c r="B43" s="283">
        <v>44750</v>
      </c>
      <c r="C43" s="256" t="s">
        <v>231</v>
      </c>
      <c r="D43" s="256" t="s">
        <v>232</v>
      </c>
      <c r="E43" s="266" t="s">
        <v>233</v>
      </c>
      <c r="F43" s="266" t="s">
        <v>234</v>
      </c>
      <c r="G43" s="266" t="s">
        <v>235</v>
      </c>
      <c r="H43" s="257" t="s">
        <v>784</v>
      </c>
      <c r="I43" s="257" t="s">
        <v>13</v>
      </c>
      <c r="J43" s="257" t="s">
        <v>8</v>
      </c>
      <c r="K43" s="257" t="s">
        <v>34</v>
      </c>
      <c r="L43" s="257" t="s">
        <v>225</v>
      </c>
      <c r="M43" s="256" t="s">
        <v>95</v>
      </c>
      <c r="N43" s="256" t="s">
        <v>12</v>
      </c>
      <c r="O43" s="257"/>
      <c r="P43" s="266" t="s">
        <v>783</v>
      </c>
      <c r="Q43" s="258"/>
    </row>
    <row r="44" spans="1:17" ht="115.2" x14ac:dyDescent="0.3">
      <c r="A44" s="255" t="s">
        <v>781</v>
      </c>
      <c r="B44" s="262">
        <v>44750</v>
      </c>
      <c r="C44" s="259" t="s">
        <v>236</v>
      </c>
      <c r="D44" s="259" t="s">
        <v>237</v>
      </c>
      <c r="E44" s="267" t="s">
        <v>238</v>
      </c>
      <c r="F44" s="267" t="s">
        <v>239</v>
      </c>
      <c r="G44" s="267" t="s">
        <v>240</v>
      </c>
      <c r="H44" s="260" t="s">
        <v>784</v>
      </c>
      <c r="I44" s="260" t="s">
        <v>13</v>
      </c>
      <c r="J44" s="260" t="s">
        <v>8</v>
      </c>
      <c r="K44" s="260" t="s">
        <v>34</v>
      </c>
      <c r="L44" s="260" t="s">
        <v>225</v>
      </c>
      <c r="M44" s="259" t="s">
        <v>95</v>
      </c>
      <c r="N44" s="259" t="s">
        <v>12</v>
      </c>
      <c r="O44" s="260"/>
      <c r="P44" s="267" t="s">
        <v>783</v>
      </c>
      <c r="Q44" s="261"/>
    </row>
    <row r="45" spans="1:17" ht="100.8" x14ac:dyDescent="0.3">
      <c r="A45" s="255" t="s">
        <v>781</v>
      </c>
      <c r="B45" s="283">
        <v>44750</v>
      </c>
      <c r="C45" s="256" t="s">
        <v>241</v>
      </c>
      <c r="D45" s="256" t="s">
        <v>242</v>
      </c>
      <c r="E45" s="266" t="s">
        <v>243</v>
      </c>
      <c r="F45" s="266" t="s">
        <v>244</v>
      </c>
      <c r="G45" s="266" t="s">
        <v>245</v>
      </c>
      <c r="H45" s="257" t="s">
        <v>784</v>
      </c>
      <c r="I45" s="257" t="s">
        <v>13</v>
      </c>
      <c r="J45" s="257" t="s">
        <v>8</v>
      </c>
      <c r="K45" s="257" t="s">
        <v>34</v>
      </c>
      <c r="L45" s="257" t="s">
        <v>225</v>
      </c>
      <c r="M45" s="256" t="s">
        <v>95</v>
      </c>
      <c r="N45" s="256" t="s">
        <v>12</v>
      </c>
      <c r="O45" s="257"/>
      <c r="P45" s="266" t="s">
        <v>783</v>
      </c>
      <c r="Q45" s="258"/>
    </row>
    <row r="46" spans="1:17" ht="100.8" x14ac:dyDescent="0.3">
      <c r="A46" s="255" t="s">
        <v>781</v>
      </c>
      <c r="B46" s="259" t="s">
        <v>788</v>
      </c>
      <c r="C46" s="259" t="s">
        <v>246</v>
      </c>
      <c r="D46" s="259" t="s">
        <v>247</v>
      </c>
      <c r="E46" s="267" t="s">
        <v>248</v>
      </c>
      <c r="F46" s="267" t="s">
        <v>249</v>
      </c>
      <c r="G46" s="267" t="s">
        <v>250</v>
      </c>
      <c r="H46" s="260" t="s">
        <v>784</v>
      </c>
      <c r="I46" s="260" t="s">
        <v>13</v>
      </c>
      <c r="J46" s="260" t="s">
        <v>10</v>
      </c>
      <c r="K46" s="260" t="s">
        <v>34</v>
      </c>
      <c r="L46" s="260" t="s">
        <v>225</v>
      </c>
      <c r="M46" s="259" t="s">
        <v>95</v>
      </c>
      <c r="N46" s="259" t="s">
        <v>12</v>
      </c>
      <c r="O46" s="260"/>
      <c r="P46" s="267" t="s">
        <v>783</v>
      </c>
      <c r="Q46" s="261"/>
    </row>
    <row r="47" spans="1:17" ht="100.8" x14ac:dyDescent="0.3">
      <c r="A47" s="255" t="s">
        <v>781</v>
      </c>
      <c r="B47" s="283">
        <v>44750</v>
      </c>
      <c r="C47" s="256" t="s">
        <v>251</v>
      </c>
      <c r="D47" s="256" t="s">
        <v>252</v>
      </c>
      <c r="E47" s="266" t="s">
        <v>253</v>
      </c>
      <c r="F47" s="266" t="s">
        <v>254</v>
      </c>
      <c r="G47" s="266" t="s">
        <v>255</v>
      </c>
      <c r="H47" s="257" t="s">
        <v>784</v>
      </c>
      <c r="I47" s="257" t="s">
        <v>13</v>
      </c>
      <c r="J47" s="257" t="s">
        <v>8</v>
      </c>
      <c r="K47" s="257" t="s">
        <v>34</v>
      </c>
      <c r="L47" s="257" t="s">
        <v>225</v>
      </c>
      <c r="M47" s="256" t="s">
        <v>95</v>
      </c>
      <c r="N47" s="256" t="s">
        <v>12</v>
      </c>
      <c r="O47" s="257"/>
      <c r="P47" s="266" t="s">
        <v>783</v>
      </c>
      <c r="Q47" s="258"/>
    </row>
    <row r="48" spans="1:17" ht="100.8" x14ac:dyDescent="0.3">
      <c r="A48" s="255" t="s">
        <v>781</v>
      </c>
      <c r="B48" s="259" t="s">
        <v>786</v>
      </c>
      <c r="C48" s="259" t="s">
        <v>256</v>
      </c>
      <c r="D48" s="259" t="s">
        <v>257</v>
      </c>
      <c r="E48" s="267" t="s">
        <v>258</v>
      </c>
      <c r="F48" s="267" t="s">
        <v>259</v>
      </c>
      <c r="G48" s="267" t="s">
        <v>260</v>
      </c>
      <c r="H48" s="260" t="s">
        <v>784</v>
      </c>
      <c r="I48" s="260" t="s">
        <v>13</v>
      </c>
      <c r="J48" s="260" t="s">
        <v>10</v>
      </c>
      <c r="K48" s="260" t="s">
        <v>34</v>
      </c>
      <c r="L48" s="260" t="s">
        <v>225</v>
      </c>
      <c r="M48" s="259" t="s">
        <v>95</v>
      </c>
      <c r="N48" s="259" t="s">
        <v>12</v>
      </c>
      <c r="O48" s="260"/>
      <c r="P48" s="267" t="s">
        <v>783</v>
      </c>
      <c r="Q48" s="261"/>
    </row>
    <row r="49" spans="1:17" ht="86.4" x14ac:dyDescent="0.3">
      <c r="A49" s="255" t="s">
        <v>781</v>
      </c>
      <c r="B49" s="256" t="s">
        <v>786</v>
      </c>
      <c r="C49" s="256"/>
      <c r="D49" s="256" t="s">
        <v>261</v>
      </c>
      <c r="E49" s="266" t="s">
        <v>262</v>
      </c>
      <c r="F49" s="266" t="s">
        <v>263</v>
      </c>
      <c r="G49" s="266" t="s">
        <v>264</v>
      </c>
      <c r="H49" s="257" t="s">
        <v>784</v>
      </c>
      <c r="I49" s="257" t="s">
        <v>7</v>
      </c>
      <c r="J49" s="257" t="s">
        <v>10</v>
      </c>
      <c r="K49" s="257" t="s">
        <v>34</v>
      </c>
      <c r="L49" s="257" t="s">
        <v>225</v>
      </c>
      <c r="M49" s="256" t="s">
        <v>95</v>
      </c>
      <c r="N49" s="256" t="s">
        <v>12</v>
      </c>
      <c r="O49" s="257"/>
      <c r="P49" s="266" t="s">
        <v>783</v>
      </c>
      <c r="Q49" s="258"/>
    </row>
    <row r="50" spans="1:17" ht="86.4" x14ac:dyDescent="0.3">
      <c r="A50" s="255" t="s">
        <v>781</v>
      </c>
      <c r="B50" s="259" t="s">
        <v>788</v>
      </c>
      <c r="C50" s="259"/>
      <c r="D50" s="259" t="s">
        <v>265</v>
      </c>
      <c r="E50" s="267" t="s">
        <v>266</v>
      </c>
      <c r="F50" s="267" t="s">
        <v>267</v>
      </c>
      <c r="G50" s="267" t="s">
        <v>268</v>
      </c>
      <c r="H50" s="260" t="s">
        <v>784</v>
      </c>
      <c r="I50" s="260" t="s">
        <v>7</v>
      </c>
      <c r="J50" s="260" t="s">
        <v>10</v>
      </c>
      <c r="K50" s="260" t="s">
        <v>34</v>
      </c>
      <c r="L50" s="260" t="s">
        <v>225</v>
      </c>
      <c r="M50" s="259" t="s">
        <v>95</v>
      </c>
      <c r="N50" s="259" t="s">
        <v>12</v>
      </c>
      <c r="O50" s="260"/>
      <c r="P50" s="267" t="s">
        <v>783</v>
      </c>
      <c r="Q50" s="261"/>
    </row>
    <row r="51" spans="1:17" ht="86.4" x14ac:dyDescent="0.3">
      <c r="A51" s="255" t="s">
        <v>781</v>
      </c>
      <c r="B51" s="256" t="s">
        <v>788</v>
      </c>
      <c r="C51" s="256"/>
      <c r="D51" s="256" t="s">
        <v>269</v>
      </c>
      <c r="E51" s="266" t="s">
        <v>270</v>
      </c>
      <c r="F51" s="266" t="s">
        <v>271</v>
      </c>
      <c r="G51" s="266" t="s">
        <v>272</v>
      </c>
      <c r="H51" s="257" t="s">
        <v>784</v>
      </c>
      <c r="I51" s="257" t="s">
        <v>7</v>
      </c>
      <c r="J51" s="257" t="s">
        <v>10</v>
      </c>
      <c r="K51" s="257" t="s">
        <v>34</v>
      </c>
      <c r="L51" s="257" t="s">
        <v>225</v>
      </c>
      <c r="M51" s="256" t="s">
        <v>95</v>
      </c>
      <c r="N51" s="256" t="s">
        <v>12</v>
      </c>
      <c r="O51" s="257"/>
      <c r="P51" s="266" t="s">
        <v>783</v>
      </c>
      <c r="Q51" s="258"/>
    </row>
    <row r="52" spans="1:17" ht="86.4" x14ac:dyDescent="0.3">
      <c r="A52" s="255" t="s">
        <v>781</v>
      </c>
      <c r="B52" s="259" t="s">
        <v>788</v>
      </c>
      <c r="C52" s="259"/>
      <c r="D52" s="259" t="s">
        <v>273</v>
      </c>
      <c r="E52" s="267" t="s">
        <v>274</v>
      </c>
      <c r="F52" s="267" t="s">
        <v>275</v>
      </c>
      <c r="G52" s="267" t="s">
        <v>276</v>
      </c>
      <c r="H52" s="260" t="s">
        <v>784</v>
      </c>
      <c r="I52" s="260" t="s">
        <v>7</v>
      </c>
      <c r="J52" s="260" t="s">
        <v>10</v>
      </c>
      <c r="K52" s="260" t="s">
        <v>34</v>
      </c>
      <c r="L52" s="260" t="s">
        <v>225</v>
      </c>
      <c r="M52" s="259" t="s">
        <v>95</v>
      </c>
      <c r="N52" s="259" t="s">
        <v>12</v>
      </c>
      <c r="O52" s="260"/>
      <c r="P52" s="267" t="s">
        <v>783</v>
      </c>
      <c r="Q52" s="261"/>
    </row>
    <row r="53" spans="1:17" ht="72" x14ac:dyDescent="0.3">
      <c r="A53" s="255" t="s">
        <v>781</v>
      </c>
      <c r="B53" s="283">
        <v>44852</v>
      </c>
      <c r="C53" s="256" t="s">
        <v>277</v>
      </c>
      <c r="D53" s="256" t="s">
        <v>278</v>
      </c>
      <c r="E53" s="266" t="s">
        <v>279</v>
      </c>
      <c r="F53" s="266" t="s">
        <v>280</v>
      </c>
      <c r="G53" s="266" t="s">
        <v>281</v>
      </c>
      <c r="H53" s="257" t="s">
        <v>784</v>
      </c>
      <c r="I53" s="257" t="s">
        <v>13</v>
      </c>
      <c r="J53" s="257" t="s">
        <v>8</v>
      </c>
      <c r="K53" s="257" t="s">
        <v>34</v>
      </c>
      <c r="L53" s="257" t="s">
        <v>120</v>
      </c>
      <c r="M53" s="256" t="s">
        <v>95</v>
      </c>
      <c r="N53" s="256" t="s">
        <v>12</v>
      </c>
      <c r="O53" s="257"/>
      <c r="P53" s="266" t="s">
        <v>783</v>
      </c>
      <c r="Q53" s="258"/>
    </row>
    <row r="54" spans="1:17" ht="57.6" x14ac:dyDescent="0.3">
      <c r="A54" s="255" t="s">
        <v>781</v>
      </c>
      <c r="B54" s="262">
        <v>44713</v>
      </c>
      <c r="C54" s="259" t="s">
        <v>282</v>
      </c>
      <c r="D54" s="259" t="s">
        <v>283</v>
      </c>
      <c r="E54" s="267" t="s">
        <v>284</v>
      </c>
      <c r="F54" s="267" t="s">
        <v>285</v>
      </c>
      <c r="G54" s="267" t="s">
        <v>286</v>
      </c>
      <c r="H54" s="260" t="s">
        <v>782</v>
      </c>
      <c r="I54" s="260" t="s">
        <v>7</v>
      </c>
      <c r="J54" s="260" t="s">
        <v>8</v>
      </c>
      <c r="K54" s="260" t="s">
        <v>34</v>
      </c>
      <c r="L54" s="260" t="s">
        <v>44</v>
      </c>
      <c r="M54" s="259" t="s">
        <v>287</v>
      </c>
      <c r="N54" s="259" t="s">
        <v>12</v>
      </c>
      <c r="O54" s="260"/>
      <c r="P54" s="267" t="s">
        <v>783</v>
      </c>
      <c r="Q54" s="261"/>
    </row>
    <row r="55" spans="1:17" ht="57.6" x14ac:dyDescent="0.3">
      <c r="A55" s="255" t="s">
        <v>781</v>
      </c>
      <c r="B55" s="256" t="s">
        <v>902</v>
      </c>
      <c r="C55" s="256"/>
      <c r="D55" s="256" t="s">
        <v>288</v>
      </c>
      <c r="E55" s="266" t="s">
        <v>289</v>
      </c>
      <c r="F55" s="266" t="s">
        <v>290</v>
      </c>
      <c r="G55" s="266" t="s">
        <v>291</v>
      </c>
      <c r="H55" s="257" t="s">
        <v>782</v>
      </c>
      <c r="I55" s="257" t="s">
        <v>7</v>
      </c>
      <c r="J55" s="257" t="s">
        <v>8</v>
      </c>
      <c r="K55" s="257" t="s">
        <v>93</v>
      </c>
      <c r="L55" s="257" t="s">
        <v>44</v>
      </c>
      <c r="M55" s="256" t="s">
        <v>292</v>
      </c>
      <c r="N55" s="256" t="s">
        <v>9</v>
      </c>
      <c r="O55" s="257" t="s">
        <v>15</v>
      </c>
      <c r="P55" s="266" t="s">
        <v>783</v>
      </c>
      <c r="Q55" s="258"/>
    </row>
    <row r="56" spans="1:17" ht="57.6" x14ac:dyDescent="0.3">
      <c r="A56" s="255" t="s">
        <v>781</v>
      </c>
      <c r="B56" s="259" t="s">
        <v>902</v>
      </c>
      <c r="C56" s="259"/>
      <c r="D56" s="259" t="s">
        <v>293</v>
      </c>
      <c r="E56" s="267" t="s">
        <v>294</v>
      </c>
      <c r="F56" s="267" t="s">
        <v>295</v>
      </c>
      <c r="G56" s="267" t="s">
        <v>296</v>
      </c>
      <c r="H56" s="260" t="s">
        <v>782</v>
      </c>
      <c r="I56" s="260" t="s">
        <v>7</v>
      </c>
      <c r="J56" s="260" t="s">
        <v>8</v>
      </c>
      <c r="K56" s="260" t="s">
        <v>34</v>
      </c>
      <c r="L56" s="260" t="s">
        <v>44</v>
      </c>
      <c r="M56" s="259" t="s">
        <v>292</v>
      </c>
      <c r="N56" s="259" t="s">
        <v>9</v>
      </c>
      <c r="O56" s="260" t="s">
        <v>15</v>
      </c>
      <c r="P56" s="267" t="s">
        <v>783</v>
      </c>
      <c r="Q56" s="261"/>
    </row>
    <row r="57" spans="1:17" ht="57.6" x14ac:dyDescent="0.3">
      <c r="A57" s="255" t="s">
        <v>781</v>
      </c>
      <c r="B57" s="256" t="s">
        <v>902</v>
      </c>
      <c r="C57" s="256"/>
      <c r="D57" s="256" t="s">
        <v>297</v>
      </c>
      <c r="E57" s="266" t="s">
        <v>298</v>
      </c>
      <c r="F57" s="266" t="s">
        <v>299</v>
      </c>
      <c r="G57" s="266" t="s">
        <v>300</v>
      </c>
      <c r="H57" s="257" t="s">
        <v>782</v>
      </c>
      <c r="I57" s="257" t="s">
        <v>7</v>
      </c>
      <c r="J57" s="257" t="s">
        <v>8</v>
      </c>
      <c r="K57" s="257" t="s">
        <v>93</v>
      </c>
      <c r="L57" s="257" t="s">
        <v>44</v>
      </c>
      <c r="M57" s="256" t="s">
        <v>292</v>
      </c>
      <c r="N57" s="256" t="s">
        <v>9</v>
      </c>
      <c r="O57" s="257" t="s">
        <v>15</v>
      </c>
      <c r="P57" s="266" t="s">
        <v>783</v>
      </c>
      <c r="Q57" s="258"/>
    </row>
    <row r="58" spans="1:17" ht="86.4" x14ac:dyDescent="0.3">
      <c r="A58" s="255" t="s">
        <v>781</v>
      </c>
      <c r="B58" s="261"/>
      <c r="C58" s="259" t="s">
        <v>908</v>
      </c>
      <c r="D58" s="259" t="s">
        <v>909</v>
      </c>
      <c r="E58" s="267" t="s">
        <v>910</v>
      </c>
      <c r="F58" s="267" t="s">
        <v>911</v>
      </c>
      <c r="G58" s="267" t="s">
        <v>912</v>
      </c>
      <c r="H58" s="260" t="s">
        <v>784</v>
      </c>
      <c r="I58" s="260" t="s">
        <v>13</v>
      </c>
      <c r="J58" s="260" t="s">
        <v>10</v>
      </c>
      <c r="K58" s="260" t="s">
        <v>34</v>
      </c>
      <c r="L58" s="260" t="s">
        <v>602</v>
      </c>
      <c r="M58" s="259" t="s">
        <v>913</v>
      </c>
      <c r="N58" s="259" t="s">
        <v>12</v>
      </c>
      <c r="O58" s="260"/>
      <c r="P58" s="267" t="s">
        <v>783</v>
      </c>
      <c r="Q58" s="261"/>
    </row>
    <row r="59" spans="1:17" ht="86.4" x14ac:dyDescent="0.3">
      <c r="A59" s="255" t="s">
        <v>781</v>
      </c>
      <c r="B59" s="258"/>
      <c r="C59" s="256" t="s">
        <v>914</v>
      </c>
      <c r="D59" s="256" t="s">
        <v>915</v>
      </c>
      <c r="E59" s="266" t="s">
        <v>916</v>
      </c>
      <c r="F59" s="266" t="s">
        <v>917</v>
      </c>
      <c r="G59" s="266" t="s">
        <v>918</v>
      </c>
      <c r="H59" s="257" t="s">
        <v>784</v>
      </c>
      <c r="I59" s="257" t="s">
        <v>13</v>
      </c>
      <c r="J59" s="257" t="s">
        <v>10</v>
      </c>
      <c r="K59" s="257" t="s">
        <v>34</v>
      </c>
      <c r="L59" s="257" t="s">
        <v>602</v>
      </c>
      <c r="M59" s="256" t="s">
        <v>913</v>
      </c>
      <c r="N59" s="256" t="s">
        <v>12</v>
      </c>
      <c r="O59" s="257"/>
      <c r="P59" s="266" t="s">
        <v>783</v>
      </c>
      <c r="Q59" s="258"/>
    </row>
    <row r="60" spans="1:17" ht="72" x14ac:dyDescent="0.3">
      <c r="A60" s="255" t="s">
        <v>781</v>
      </c>
      <c r="B60" s="262">
        <v>44789</v>
      </c>
      <c r="C60" s="259"/>
      <c r="D60" s="259" t="s">
        <v>807</v>
      </c>
      <c r="E60" s="267" t="s">
        <v>789</v>
      </c>
      <c r="F60" s="267" t="s">
        <v>790</v>
      </c>
      <c r="G60" s="267" t="s">
        <v>791</v>
      </c>
      <c r="H60" s="260" t="s">
        <v>782</v>
      </c>
      <c r="I60" s="260" t="s">
        <v>7</v>
      </c>
      <c r="J60" s="260" t="s">
        <v>8</v>
      </c>
      <c r="K60" s="260" t="s">
        <v>93</v>
      </c>
      <c r="L60" s="260" t="s">
        <v>44</v>
      </c>
      <c r="M60" s="259" t="s">
        <v>306</v>
      </c>
      <c r="N60" s="259" t="s">
        <v>12</v>
      </c>
      <c r="O60" s="260"/>
      <c r="P60" s="267" t="s">
        <v>783</v>
      </c>
      <c r="Q60" s="261"/>
    </row>
    <row r="61" spans="1:17" ht="72" x14ac:dyDescent="0.3">
      <c r="A61" s="255" t="s">
        <v>781</v>
      </c>
      <c r="B61" s="283">
        <v>44789</v>
      </c>
      <c r="C61" s="256"/>
      <c r="D61" s="256" t="s">
        <v>808</v>
      </c>
      <c r="E61" s="266" t="s">
        <v>792</v>
      </c>
      <c r="F61" s="266" t="s">
        <v>793</v>
      </c>
      <c r="G61" s="266" t="s">
        <v>791</v>
      </c>
      <c r="H61" s="257" t="s">
        <v>782</v>
      </c>
      <c r="I61" s="257" t="s">
        <v>7</v>
      </c>
      <c r="J61" s="257" t="s">
        <v>8</v>
      </c>
      <c r="K61" s="257" t="s">
        <v>93</v>
      </c>
      <c r="L61" s="257" t="s">
        <v>44</v>
      </c>
      <c r="M61" s="256" t="s">
        <v>306</v>
      </c>
      <c r="N61" s="256" t="s">
        <v>12</v>
      </c>
      <c r="O61" s="257"/>
      <c r="P61" s="266" t="s">
        <v>783</v>
      </c>
      <c r="Q61" s="258"/>
    </row>
    <row r="62" spans="1:17" ht="72" x14ac:dyDescent="0.3">
      <c r="A62" s="255" t="s">
        <v>781</v>
      </c>
      <c r="B62" s="262">
        <v>44789</v>
      </c>
      <c r="C62" s="259"/>
      <c r="D62" s="259" t="s">
        <v>809</v>
      </c>
      <c r="E62" s="267" t="s">
        <v>794</v>
      </c>
      <c r="F62" s="267" t="s">
        <v>793</v>
      </c>
      <c r="G62" s="267" t="s">
        <v>795</v>
      </c>
      <c r="H62" s="260" t="s">
        <v>782</v>
      </c>
      <c r="I62" s="260" t="s">
        <v>7</v>
      </c>
      <c r="J62" s="260" t="s">
        <v>8</v>
      </c>
      <c r="K62" s="260" t="s">
        <v>93</v>
      </c>
      <c r="L62" s="260" t="s">
        <v>44</v>
      </c>
      <c r="M62" s="259" t="s">
        <v>306</v>
      </c>
      <c r="N62" s="259" t="s">
        <v>12</v>
      </c>
      <c r="O62" s="260"/>
      <c r="P62" s="267" t="s">
        <v>783</v>
      </c>
      <c r="Q62" s="261"/>
    </row>
    <row r="63" spans="1:17" ht="72" x14ac:dyDescent="0.3">
      <c r="A63" s="255" t="s">
        <v>781</v>
      </c>
      <c r="B63" s="283">
        <v>44789</v>
      </c>
      <c r="C63" s="256"/>
      <c r="D63" s="256" t="s">
        <v>810</v>
      </c>
      <c r="E63" s="266" t="s">
        <v>796</v>
      </c>
      <c r="F63" s="266" t="s">
        <v>790</v>
      </c>
      <c r="G63" s="266" t="s">
        <v>795</v>
      </c>
      <c r="H63" s="257" t="s">
        <v>782</v>
      </c>
      <c r="I63" s="257" t="s">
        <v>7</v>
      </c>
      <c r="J63" s="257" t="s">
        <v>8</v>
      </c>
      <c r="K63" s="257" t="s">
        <v>93</v>
      </c>
      <c r="L63" s="257" t="s">
        <v>44</v>
      </c>
      <c r="M63" s="256" t="s">
        <v>306</v>
      </c>
      <c r="N63" s="256" t="s">
        <v>12</v>
      </c>
      <c r="O63" s="257"/>
      <c r="P63" s="266" t="s">
        <v>783</v>
      </c>
      <c r="Q63" s="258"/>
    </row>
    <row r="64" spans="1:17" ht="72" x14ac:dyDescent="0.3">
      <c r="A64" s="255" t="s">
        <v>781</v>
      </c>
      <c r="B64" s="262">
        <v>44789</v>
      </c>
      <c r="C64" s="259" t="s">
        <v>301</v>
      </c>
      <c r="D64" s="259" t="s">
        <v>302</v>
      </c>
      <c r="E64" s="267" t="s">
        <v>303</v>
      </c>
      <c r="F64" s="267" t="s">
        <v>304</v>
      </c>
      <c r="G64" s="267" t="s">
        <v>305</v>
      </c>
      <c r="H64" s="260" t="s">
        <v>782</v>
      </c>
      <c r="I64" s="260" t="s">
        <v>13</v>
      </c>
      <c r="J64" s="260" t="s">
        <v>8</v>
      </c>
      <c r="K64" s="260" t="s">
        <v>34</v>
      </c>
      <c r="L64" s="260" t="s">
        <v>44</v>
      </c>
      <c r="M64" s="259" t="s">
        <v>306</v>
      </c>
      <c r="N64" s="259" t="s">
        <v>12</v>
      </c>
      <c r="O64" s="260"/>
      <c r="P64" s="267" t="s">
        <v>783</v>
      </c>
      <c r="Q64" s="261"/>
    </row>
    <row r="65" spans="1:17" ht="72" x14ac:dyDescent="0.3">
      <c r="A65" s="255" t="s">
        <v>781</v>
      </c>
      <c r="B65" s="283">
        <v>44789</v>
      </c>
      <c r="C65" s="256" t="s">
        <v>307</v>
      </c>
      <c r="D65" s="256" t="s">
        <v>308</v>
      </c>
      <c r="E65" s="266" t="s">
        <v>309</v>
      </c>
      <c r="F65" s="266" t="s">
        <v>310</v>
      </c>
      <c r="G65" s="266" t="s">
        <v>311</v>
      </c>
      <c r="H65" s="257" t="s">
        <v>782</v>
      </c>
      <c r="I65" s="257" t="s">
        <v>13</v>
      </c>
      <c r="J65" s="257" t="s">
        <v>8</v>
      </c>
      <c r="K65" s="257" t="s">
        <v>34</v>
      </c>
      <c r="L65" s="257" t="s">
        <v>44</v>
      </c>
      <c r="M65" s="256" t="s">
        <v>306</v>
      </c>
      <c r="N65" s="256"/>
      <c r="O65" s="257"/>
      <c r="P65" s="266" t="s">
        <v>783</v>
      </c>
      <c r="Q65" s="258"/>
    </row>
    <row r="66" spans="1:17" ht="72" x14ac:dyDescent="0.3">
      <c r="A66" s="255" t="s">
        <v>781</v>
      </c>
      <c r="B66" s="259" t="s">
        <v>902</v>
      </c>
      <c r="C66" s="259" t="s">
        <v>312</v>
      </c>
      <c r="D66" s="259" t="s">
        <v>313</v>
      </c>
      <c r="E66" s="267" t="s">
        <v>314</v>
      </c>
      <c r="F66" s="267" t="s">
        <v>315</v>
      </c>
      <c r="G66" s="267" t="s">
        <v>316</v>
      </c>
      <c r="H66" s="260" t="s">
        <v>782</v>
      </c>
      <c r="I66" s="260" t="s">
        <v>13</v>
      </c>
      <c r="J66" s="260" t="s">
        <v>8</v>
      </c>
      <c r="K66" s="260" t="s">
        <v>34</v>
      </c>
      <c r="L66" s="260" t="s">
        <v>44</v>
      </c>
      <c r="M66" s="259" t="s">
        <v>306</v>
      </c>
      <c r="N66" s="259"/>
      <c r="O66" s="260"/>
      <c r="P66" s="267" t="s">
        <v>783</v>
      </c>
      <c r="Q66" s="261"/>
    </row>
    <row r="67" spans="1:17" ht="72" x14ac:dyDescent="0.3">
      <c r="A67" s="255" t="s">
        <v>781</v>
      </c>
      <c r="B67" s="256" t="s">
        <v>902</v>
      </c>
      <c r="C67" s="256" t="s">
        <v>317</v>
      </c>
      <c r="D67" s="256" t="s">
        <v>318</v>
      </c>
      <c r="E67" s="266" t="s">
        <v>319</v>
      </c>
      <c r="F67" s="266" t="s">
        <v>320</v>
      </c>
      <c r="G67" s="266" t="s">
        <v>321</v>
      </c>
      <c r="H67" s="257" t="s">
        <v>782</v>
      </c>
      <c r="I67" s="257" t="s">
        <v>13</v>
      </c>
      <c r="J67" s="257" t="s">
        <v>8</v>
      </c>
      <c r="K67" s="257" t="s">
        <v>34</v>
      </c>
      <c r="L67" s="257" t="s">
        <v>44</v>
      </c>
      <c r="M67" s="256" t="s">
        <v>306</v>
      </c>
      <c r="N67" s="256" t="s">
        <v>12</v>
      </c>
      <c r="O67" s="257"/>
      <c r="P67" s="266" t="s">
        <v>783</v>
      </c>
      <c r="Q67" s="258"/>
    </row>
    <row r="68" spans="1:17" ht="43.2" x14ac:dyDescent="0.3">
      <c r="A68" s="255" t="s">
        <v>781</v>
      </c>
      <c r="B68" s="262">
        <v>44837</v>
      </c>
      <c r="C68" s="259" t="s">
        <v>322</v>
      </c>
      <c r="D68" s="259" t="s">
        <v>323</v>
      </c>
      <c r="E68" s="267" t="s">
        <v>324</v>
      </c>
      <c r="F68" s="267" t="s">
        <v>325</v>
      </c>
      <c r="G68" s="267" t="s">
        <v>326</v>
      </c>
      <c r="H68" s="260" t="s">
        <v>782</v>
      </c>
      <c r="I68" s="260" t="s">
        <v>13</v>
      </c>
      <c r="J68" s="260" t="s">
        <v>8</v>
      </c>
      <c r="K68" s="260" t="s">
        <v>138</v>
      </c>
      <c r="L68" s="260" t="s">
        <v>139</v>
      </c>
      <c r="M68" s="259" t="s">
        <v>219</v>
      </c>
      <c r="N68" s="259" t="s">
        <v>9</v>
      </c>
      <c r="O68" s="260" t="s">
        <v>17</v>
      </c>
      <c r="P68" s="267" t="s">
        <v>783</v>
      </c>
      <c r="Q68" s="261"/>
    </row>
    <row r="69" spans="1:17" ht="57.6" x14ac:dyDescent="0.3">
      <c r="A69" s="255" t="s">
        <v>781</v>
      </c>
      <c r="B69" s="283">
        <v>44837</v>
      </c>
      <c r="C69" s="256" t="s">
        <v>327</v>
      </c>
      <c r="D69" s="256" t="s">
        <v>328</v>
      </c>
      <c r="E69" s="266" t="s">
        <v>329</v>
      </c>
      <c r="F69" s="266" t="s">
        <v>330</v>
      </c>
      <c r="G69" s="266" t="s">
        <v>331</v>
      </c>
      <c r="H69" s="257" t="s">
        <v>787</v>
      </c>
      <c r="I69" s="257" t="s">
        <v>13</v>
      </c>
      <c r="J69" s="257" t="s">
        <v>8</v>
      </c>
      <c r="K69" s="257" t="s">
        <v>138</v>
      </c>
      <c r="L69" s="257" t="s">
        <v>139</v>
      </c>
      <c r="M69" s="256" t="s">
        <v>219</v>
      </c>
      <c r="N69" s="256" t="s">
        <v>9</v>
      </c>
      <c r="O69" s="257" t="s">
        <v>17</v>
      </c>
      <c r="P69" s="266" t="s">
        <v>783</v>
      </c>
      <c r="Q69" s="258"/>
    </row>
    <row r="70" spans="1:17" ht="57.6" x14ac:dyDescent="0.3">
      <c r="A70" s="255" t="s">
        <v>781</v>
      </c>
      <c r="B70" s="259" t="s">
        <v>904</v>
      </c>
      <c r="C70" s="259" t="s">
        <v>332</v>
      </c>
      <c r="D70" s="259" t="s">
        <v>333</v>
      </c>
      <c r="E70" s="267" t="s">
        <v>334</v>
      </c>
      <c r="F70" s="267" t="s">
        <v>335</v>
      </c>
      <c r="G70" s="267" t="s">
        <v>336</v>
      </c>
      <c r="H70" s="260" t="s">
        <v>787</v>
      </c>
      <c r="I70" s="260" t="s">
        <v>13</v>
      </c>
      <c r="J70" s="260" t="s">
        <v>8</v>
      </c>
      <c r="K70" s="260" t="s">
        <v>138</v>
      </c>
      <c r="L70" s="260" t="s">
        <v>139</v>
      </c>
      <c r="M70" s="259" t="s">
        <v>219</v>
      </c>
      <c r="N70" s="259" t="s">
        <v>9</v>
      </c>
      <c r="O70" s="260" t="s">
        <v>17</v>
      </c>
      <c r="P70" s="267" t="s">
        <v>783</v>
      </c>
      <c r="Q70" s="261"/>
    </row>
    <row r="71" spans="1:17" ht="72" x14ac:dyDescent="0.3">
      <c r="A71" s="255" t="s">
        <v>781</v>
      </c>
      <c r="B71" s="256" t="s">
        <v>919</v>
      </c>
      <c r="C71" s="256" t="s">
        <v>338</v>
      </c>
      <c r="D71" s="256" t="s">
        <v>339</v>
      </c>
      <c r="E71" s="266" t="s">
        <v>340</v>
      </c>
      <c r="F71" s="266" t="s">
        <v>341</v>
      </c>
      <c r="G71" s="266" t="s">
        <v>342</v>
      </c>
      <c r="H71" s="257" t="s">
        <v>785</v>
      </c>
      <c r="I71" s="257" t="s">
        <v>13</v>
      </c>
      <c r="J71" s="257" t="s">
        <v>8</v>
      </c>
      <c r="K71" s="257" t="s">
        <v>138</v>
      </c>
      <c r="L71" s="257" t="s">
        <v>151</v>
      </c>
      <c r="M71" s="256" t="s">
        <v>343</v>
      </c>
      <c r="N71" s="256" t="s">
        <v>12</v>
      </c>
      <c r="O71" s="257"/>
      <c r="P71" s="266" t="s">
        <v>783</v>
      </c>
      <c r="Q71" s="258"/>
    </row>
    <row r="72" spans="1:17" ht="72" x14ac:dyDescent="0.3">
      <c r="A72" s="255" t="s">
        <v>781</v>
      </c>
      <c r="B72" s="259" t="s">
        <v>919</v>
      </c>
      <c r="C72" s="259" t="s">
        <v>344</v>
      </c>
      <c r="D72" s="259" t="s">
        <v>345</v>
      </c>
      <c r="E72" s="267" t="s">
        <v>346</v>
      </c>
      <c r="F72" s="267" t="s">
        <v>347</v>
      </c>
      <c r="G72" s="267" t="s">
        <v>348</v>
      </c>
      <c r="H72" s="260" t="s">
        <v>785</v>
      </c>
      <c r="I72" s="260" t="s">
        <v>13</v>
      </c>
      <c r="J72" s="260" t="s">
        <v>8</v>
      </c>
      <c r="K72" s="260" t="s">
        <v>138</v>
      </c>
      <c r="L72" s="260" t="s">
        <v>151</v>
      </c>
      <c r="M72" s="259" t="s">
        <v>343</v>
      </c>
      <c r="N72" s="259"/>
      <c r="O72" s="260"/>
      <c r="P72" s="267" t="s">
        <v>783</v>
      </c>
      <c r="Q72" s="261"/>
    </row>
    <row r="73" spans="1:17" ht="57.6" x14ac:dyDescent="0.3">
      <c r="A73" s="255" t="s">
        <v>781</v>
      </c>
      <c r="B73" s="283">
        <v>44832</v>
      </c>
      <c r="C73" s="256" t="s">
        <v>349</v>
      </c>
      <c r="D73" s="256" t="s">
        <v>350</v>
      </c>
      <c r="E73" s="266" t="s">
        <v>351</v>
      </c>
      <c r="F73" s="266" t="s">
        <v>352</v>
      </c>
      <c r="G73" s="266" t="s">
        <v>353</v>
      </c>
      <c r="H73" s="257" t="s">
        <v>785</v>
      </c>
      <c r="I73" s="257" t="s">
        <v>13</v>
      </c>
      <c r="J73" s="257" t="s">
        <v>8</v>
      </c>
      <c r="K73" s="257" t="s">
        <v>138</v>
      </c>
      <c r="L73" s="257" t="s">
        <v>151</v>
      </c>
      <c r="M73" s="256" t="s">
        <v>847</v>
      </c>
      <c r="N73" s="256" t="s">
        <v>12</v>
      </c>
      <c r="O73" s="257"/>
      <c r="P73" s="266" t="s">
        <v>783</v>
      </c>
      <c r="Q73" s="258"/>
    </row>
    <row r="74" spans="1:17" ht="57.6" x14ac:dyDescent="0.3">
      <c r="A74" s="255" t="s">
        <v>781</v>
      </c>
      <c r="B74" s="262">
        <v>44832</v>
      </c>
      <c r="C74" s="259" t="s">
        <v>354</v>
      </c>
      <c r="D74" s="259" t="s">
        <v>355</v>
      </c>
      <c r="E74" s="267" t="s">
        <v>356</v>
      </c>
      <c r="F74" s="267" t="s">
        <v>357</v>
      </c>
      <c r="G74" s="267" t="s">
        <v>358</v>
      </c>
      <c r="H74" s="260" t="s">
        <v>785</v>
      </c>
      <c r="I74" s="260" t="s">
        <v>13</v>
      </c>
      <c r="J74" s="260" t="s">
        <v>8</v>
      </c>
      <c r="K74" s="260" t="s">
        <v>138</v>
      </c>
      <c r="L74" s="260" t="s">
        <v>151</v>
      </c>
      <c r="M74" s="259" t="s">
        <v>847</v>
      </c>
      <c r="N74" s="259" t="s">
        <v>12</v>
      </c>
      <c r="O74" s="260"/>
      <c r="P74" s="267" t="s">
        <v>783</v>
      </c>
      <c r="Q74" s="261"/>
    </row>
    <row r="75" spans="1:17" ht="129.6" x14ac:dyDescent="0.3">
      <c r="A75" s="255" t="s">
        <v>781</v>
      </c>
      <c r="B75" s="256" t="s">
        <v>797</v>
      </c>
      <c r="C75" s="256" t="s">
        <v>359</v>
      </c>
      <c r="D75" s="256" t="s">
        <v>360</v>
      </c>
      <c r="E75" s="266" t="s">
        <v>361</v>
      </c>
      <c r="F75" s="266" t="s">
        <v>362</v>
      </c>
      <c r="G75" s="266" t="s">
        <v>363</v>
      </c>
      <c r="H75" s="257" t="s">
        <v>782</v>
      </c>
      <c r="I75" s="257" t="s">
        <v>13</v>
      </c>
      <c r="J75" s="257" t="s">
        <v>10</v>
      </c>
      <c r="K75" s="257" t="s">
        <v>34</v>
      </c>
      <c r="L75" s="257" t="s">
        <v>44</v>
      </c>
      <c r="M75" s="256" t="s">
        <v>306</v>
      </c>
      <c r="N75" s="256" t="s">
        <v>12</v>
      </c>
      <c r="O75" s="257"/>
      <c r="P75" s="266" t="s">
        <v>783</v>
      </c>
      <c r="Q75" s="258"/>
    </row>
    <row r="76" spans="1:17" ht="129.6" x14ac:dyDescent="0.3">
      <c r="A76" s="255" t="s">
        <v>781</v>
      </c>
      <c r="B76" s="259" t="s">
        <v>798</v>
      </c>
      <c r="C76" s="259" t="s">
        <v>364</v>
      </c>
      <c r="D76" s="259" t="s">
        <v>365</v>
      </c>
      <c r="E76" s="267" t="s">
        <v>366</v>
      </c>
      <c r="F76" s="267" t="s">
        <v>367</v>
      </c>
      <c r="G76" s="267" t="s">
        <v>368</v>
      </c>
      <c r="H76" s="260" t="s">
        <v>782</v>
      </c>
      <c r="I76" s="260" t="s">
        <v>13</v>
      </c>
      <c r="J76" s="260" t="s">
        <v>10</v>
      </c>
      <c r="K76" s="260" t="s">
        <v>34</v>
      </c>
      <c r="L76" s="260" t="s">
        <v>44</v>
      </c>
      <c r="M76" s="259" t="s">
        <v>306</v>
      </c>
      <c r="N76" s="259" t="s">
        <v>12</v>
      </c>
      <c r="O76" s="260"/>
      <c r="P76" s="267" t="s">
        <v>783</v>
      </c>
      <c r="Q76" s="261"/>
    </row>
    <row r="77" spans="1:17" ht="129.6" x14ac:dyDescent="0.3">
      <c r="A77" s="255" t="s">
        <v>781</v>
      </c>
      <c r="B77" s="256" t="s">
        <v>797</v>
      </c>
      <c r="C77" s="256" t="s">
        <v>369</v>
      </c>
      <c r="D77" s="256" t="s">
        <v>370</v>
      </c>
      <c r="E77" s="266" t="s">
        <v>371</v>
      </c>
      <c r="F77" s="266" t="s">
        <v>372</v>
      </c>
      <c r="G77" s="266" t="s">
        <v>373</v>
      </c>
      <c r="H77" s="257" t="s">
        <v>782</v>
      </c>
      <c r="I77" s="257" t="s">
        <v>13</v>
      </c>
      <c r="J77" s="257" t="s">
        <v>10</v>
      </c>
      <c r="K77" s="257" t="s">
        <v>34</v>
      </c>
      <c r="L77" s="257" t="s">
        <v>44</v>
      </c>
      <c r="M77" s="256" t="s">
        <v>306</v>
      </c>
      <c r="N77" s="256" t="s">
        <v>12</v>
      </c>
      <c r="O77" s="257"/>
      <c r="P77" s="266" t="s">
        <v>783</v>
      </c>
      <c r="Q77" s="258"/>
    </row>
    <row r="78" spans="1:17" ht="129.6" x14ac:dyDescent="0.3">
      <c r="A78" s="255" t="s">
        <v>781</v>
      </c>
      <c r="B78" s="259" t="s">
        <v>797</v>
      </c>
      <c r="C78" s="259" t="s">
        <v>374</v>
      </c>
      <c r="D78" s="259" t="s">
        <v>375</v>
      </c>
      <c r="E78" s="267" t="s">
        <v>376</v>
      </c>
      <c r="F78" s="267" t="s">
        <v>377</v>
      </c>
      <c r="G78" s="267" t="s">
        <v>378</v>
      </c>
      <c r="H78" s="260" t="s">
        <v>782</v>
      </c>
      <c r="I78" s="260" t="s">
        <v>13</v>
      </c>
      <c r="J78" s="260" t="s">
        <v>10</v>
      </c>
      <c r="K78" s="260" t="s">
        <v>34</v>
      </c>
      <c r="L78" s="260" t="s">
        <v>44</v>
      </c>
      <c r="M78" s="259" t="s">
        <v>306</v>
      </c>
      <c r="N78" s="259" t="s">
        <v>12</v>
      </c>
      <c r="O78" s="260"/>
      <c r="P78" s="267" t="s">
        <v>783</v>
      </c>
      <c r="Q78" s="261"/>
    </row>
    <row r="79" spans="1:17" ht="86.4" x14ac:dyDescent="0.3">
      <c r="A79" s="255" t="s">
        <v>781</v>
      </c>
      <c r="B79" s="283">
        <v>44852</v>
      </c>
      <c r="C79" s="256"/>
      <c r="D79" s="256" t="s">
        <v>678</v>
      </c>
      <c r="E79" s="266" t="s">
        <v>679</v>
      </c>
      <c r="F79" s="266" t="s">
        <v>680</v>
      </c>
      <c r="G79" s="266" t="s">
        <v>681</v>
      </c>
      <c r="H79" s="257" t="s">
        <v>782</v>
      </c>
      <c r="I79" s="257" t="s">
        <v>7</v>
      </c>
      <c r="J79" s="257" t="s">
        <v>8</v>
      </c>
      <c r="K79" s="257" t="s">
        <v>34</v>
      </c>
      <c r="L79" s="257" t="s">
        <v>44</v>
      </c>
      <c r="M79" s="256" t="s">
        <v>306</v>
      </c>
      <c r="N79" s="256" t="s">
        <v>12</v>
      </c>
      <c r="O79" s="257" t="s">
        <v>682</v>
      </c>
      <c r="P79" s="266" t="s">
        <v>783</v>
      </c>
      <c r="Q79" s="258"/>
    </row>
    <row r="80" spans="1:17" ht="86.4" x14ac:dyDescent="0.3">
      <c r="A80" s="255" t="s">
        <v>781</v>
      </c>
      <c r="B80" s="262">
        <v>44852</v>
      </c>
      <c r="C80" s="259"/>
      <c r="D80" s="259" t="s">
        <v>683</v>
      </c>
      <c r="E80" s="267" t="s">
        <v>684</v>
      </c>
      <c r="F80" s="267" t="s">
        <v>685</v>
      </c>
      <c r="G80" s="267" t="s">
        <v>686</v>
      </c>
      <c r="H80" s="260" t="s">
        <v>782</v>
      </c>
      <c r="I80" s="260" t="s">
        <v>7</v>
      </c>
      <c r="J80" s="260" t="s">
        <v>8</v>
      </c>
      <c r="K80" s="260" t="s">
        <v>34</v>
      </c>
      <c r="L80" s="260" t="s">
        <v>44</v>
      </c>
      <c r="M80" s="259" t="s">
        <v>306</v>
      </c>
      <c r="N80" s="259" t="s">
        <v>12</v>
      </c>
      <c r="O80" s="260" t="s">
        <v>682</v>
      </c>
      <c r="P80" s="267" t="s">
        <v>783</v>
      </c>
      <c r="Q80" s="261"/>
    </row>
    <row r="81" spans="1:17" ht="86.4" x14ac:dyDescent="0.3">
      <c r="A81" s="255" t="s">
        <v>781</v>
      </c>
      <c r="B81" s="283">
        <v>44852</v>
      </c>
      <c r="C81" s="256"/>
      <c r="D81" s="256" t="s">
        <v>687</v>
      </c>
      <c r="E81" s="266" t="s">
        <v>688</v>
      </c>
      <c r="F81" s="266" t="s">
        <v>689</v>
      </c>
      <c r="G81" s="266" t="s">
        <v>681</v>
      </c>
      <c r="H81" s="257" t="s">
        <v>782</v>
      </c>
      <c r="I81" s="257" t="s">
        <v>7</v>
      </c>
      <c r="J81" s="257" t="s">
        <v>8</v>
      </c>
      <c r="K81" s="257" t="s">
        <v>34</v>
      </c>
      <c r="L81" s="257" t="s">
        <v>44</v>
      </c>
      <c r="M81" s="256" t="s">
        <v>306</v>
      </c>
      <c r="N81" s="256" t="s">
        <v>12</v>
      </c>
      <c r="O81" s="257" t="s">
        <v>682</v>
      </c>
      <c r="P81" s="266" t="s">
        <v>783</v>
      </c>
      <c r="Q81" s="258"/>
    </row>
    <row r="82" spans="1:17" ht="86.4" x14ac:dyDescent="0.3">
      <c r="A82" s="255" t="s">
        <v>781</v>
      </c>
      <c r="B82" s="262">
        <v>44852</v>
      </c>
      <c r="C82" s="259"/>
      <c r="D82" s="259" t="s">
        <v>690</v>
      </c>
      <c r="E82" s="267" t="s">
        <v>691</v>
      </c>
      <c r="F82" s="267" t="s">
        <v>692</v>
      </c>
      <c r="G82" s="267" t="s">
        <v>693</v>
      </c>
      <c r="H82" s="260" t="s">
        <v>782</v>
      </c>
      <c r="I82" s="260" t="s">
        <v>7</v>
      </c>
      <c r="J82" s="260" t="s">
        <v>8</v>
      </c>
      <c r="K82" s="260" t="s">
        <v>34</v>
      </c>
      <c r="L82" s="260" t="s">
        <v>44</v>
      </c>
      <c r="M82" s="259" t="s">
        <v>306</v>
      </c>
      <c r="N82" s="259" t="s">
        <v>12</v>
      </c>
      <c r="O82" s="260" t="s">
        <v>682</v>
      </c>
      <c r="P82" s="267" t="s">
        <v>783</v>
      </c>
      <c r="Q82" s="261"/>
    </row>
    <row r="83" spans="1:17" ht="72" x14ac:dyDescent="0.3">
      <c r="A83" s="255" t="s">
        <v>781</v>
      </c>
      <c r="B83" s="258"/>
      <c r="C83" s="256" t="s">
        <v>920</v>
      </c>
      <c r="D83" s="256" t="s">
        <v>921</v>
      </c>
      <c r="E83" s="266" t="s">
        <v>922</v>
      </c>
      <c r="F83" s="266" t="s">
        <v>923</v>
      </c>
      <c r="G83" s="266" t="s">
        <v>924</v>
      </c>
      <c r="H83" s="257" t="s">
        <v>784</v>
      </c>
      <c r="I83" s="257"/>
      <c r="J83" s="257" t="s">
        <v>10</v>
      </c>
      <c r="K83" s="257" t="s">
        <v>34</v>
      </c>
      <c r="L83" s="257" t="s">
        <v>225</v>
      </c>
      <c r="M83" s="256" t="s">
        <v>925</v>
      </c>
      <c r="N83" s="256" t="s">
        <v>12</v>
      </c>
      <c r="O83" s="257"/>
      <c r="P83" s="266" t="s">
        <v>783</v>
      </c>
      <c r="Q83" s="258"/>
    </row>
    <row r="84" spans="1:17" ht="72" x14ac:dyDescent="0.3">
      <c r="A84" s="255" t="s">
        <v>781</v>
      </c>
      <c r="B84" s="261"/>
      <c r="C84" s="259" t="s">
        <v>926</v>
      </c>
      <c r="D84" s="259" t="s">
        <v>927</v>
      </c>
      <c r="E84" s="267" t="s">
        <v>928</v>
      </c>
      <c r="F84" s="267" t="s">
        <v>929</v>
      </c>
      <c r="G84" s="267" t="s">
        <v>930</v>
      </c>
      <c r="H84" s="260" t="s">
        <v>784</v>
      </c>
      <c r="I84" s="260"/>
      <c r="J84" s="260" t="s">
        <v>10</v>
      </c>
      <c r="K84" s="260" t="s">
        <v>34</v>
      </c>
      <c r="L84" s="260" t="s">
        <v>225</v>
      </c>
      <c r="M84" s="259" t="s">
        <v>925</v>
      </c>
      <c r="N84" s="259" t="s">
        <v>12</v>
      </c>
      <c r="O84" s="260"/>
      <c r="P84" s="267" t="s">
        <v>783</v>
      </c>
      <c r="Q84" s="261"/>
    </row>
    <row r="85" spans="1:17" ht="72" x14ac:dyDescent="0.3">
      <c r="A85" s="255" t="s">
        <v>781</v>
      </c>
      <c r="B85" s="256" t="s">
        <v>799</v>
      </c>
      <c r="C85" s="256" t="s">
        <v>379</v>
      </c>
      <c r="D85" s="256" t="s">
        <v>380</v>
      </c>
      <c r="E85" s="266" t="s">
        <v>381</v>
      </c>
      <c r="F85" s="266" t="s">
        <v>382</v>
      </c>
      <c r="G85" s="266" t="s">
        <v>383</v>
      </c>
      <c r="H85" s="257" t="s">
        <v>784</v>
      </c>
      <c r="I85" s="257" t="s">
        <v>13</v>
      </c>
      <c r="J85" s="257" t="s">
        <v>10</v>
      </c>
      <c r="K85" s="257" t="s">
        <v>34</v>
      </c>
      <c r="L85" s="257" t="s">
        <v>120</v>
      </c>
      <c r="M85" s="256" t="s">
        <v>384</v>
      </c>
      <c r="N85" s="256" t="s">
        <v>12</v>
      </c>
      <c r="O85" s="257"/>
      <c r="P85" s="266" t="s">
        <v>783</v>
      </c>
      <c r="Q85" s="258"/>
    </row>
    <row r="86" spans="1:17" ht="72" x14ac:dyDescent="0.3">
      <c r="A86" s="255" t="s">
        <v>781</v>
      </c>
      <c r="B86" s="259" t="s">
        <v>799</v>
      </c>
      <c r="C86" s="259" t="s">
        <v>385</v>
      </c>
      <c r="D86" s="259" t="s">
        <v>386</v>
      </c>
      <c r="E86" s="267" t="s">
        <v>387</v>
      </c>
      <c r="F86" s="267" t="s">
        <v>388</v>
      </c>
      <c r="G86" s="267" t="s">
        <v>389</v>
      </c>
      <c r="H86" s="260" t="s">
        <v>784</v>
      </c>
      <c r="I86" s="260" t="s">
        <v>13</v>
      </c>
      <c r="J86" s="260" t="s">
        <v>10</v>
      </c>
      <c r="K86" s="260" t="s">
        <v>34</v>
      </c>
      <c r="L86" s="260" t="s">
        <v>120</v>
      </c>
      <c r="M86" s="259" t="s">
        <v>384</v>
      </c>
      <c r="N86" s="259" t="s">
        <v>12</v>
      </c>
      <c r="O86" s="260"/>
      <c r="P86" s="267" t="s">
        <v>783</v>
      </c>
      <c r="Q86" s="261"/>
    </row>
    <row r="87" spans="1:17" ht="72" x14ac:dyDescent="0.3">
      <c r="A87" s="255" t="s">
        <v>781</v>
      </c>
      <c r="B87" s="256" t="s">
        <v>799</v>
      </c>
      <c r="C87" s="256" t="s">
        <v>390</v>
      </c>
      <c r="D87" s="256" t="s">
        <v>391</v>
      </c>
      <c r="E87" s="266" t="s">
        <v>392</v>
      </c>
      <c r="F87" s="266" t="s">
        <v>393</v>
      </c>
      <c r="G87" s="266" t="s">
        <v>394</v>
      </c>
      <c r="H87" s="257" t="s">
        <v>784</v>
      </c>
      <c r="I87" s="257" t="s">
        <v>13</v>
      </c>
      <c r="J87" s="257" t="s">
        <v>10</v>
      </c>
      <c r="K87" s="257" t="s">
        <v>34</v>
      </c>
      <c r="L87" s="257" t="s">
        <v>120</v>
      </c>
      <c r="M87" s="256" t="s">
        <v>384</v>
      </c>
      <c r="N87" s="256" t="s">
        <v>12</v>
      </c>
      <c r="O87" s="257"/>
      <c r="P87" s="266" t="s">
        <v>783</v>
      </c>
      <c r="Q87" s="258"/>
    </row>
    <row r="88" spans="1:17" ht="72" x14ac:dyDescent="0.3">
      <c r="A88" s="255" t="s">
        <v>781</v>
      </c>
      <c r="B88" s="259" t="s">
        <v>799</v>
      </c>
      <c r="C88" s="259" t="s">
        <v>395</v>
      </c>
      <c r="D88" s="259" t="s">
        <v>396</v>
      </c>
      <c r="E88" s="267" t="s">
        <v>397</v>
      </c>
      <c r="F88" s="267" t="s">
        <v>398</v>
      </c>
      <c r="G88" s="267" t="s">
        <v>399</v>
      </c>
      <c r="H88" s="260" t="s">
        <v>784</v>
      </c>
      <c r="I88" s="260" t="s">
        <v>13</v>
      </c>
      <c r="J88" s="260" t="s">
        <v>10</v>
      </c>
      <c r="K88" s="260" t="s">
        <v>34</v>
      </c>
      <c r="L88" s="260" t="s">
        <v>120</v>
      </c>
      <c r="M88" s="259" t="s">
        <v>384</v>
      </c>
      <c r="N88" s="259" t="s">
        <v>12</v>
      </c>
      <c r="O88" s="260"/>
      <c r="P88" s="267" t="s">
        <v>783</v>
      </c>
      <c r="Q88" s="261"/>
    </row>
    <row r="89" spans="1:17" ht="43.2" x14ac:dyDescent="0.3">
      <c r="A89" s="255" t="s">
        <v>781</v>
      </c>
      <c r="B89" s="256" t="s">
        <v>931</v>
      </c>
      <c r="C89" s="256" t="s">
        <v>400</v>
      </c>
      <c r="D89" s="256" t="s">
        <v>401</v>
      </c>
      <c r="E89" s="266" t="s">
        <v>402</v>
      </c>
      <c r="F89" s="266" t="s">
        <v>403</v>
      </c>
      <c r="G89" s="266" t="s">
        <v>404</v>
      </c>
      <c r="H89" s="257" t="s">
        <v>782</v>
      </c>
      <c r="I89" s="257" t="s">
        <v>13</v>
      </c>
      <c r="J89" s="257" t="s">
        <v>8</v>
      </c>
      <c r="K89" s="257" t="s">
        <v>34</v>
      </c>
      <c r="L89" s="257" t="s">
        <v>405</v>
      </c>
      <c r="M89" s="256" t="s">
        <v>694</v>
      </c>
      <c r="N89" s="256" t="s">
        <v>12</v>
      </c>
      <c r="O89" s="257"/>
      <c r="P89" s="266" t="s">
        <v>783</v>
      </c>
      <c r="Q89" s="258"/>
    </row>
    <row r="90" spans="1:17" ht="43.2" x14ac:dyDescent="0.3">
      <c r="A90" s="255" t="s">
        <v>781</v>
      </c>
      <c r="B90" s="259" t="s">
        <v>931</v>
      </c>
      <c r="C90" s="259" t="s">
        <v>406</v>
      </c>
      <c r="D90" s="259" t="s">
        <v>407</v>
      </c>
      <c r="E90" s="267" t="s">
        <v>408</v>
      </c>
      <c r="F90" s="267" t="s">
        <v>409</v>
      </c>
      <c r="G90" s="267" t="s">
        <v>404</v>
      </c>
      <c r="H90" s="260" t="s">
        <v>782</v>
      </c>
      <c r="I90" s="260" t="s">
        <v>13</v>
      </c>
      <c r="J90" s="260" t="s">
        <v>8</v>
      </c>
      <c r="K90" s="260" t="s">
        <v>34</v>
      </c>
      <c r="L90" s="260" t="s">
        <v>405</v>
      </c>
      <c r="M90" s="259" t="s">
        <v>694</v>
      </c>
      <c r="N90" s="259" t="s">
        <v>12</v>
      </c>
      <c r="O90" s="260"/>
      <c r="P90" s="267" t="s">
        <v>783</v>
      </c>
      <c r="Q90" s="261"/>
    </row>
    <row r="91" spans="1:17" ht="43.2" x14ac:dyDescent="0.3">
      <c r="A91" s="255" t="s">
        <v>781</v>
      </c>
      <c r="B91" s="256" t="s">
        <v>931</v>
      </c>
      <c r="C91" s="256" t="s">
        <v>410</v>
      </c>
      <c r="D91" s="256" t="s">
        <v>411</v>
      </c>
      <c r="E91" s="266" t="s">
        <v>412</v>
      </c>
      <c r="F91" s="266" t="s">
        <v>413</v>
      </c>
      <c r="G91" s="266" t="s">
        <v>414</v>
      </c>
      <c r="H91" s="257" t="s">
        <v>782</v>
      </c>
      <c r="I91" s="257" t="s">
        <v>13</v>
      </c>
      <c r="J91" s="257" t="s">
        <v>8</v>
      </c>
      <c r="K91" s="257" t="s">
        <v>34</v>
      </c>
      <c r="L91" s="257" t="s">
        <v>405</v>
      </c>
      <c r="M91" s="256" t="s">
        <v>694</v>
      </c>
      <c r="N91" s="256" t="s">
        <v>12</v>
      </c>
      <c r="O91" s="257"/>
      <c r="P91" s="266" t="s">
        <v>783</v>
      </c>
      <c r="Q91" s="258"/>
    </row>
    <row r="92" spans="1:17" ht="43.2" x14ac:dyDescent="0.3">
      <c r="A92" s="255" t="s">
        <v>781</v>
      </c>
      <c r="B92" s="259" t="s">
        <v>931</v>
      </c>
      <c r="C92" s="259" t="s">
        <v>415</v>
      </c>
      <c r="D92" s="259" t="s">
        <v>416</v>
      </c>
      <c r="E92" s="267" t="s">
        <v>417</v>
      </c>
      <c r="F92" s="267" t="s">
        <v>418</v>
      </c>
      <c r="G92" s="267" t="s">
        <v>414</v>
      </c>
      <c r="H92" s="260" t="s">
        <v>782</v>
      </c>
      <c r="I92" s="260" t="s">
        <v>13</v>
      </c>
      <c r="J92" s="260" t="s">
        <v>8</v>
      </c>
      <c r="K92" s="260" t="s">
        <v>34</v>
      </c>
      <c r="L92" s="260" t="s">
        <v>405</v>
      </c>
      <c r="M92" s="259" t="s">
        <v>694</v>
      </c>
      <c r="N92" s="259" t="s">
        <v>12</v>
      </c>
      <c r="O92" s="260"/>
      <c r="P92" s="267" t="s">
        <v>783</v>
      </c>
      <c r="Q92" s="261"/>
    </row>
    <row r="93" spans="1:17" ht="43.2" x14ac:dyDescent="0.3">
      <c r="A93" s="255" t="s">
        <v>781</v>
      </c>
      <c r="B93" s="256" t="s">
        <v>931</v>
      </c>
      <c r="C93" s="256" t="s">
        <v>419</v>
      </c>
      <c r="D93" s="256" t="s">
        <v>420</v>
      </c>
      <c r="E93" s="266" t="s">
        <v>421</v>
      </c>
      <c r="F93" s="266" t="s">
        <v>422</v>
      </c>
      <c r="G93" s="266" t="s">
        <v>423</v>
      </c>
      <c r="H93" s="257" t="s">
        <v>782</v>
      </c>
      <c r="I93" s="257" t="s">
        <v>13</v>
      </c>
      <c r="J93" s="257" t="s">
        <v>8</v>
      </c>
      <c r="K93" s="257" t="s">
        <v>34</v>
      </c>
      <c r="L93" s="257" t="s">
        <v>405</v>
      </c>
      <c r="M93" s="256" t="s">
        <v>694</v>
      </c>
      <c r="N93" s="256" t="s">
        <v>12</v>
      </c>
      <c r="O93" s="257"/>
      <c r="P93" s="266" t="s">
        <v>783</v>
      </c>
      <c r="Q93" s="258"/>
    </row>
    <row r="94" spans="1:17" ht="43.2" x14ac:dyDescent="0.3">
      <c r="A94" s="255" t="s">
        <v>781</v>
      </c>
      <c r="B94" s="259" t="s">
        <v>931</v>
      </c>
      <c r="C94" s="259" t="s">
        <v>424</v>
      </c>
      <c r="D94" s="259" t="s">
        <v>425</v>
      </c>
      <c r="E94" s="267" t="s">
        <v>426</v>
      </c>
      <c r="F94" s="267" t="s">
        <v>427</v>
      </c>
      <c r="G94" s="267" t="s">
        <v>428</v>
      </c>
      <c r="H94" s="260" t="s">
        <v>782</v>
      </c>
      <c r="I94" s="260" t="s">
        <v>13</v>
      </c>
      <c r="J94" s="260" t="s">
        <v>8</v>
      </c>
      <c r="K94" s="260" t="s">
        <v>34</v>
      </c>
      <c r="L94" s="260" t="s">
        <v>405</v>
      </c>
      <c r="M94" s="259" t="s">
        <v>694</v>
      </c>
      <c r="N94" s="259" t="s">
        <v>12</v>
      </c>
      <c r="O94" s="260"/>
      <c r="P94" s="267" t="s">
        <v>783</v>
      </c>
      <c r="Q94" s="261"/>
    </row>
    <row r="95" spans="1:17" ht="57.6" x14ac:dyDescent="0.3">
      <c r="A95" s="255" t="s">
        <v>781</v>
      </c>
      <c r="B95" s="256" t="s">
        <v>800</v>
      </c>
      <c r="C95" s="256"/>
      <c r="D95" s="256" t="s">
        <v>429</v>
      </c>
      <c r="E95" s="266" t="s">
        <v>430</v>
      </c>
      <c r="F95" s="266" t="s">
        <v>431</v>
      </c>
      <c r="G95" s="266" t="s">
        <v>432</v>
      </c>
      <c r="H95" s="257" t="s">
        <v>782</v>
      </c>
      <c r="I95" s="257" t="s">
        <v>7</v>
      </c>
      <c r="J95" s="257" t="s">
        <v>10</v>
      </c>
      <c r="K95" s="257" t="s">
        <v>34</v>
      </c>
      <c r="L95" s="257" t="s">
        <v>405</v>
      </c>
      <c r="M95" s="256" t="s">
        <v>694</v>
      </c>
      <c r="N95" s="256" t="s">
        <v>9</v>
      </c>
      <c r="O95" s="257" t="s">
        <v>17</v>
      </c>
      <c r="P95" s="266" t="s">
        <v>783</v>
      </c>
      <c r="Q95" s="258"/>
    </row>
    <row r="96" spans="1:17" ht="57.6" x14ac:dyDescent="0.3">
      <c r="A96" s="255" t="s">
        <v>781</v>
      </c>
      <c r="B96" s="259" t="s">
        <v>800</v>
      </c>
      <c r="C96" s="259"/>
      <c r="D96" s="259" t="s">
        <v>433</v>
      </c>
      <c r="E96" s="267" t="s">
        <v>434</v>
      </c>
      <c r="F96" s="267" t="s">
        <v>435</v>
      </c>
      <c r="G96" s="267" t="s">
        <v>436</v>
      </c>
      <c r="H96" s="260" t="s">
        <v>782</v>
      </c>
      <c r="I96" s="260" t="s">
        <v>7</v>
      </c>
      <c r="J96" s="260" t="s">
        <v>10</v>
      </c>
      <c r="K96" s="260" t="s">
        <v>34</v>
      </c>
      <c r="L96" s="260" t="s">
        <v>405</v>
      </c>
      <c r="M96" s="259" t="s">
        <v>694</v>
      </c>
      <c r="N96" s="259" t="s">
        <v>9</v>
      </c>
      <c r="O96" s="260" t="s">
        <v>17</v>
      </c>
      <c r="P96" s="267" t="s">
        <v>783</v>
      </c>
      <c r="Q96" s="261"/>
    </row>
    <row r="97" spans="1:17" ht="57.6" x14ac:dyDescent="0.3">
      <c r="A97" s="255" t="s">
        <v>781</v>
      </c>
      <c r="B97" s="256" t="s">
        <v>800</v>
      </c>
      <c r="C97" s="256"/>
      <c r="D97" s="256" t="s">
        <v>437</v>
      </c>
      <c r="E97" s="266" t="s">
        <v>438</v>
      </c>
      <c r="F97" s="266" t="s">
        <v>439</v>
      </c>
      <c r="G97" s="266" t="s">
        <v>440</v>
      </c>
      <c r="H97" s="257" t="s">
        <v>782</v>
      </c>
      <c r="I97" s="257" t="s">
        <v>7</v>
      </c>
      <c r="J97" s="257" t="s">
        <v>10</v>
      </c>
      <c r="K97" s="257" t="s">
        <v>34</v>
      </c>
      <c r="L97" s="257" t="s">
        <v>405</v>
      </c>
      <c r="M97" s="256" t="s">
        <v>694</v>
      </c>
      <c r="N97" s="256" t="s">
        <v>9</v>
      </c>
      <c r="O97" s="257" t="s">
        <v>17</v>
      </c>
      <c r="P97" s="266" t="s">
        <v>783</v>
      </c>
      <c r="Q97" s="258"/>
    </row>
    <row r="98" spans="1:17" ht="57.6" x14ac:dyDescent="0.3">
      <c r="A98" s="255" t="s">
        <v>781</v>
      </c>
      <c r="B98" s="259" t="s">
        <v>800</v>
      </c>
      <c r="C98" s="259"/>
      <c r="D98" s="259" t="s">
        <v>441</v>
      </c>
      <c r="E98" s="267" t="s">
        <v>442</v>
      </c>
      <c r="F98" s="267" t="s">
        <v>443</v>
      </c>
      <c r="G98" s="267" t="s">
        <v>444</v>
      </c>
      <c r="H98" s="260" t="s">
        <v>782</v>
      </c>
      <c r="I98" s="260" t="s">
        <v>7</v>
      </c>
      <c r="J98" s="260" t="s">
        <v>10</v>
      </c>
      <c r="K98" s="260" t="s">
        <v>34</v>
      </c>
      <c r="L98" s="260" t="s">
        <v>405</v>
      </c>
      <c r="M98" s="259" t="s">
        <v>694</v>
      </c>
      <c r="N98" s="259" t="s">
        <v>9</v>
      </c>
      <c r="O98" s="260" t="s">
        <v>17</v>
      </c>
      <c r="P98" s="267" t="s">
        <v>783</v>
      </c>
      <c r="Q98" s="261"/>
    </row>
    <row r="99" spans="1:17" ht="57.6" x14ac:dyDescent="0.3">
      <c r="A99" s="255" t="s">
        <v>781</v>
      </c>
      <c r="B99" s="256" t="s">
        <v>800</v>
      </c>
      <c r="C99" s="256"/>
      <c r="D99" s="256" t="s">
        <v>445</v>
      </c>
      <c r="E99" s="266" t="s">
        <v>446</v>
      </c>
      <c r="F99" s="266" t="s">
        <v>447</v>
      </c>
      <c r="G99" s="266" t="s">
        <v>448</v>
      </c>
      <c r="H99" s="257" t="s">
        <v>782</v>
      </c>
      <c r="I99" s="257" t="s">
        <v>7</v>
      </c>
      <c r="J99" s="257" t="s">
        <v>10</v>
      </c>
      <c r="K99" s="257" t="s">
        <v>34</v>
      </c>
      <c r="L99" s="257" t="s">
        <v>405</v>
      </c>
      <c r="M99" s="256" t="s">
        <v>694</v>
      </c>
      <c r="N99" s="256" t="s">
        <v>9</v>
      </c>
      <c r="O99" s="257" t="s">
        <v>17</v>
      </c>
      <c r="P99" s="266" t="s">
        <v>783</v>
      </c>
      <c r="Q99" s="258"/>
    </row>
    <row r="100" spans="1:17" ht="57.6" x14ac:dyDescent="0.3">
      <c r="A100" s="255" t="s">
        <v>781</v>
      </c>
      <c r="B100" s="262">
        <v>44727</v>
      </c>
      <c r="C100" s="259" t="s">
        <v>449</v>
      </c>
      <c r="D100" s="259" t="s">
        <v>450</v>
      </c>
      <c r="E100" s="267" t="s">
        <v>451</v>
      </c>
      <c r="F100" s="267" t="s">
        <v>452</v>
      </c>
      <c r="G100" s="267" t="s">
        <v>453</v>
      </c>
      <c r="H100" s="260" t="s">
        <v>785</v>
      </c>
      <c r="I100" s="260" t="s">
        <v>13</v>
      </c>
      <c r="J100" s="260" t="s">
        <v>8</v>
      </c>
      <c r="K100" s="260" t="s">
        <v>34</v>
      </c>
      <c r="L100" s="260" t="s">
        <v>405</v>
      </c>
      <c r="M100" s="259" t="s">
        <v>454</v>
      </c>
      <c r="N100" s="259" t="s">
        <v>12</v>
      </c>
      <c r="O100" s="260"/>
      <c r="P100" s="267" t="s">
        <v>783</v>
      </c>
      <c r="Q100" s="261"/>
    </row>
    <row r="101" spans="1:17" ht="72" x14ac:dyDescent="0.3">
      <c r="A101" s="255" t="s">
        <v>781</v>
      </c>
      <c r="B101" s="256" t="s">
        <v>786</v>
      </c>
      <c r="C101" s="256"/>
      <c r="D101" s="256" t="s">
        <v>455</v>
      </c>
      <c r="E101" s="266" t="s">
        <v>456</v>
      </c>
      <c r="F101" s="266" t="s">
        <v>457</v>
      </c>
      <c r="G101" s="266" t="s">
        <v>458</v>
      </c>
      <c r="H101" s="257" t="s">
        <v>782</v>
      </c>
      <c r="I101" s="257" t="s">
        <v>7</v>
      </c>
      <c r="J101" s="257" t="s">
        <v>10</v>
      </c>
      <c r="K101" s="257" t="s">
        <v>34</v>
      </c>
      <c r="L101" s="257" t="s">
        <v>198</v>
      </c>
      <c r="M101" s="256" t="s">
        <v>95</v>
      </c>
      <c r="N101" s="256" t="s">
        <v>12</v>
      </c>
      <c r="O101" s="257"/>
      <c r="P101" s="266" t="s">
        <v>783</v>
      </c>
      <c r="Q101" s="258"/>
    </row>
    <row r="102" spans="1:17" ht="72" x14ac:dyDescent="0.3">
      <c r="A102" s="255" t="s">
        <v>781</v>
      </c>
      <c r="B102" s="259" t="s">
        <v>786</v>
      </c>
      <c r="C102" s="259"/>
      <c r="D102" s="259" t="s">
        <v>459</v>
      </c>
      <c r="E102" s="267" t="s">
        <v>460</v>
      </c>
      <c r="F102" s="267" t="s">
        <v>461</v>
      </c>
      <c r="G102" s="267" t="s">
        <v>462</v>
      </c>
      <c r="H102" s="260" t="s">
        <v>782</v>
      </c>
      <c r="I102" s="260" t="s">
        <v>7</v>
      </c>
      <c r="J102" s="260" t="s">
        <v>10</v>
      </c>
      <c r="K102" s="260" t="s">
        <v>34</v>
      </c>
      <c r="L102" s="260" t="s">
        <v>198</v>
      </c>
      <c r="M102" s="259" t="s">
        <v>95</v>
      </c>
      <c r="N102" s="259" t="s">
        <v>12</v>
      </c>
      <c r="O102" s="260"/>
      <c r="P102" s="267" t="s">
        <v>783</v>
      </c>
      <c r="Q102" s="261"/>
    </row>
    <row r="103" spans="1:17" ht="72" x14ac:dyDescent="0.3">
      <c r="A103" s="255" t="s">
        <v>781</v>
      </c>
      <c r="B103" s="256" t="s">
        <v>786</v>
      </c>
      <c r="C103" s="256"/>
      <c r="D103" s="256" t="s">
        <v>463</v>
      </c>
      <c r="E103" s="266" t="s">
        <v>464</v>
      </c>
      <c r="F103" s="266" t="s">
        <v>465</v>
      </c>
      <c r="G103" s="266" t="s">
        <v>466</v>
      </c>
      <c r="H103" s="257" t="s">
        <v>782</v>
      </c>
      <c r="I103" s="257" t="s">
        <v>7</v>
      </c>
      <c r="J103" s="257" t="s">
        <v>10</v>
      </c>
      <c r="K103" s="257" t="s">
        <v>34</v>
      </c>
      <c r="L103" s="257" t="s">
        <v>198</v>
      </c>
      <c r="M103" s="256" t="s">
        <v>95</v>
      </c>
      <c r="N103" s="256" t="s">
        <v>12</v>
      </c>
      <c r="O103" s="257"/>
      <c r="P103" s="266" t="s">
        <v>783</v>
      </c>
      <c r="Q103" s="258"/>
    </row>
    <row r="104" spans="1:17" ht="72" x14ac:dyDescent="0.3">
      <c r="A104" s="255" t="s">
        <v>781</v>
      </c>
      <c r="B104" s="259" t="s">
        <v>786</v>
      </c>
      <c r="C104" s="259"/>
      <c r="D104" s="259" t="s">
        <v>467</v>
      </c>
      <c r="E104" s="267" t="s">
        <v>468</v>
      </c>
      <c r="F104" s="267" t="s">
        <v>469</v>
      </c>
      <c r="G104" s="267" t="s">
        <v>470</v>
      </c>
      <c r="H104" s="260" t="s">
        <v>782</v>
      </c>
      <c r="I104" s="260" t="s">
        <v>7</v>
      </c>
      <c r="J104" s="260" t="s">
        <v>10</v>
      </c>
      <c r="K104" s="260" t="s">
        <v>34</v>
      </c>
      <c r="L104" s="260" t="s">
        <v>198</v>
      </c>
      <c r="M104" s="259" t="s">
        <v>95</v>
      </c>
      <c r="N104" s="259" t="s">
        <v>12</v>
      </c>
      <c r="O104" s="260"/>
      <c r="P104" s="267" t="s">
        <v>783</v>
      </c>
      <c r="Q104" s="261"/>
    </row>
    <row r="105" spans="1:17" ht="72" x14ac:dyDescent="0.3">
      <c r="A105" s="255" t="s">
        <v>781</v>
      </c>
      <c r="B105" s="283">
        <v>44718</v>
      </c>
      <c r="C105" s="256" t="s">
        <v>471</v>
      </c>
      <c r="D105" s="256" t="s">
        <v>472</v>
      </c>
      <c r="E105" s="266" t="s">
        <v>473</v>
      </c>
      <c r="F105" s="266" t="s">
        <v>474</v>
      </c>
      <c r="G105" s="266" t="s">
        <v>475</v>
      </c>
      <c r="H105" s="257" t="s">
        <v>784</v>
      </c>
      <c r="I105" s="257" t="s">
        <v>13</v>
      </c>
      <c r="J105" s="257" t="s">
        <v>8</v>
      </c>
      <c r="K105" s="257" t="s">
        <v>337</v>
      </c>
      <c r="L105" s="257" t="s">
        <v>94</v>
      </c>
      <c r="M105" s="256" t="s">
        <v>95</v>
      </c>
      <c r="N105" s="256"/>
      <c r="O105" s="257"/>
      <c r="P105" s="266" t="s">
        <v>783</v>
      </c>
      <c r="Q105" s="258"/>
    </row>
    <row r="106" spans="1:17" ht="72" x14ac:dyDescent="0.3">
      <c r="A106" s="255" t="s">
        <v>781</v>
      </c>
      <c r="B106" s="262">
        <v>44720</v>
      </c>
      <c r="C106" s="259" t="s">
        <v>476</v>
      </c>
      <c r="D106" s="259" t="s">
        <v>477</v>
      </c>
      <c r="E106" s="267" t="s">
        <v>478</v>
      </c>
      <c r="F106" s="267" t="s">
        <v>479</v>
      </c>
      <c r="G106" s="267" t="s">
        <v>480</v>
      </c>
      <c r="H106" s="260" t="s">
        <v>784</v>
      </c>
      <c r="I106" s="260" t="s">
        <v>13</v>
      </c>
      <c r="J106" s="260" t="s">
        <v>8</v>
      </c>
      <c r="K106" s="260" t="s">
        <v>337</v>
      </c>
      <c r="L106" s="260" t="s">
        <v>94</v>
      </c>
      <c r="M106" s="259" t="s">
        <v>95</v>
      </c>
      <c r="N106" s="259"/>
      <c r="O106" s="260"/>
      <c r="P106" s="267" t="s">
        <v>783</v>
      </c>
      <c r="Q106" s="261"/>
    </row>
    <row r="107" spans="1:17" ht="72" x14ac:dyDescent="0.3">
      <c r="A107" s="255" t="s">
        <v>781</v>
      </c>
      <c r="B107" s="283">
        <v>44720</v>
      </c>
      <c r="C107" s="256" t="s">
        <v>481</v>
      </c>
      <c r="D107" s="256" t="s">
        <v>482</v>
      </c>
      <c r="E107" s="266" t="s">
        <v>483</v>
      </c>
      <c r="F107" s="266" t="s">
        <v>484</v>
      </c>
      <c r="G107" s="266" t="s">
        <v>485</v>
      </c>
      <c r="H107" s="257" t="s">
        <v>784</v>
      </c>
      <c r="I107" s="257" t="s">
        <v>13</v>
      </c>
      <c r="J107" s="257" t="s">
        <v>8</v>
      </c>
      <c r="K107" s="257" t="s">
        <v>337</v>
      </c>
      <c r="L107" s="257" t="s">
        <v>94</v>
      </c>
      <c r="M107" s="256" t="s">
        <v>95</v>
      </c>
      <c r="N107" s="256" t="s">
        <v>12</v>
      </c>
      <c r="O107" s="257"/>
      <c r="P107" s="266" t="s">
        <v>783</v>
      </c>
      <c r="Q107" s="258"/>
    </row>
    <row r="108" spans="1:17" ht="72" x14ac:dyDescent="0.3">
      <c r="A108" s="255" t="s">
        <v>781</v>
      </c>
      <c r="B108" s="262">
        <v>44720</v>
      </c>
      <c r="C108" s="259" t="s">
        <v>486</v>
      </c>
      <c r="D108" s="259" t="s">
        <v>487</v>
      </c>
      <c r="E108" s="267" t="s">
        <v>488</v>
      </c>
      <c r="F108" s="267" t="s">
        <v>489</v>
      </c>
      <c r="G108" s="267" t="s">
        <v>490</v>
      </c>
      <c r="H108" s="260" t="s">
        <v>784</v>
      </c>
      <c r="I108" s="260" t="s">
        <v>13</v>
      </c>
      <c r="J108" s="260" t="s">
        <v>8</v>
      </c>
      <c r="K108" s="260" t="s">
        <v>337</v>
      </c>
      <c r="L108" s="260" t="s">
        <v>94</v>
      </c>
      <c r="M108" s="259" t="s">
        <v>95</v>
      </c>
      <c r="N108" s="259" t="s">
        <v>12</v>
      </c>
      <c r="O108" s="260"/>
      <c r="P108" s="267" t="s">
        <v>783</v>
      </c>
      <c r="Q108" s="261"/>
    </row>
    <row r="109" spans="1:17" ht="72" x14ac:dyDescent="0.3">
      <c r="A109" s="255" t="s">
        <v>781</v>
      </c>
      <c r="B109" s="283">
        <v>44852</v>
      </c>
      <c r="C109" s="256"/>
      <c r="D109" s="256" t="s">
        <v>491</v>
      </c>
      <c r="E109" s="266" t="s">
        <v>492</v>
      </c>
      <c r="F109" s="266" t="s">
        <v>493</v>
      </c>
      <c r="G109" s="266" t="s">
        <v>494</v>
      </c>
      <c r="H109" s="257" t="s">
        <v>782</v>
      </c>
      <c r="I109" s="257" t="s">
        <v>7</v>
      </c>
      <c r="J109" s="257" t="s">
        <v>8</v>
      </c>
      <c r="K109" s="257" t="s">
        <v>34</v>
      </c>
      <c r="L109" s="257" t="s">
        <v>120</v>
      </c>
      <c r="M109" s="256" t="s">
        <v>95</v>
      </c>
      <c r="N109" s="256" t="s">
        <v>12</v>
      </c>
      <c r="O109" s="257"/>
      <c r="P109" s="266" t="s">
        <v>783</v>
      </c>
      <c r="Q109" s="258"/>
    </row>
    <row r="110" spans="1:17" ht="72" x14ac:dyDescent="0.3">
      <c r="A110" s="255" t="s">
        <v>781</v>
      </c>
      <c r="B110" s="262">
        <v>44852</v>
      </c>
      <c r="C110" s="259"/>
      <c r="D110" s="259" t="s">
        <v>495</v>
      </c>
      <c r="E110" s="267" t="s">
        <v>496</v>
      </c>
      <c r="F110" s="267" t="s">
        <v>497</v>
      </c>
      <c r="G110" s="267" t="s">
        <v>498</v>
      </c>
      <c r="H110" s="260" t="s">
        <v>782</v>
      </c>
      <c r="I110" s="260" t="s">
        <v>7</v>
      </c>
      <c r="J110" s="260" t="s">
        <v>8</v>
      </c>
      <c r="K110" s="260" t="s">
        <v>34</v>
      </c>
      <c r="L110" s="260" t="s">
        <v>120</v>
      </c>
      <c r="M110" s="259" t="s">
        <v>95</v>
      </c>
      <c r="N110" s="259" t="s">
        <v>12</v>
      </c>
      <c r="O110" s="260"/>
      <c r="P110" s="267" t="s">
        <v>783</v>
      </c>
      <c r="Q110" s="261"/>
    </row>
    <row r="111" spans="1:17" ht="72" x14ac:dyDescent="0.3">
      <c r="A111" s="255" t="s">
        <v>781</v>
      </c>
      <c r="B111" s="283">
        <v>44852</v>
      </c>
      <c r="C111" s="256"/>
      <c r="D111" s="256" t="s">
        <v>499</v>
      </c>
      <c r="E111" s="266" t="s">
        <v>500</v>
      </c>
      <c r="F111" s="266" t="s">
        <v>501</v>
      </c>
      <c r="G111" s="266" t="s">
        <v>502</v>
      </c>
      <c r="H111" s="257" t="s">
        <v>782</v>
      </c>
      <c r="I111" s="257" t="s">
        <v>7</v>
      </c>
      <c r="J111" s="257" t="s">
        <v>8</v>
      </c>
      <c r="K111" s="257" t="s">
        <v>34</v>
      </c>
      <c r="L111" s="257" t="s">
        <v>120</v>
      </c>
      <c r="M111" s="256" t="s">
        <v>95</v>
      </c>
      <c r="N111" s="256" t="s">
        <v>12</v>
      </c>
      <c r="O111" s="257"/>
      <c r="P111" s="266" t="s">
        <v>783</v>
      </c>
      <c r="Q111" s="258"/>
    </row>
    <row r="112" spans="1:17" ht="72" x14ac:dyDescent="0.3">
      <c r="A112" s="255" t="s">
        <v>781</v>
      </c>
      <c r="B112" s="262">
        <v>44852</v>
      </c>
      <c r="C112" s="259"/>
      <c r="D112" s="259" t="s">
        <v>503</v>
      </c>
      <c r="E112" s="267" t="s">
        <v>504</v>
      </c>
      <c r="F112" s="267" t="s">
        <v>505</v>
      </c>
      <c r="G112" s="267" t="s">
        <v>506</v>
      </c>
      <c r="H112" s="260" t="s">
        <v>782</v>
      </c>
      <c r="I112" s="260" t="s">
        <v>7</v>
      </c>
      <c r="J112" s="260" t="s">
        <v>8</v>
      </c>
      <c r="K112" s="260" t="s">
        <v>34</v>
      </c>
      <c r="L112" s="260" t="s">
        <v>120</v>
      </c>
      <c r="M112" s="259" t="s">
        <v>95</v>
      </c>
      <c r="N112" s="259" t="s">
        <v>12</v>
      </c>
      <c r="O112" s="260"/>
      <c r="P112" s="267" t="s">
        <v>783</v>
      </c>
      <c r="Q112" s="261"/>
    </row>
    <row r="113" spans="1:17" ht="100.8" x14ac:dyDescent="0.3">
      <c r="A113" s="255" t="s">
        <v>781</v>
      </c>
      <c r="B113" s="256" t="s">
        <v>786</v>
      </c>
      <c r="C113" s="256"/>
      <c r="D113" s="256" t="s">
        <v>507</v>
      </c>
      <c r="E113" s="266" t="s">
        <v>508</v>
      </c>
      <c r="F113" s="266" t="s">
        <v>509</v>
      </c>
      <c r="G113" s="266" t="s">
        <v>510</v>
      </c>
      <c r="H113" s="257" t="s">
        <v>784</v>
      </c>
      <c r="I113" s="257" t="s">
        <v>7</v>
      </c>
      <c r="J113" s="257" t="s">
        <v>10</v>
      </c>
      <c r="K113" s="257" t="s">
        <v>34</v>
      </c>
      <c r="L113" s="257" t="s">
        <v>198</v>
      </c>
      <c r="M113" s="256" t="s">
        <v>95</v>
      </c>
      <c r="N113" s="256" t="s">
        <v>12</v>
      </c>
      <c r="O113" s="257"/>
      <c r="P113" s="266" t="s">
        <v>783</v>
      </c>
      <c r="Q113" s="258"/>
    </row>
    <row r="114" spans="1:17" ht="100.8" x14ac:dyDescent="0.3">
      <c r="A114" s="255" t="s">
        <v>781</v>
      </c>
      <c r="B114" s="259" t="s">
        <v>786</v>
      </c>
      <c r="C114" s="259"/>
      <c r="D114" s="259" t="s">
        <v>511</v>
      </c>
      <c r="E114" s="267" t="s">
        <v>512</v>
      </c>
      <c r="F114" s="267" t="s">
        <v>513</v>
      </c>
      <c r="G114" s="267" t="s">
        <v>514</v>
      </c>
      <c r="H114" s="260" t="s">
        <v>784</v>
      </c>
      <c r="I114" s="260" t="s">
        <v>7</v>
      </c>
      <c r="J114" s="260" t="s">
        <v>10</v>
      </c>
      <c r="K114" s="260" t="s">
        <v>34</v>
      </c>
      <c r="L114" s="260" t="s">
        <v>198</v>
      </c>
      <c r="M114" s="259" t="s">
        <v>95</v>
      </c>
      <c r="N114" s="259" t="s">
        <v>12</v>
      </c>
      <c r="O114" s="260"/>
      <c r="P114" s="267" t="s">
        <v>783</v>
      </c>
      <c r="Q114" s="261"/>
    </row>
    <row r="115" spans="1:17" ht="100.8" x14ac:dyDescent="0.3">
      <c r="A115" s="255" t="s">
        <v>781</v>
      </c>
      <c r="B115" s="256" t="s">
        <v>788</v>
      </c>
      <c r="C115" s="256"/>
      <c r="D115" s="256" t="s">
        <v>515</v>
      </c>
      <c r="E115" s="266" t="s">
        <v>516</v>
      </c>
      <c r="F115" s="266" t="s">
        <v>517</v>
      </c>
      <c r="G115" s="266" t="s">
        <v>518</v>
      </c>
      <c r="H115" s="257" t="s">
        <v>784</v>
      </c>
      <c r="I115" s="257" t="s">
        <v>7</v>
      </c>
      <c r="J115" s="257" t="s">
        <v>10</v>
      </c>
      <c r="K115" s="257" t="s">
        <v>34</v>
      </c>
      <c r="L115" s="257" t="s">
        <v>198</v>
      </c>
      <c r="M115" s="256" t="s">
        <v>95</v>
      </c>
      <c r="N115" s="256" t="s">
        <v>12</v>
      </c>
      <c r="O115" s="257"/>
      <c r="P115" s="266" t="s">
        <v>783</v>
      </c>
      <c r="Q115" s="258"/>
    </row>
    <row r="116" spans="1:17" ht="100.8" x14ac:dyDescent="0.3">
      <c r="A116" s="255" t="s">
        <v>781</v>
      </c>
      <c r="B116" s="259" t="s">
        <v>786</v>
      </c>
      <c r="C116" s="259"/>
      <c r="D116" s="259" t="s">
        <v>519</v>
      </c>
      <c r="E116" s="267" t="s">
        <v>520</v>
      </c>
      <c r="F116" s="267" t="s">
        <v>521</v>
      </c>
      <c r="G116" s="267" t="s">
        <v>522</v>
      </c>
      <c r="H116" s="260" t="s">
        <v>784</v>
      </c>
      <c r="I116" s="260" t="s">
        <v>7</v>
      </c>
      <c r="J116" s="260" t="s">
        <v>10</v>
      </c>
      <c r="K116" s="260" t="s">
        <v>34</v>
      </c>
      <c r="L116" s="260" t="s">
        <v>198</v>
      </c>
      <c r="M116" s="259" t="s">
        <v>95</v>
      </c>
      <c r="N116" s="259" t="s">
        <v>12</v>
      </c>
      <c r="O116" s="260"/>
      <c r="P116" s="267" t="s">
        <v>783</v>
      </c>
      <c r="Q116" s="261"/>
    </row>
    <row r="117" spans="1:17" ht="72" x14ac:dyDescent="0.3">
      <c r="A117" s="255" t="s">
        <v>781</v>
      </c>
      <c r="B117" s="256" t="s">
        <v>799</v>
      </c>
      <c r="C117" s="256" t="s">
        <v>523</v>
      </c>
      <c r="D117" s="256" t="s">
        <v>524</v>
      </c>
      <c r="E117" s="266" t="s">
        <v>525</v>
      </c>
      <c r="F117" s="266" t="s">
        <v>526</v>
      </c>
      <c r="G117" s="266" t="s">
        <v>527</v>
      </c>
      <c r="H117" s="257" t="s">
        <v>784</v>
      </c>
      <c r="I117" s="257" t="s">
        <v>13</v>
      </c>
      <c r="J117" s="257" t="s">
        <v>10</v>
      </c>
      <c r="K117" s="257" t="s">
        <v>34</v>
      </c>
      <c r="L117" s="257" t="s">
        <v>225</v>
      </c>
      <c r="M117" s="256" t="s">
        <v>95</v>
      </c>
      <c r="N117" s="256" t="s">
        <v>12</v>
      </c>
      <c r="O117" s="257"/>
      <c r="P117" s="266" t="s">
        <v>783</v>
      </c>
      <c r="Q117" s="258"/>
    </row>
    <row r="118" spans="1:17" ht="72" x14ac:dyDescent="0.3">
      <c r="A118" s="255" t="s">
        <v>781</v>
      </c>
      <c r="B118" s="259" t="s">
        <v>799</v>
      </c>
      <c r="C118" s="259" t="s">
        <v>528</v>
      </c>
      <c r="D118" s="259" t="s">
        <v>529</v>
      </c>
      <c r="E118" s="267" t="s">
        <v>530</v>
      </c>
      <c r="F118" s="267" t="s">
        <v>531</v>
      </c>
      <c r="G118" s="267" t="s">
        <v>532</v>
      </c>
      <c r="H118" s="260" t="s">
        <v>784</v>
      </c>
      <c r="I118" s="260" t="s">
        <v>13</v>
      </c>
      <c r="J118" s="260" t="s">
        <v>10</v>
      </c>
      <c r="K118" s="260" t="s">
        <v>34</v>
      </c>
      <c r="L118" s="260" t="s">
        <v>225</v>
      </c>
      <c r="M118" s="259" t="s">
        <v>95</v>
      </c>
      <c r="N118" s="259" t="s">
        <v>12</v>
      </c>
      <c r="O118" s="260"/>
      <c r="P118" s="267" t="s">
        <v>783</v>
      </c>
      <c r="Q118" s="261"/>
    </row>
    <row r="119" spans="1:17" ht="72" x14ac:dyDescent="0.3">
      <c r="A119" s="255" t="s">
        <v>781</v>
      </c>
      <c r="B119" s="256" t="s">
        <v>799</v>
      </c>
      <c r="C119" s="256" t="s">
        <v>533</v>
      </c>
      <c r="D119" s="256" t="s">
        <v>534</v>
      </c>
      <c r="E119" s="266" t="s">
        <v>535</v>
      </c>
      <c r="F119" s="266" t="s">
        <v>536</v>
      </c>
      <c r="G119" s="266" t="s">
        <v>537</v>
      </c>
      <c r="H119" s="257" t="s">
        <v>784</v>
      </c>
      <c r="I119" s="257" t="s">
        <v>13</v>
      </c>
      <c r="J119" s="257" t="s">
        <v>10</v>
      </c>
      <c r="K119" s="257" t="s">
        <v>34</v>
      </c>
      <c r="L119" s="257" t="s">
        <v>225</v>
      </c>
      <c r="M119" s="256" t="s">
        <v>95</v>
      </c>
      <c r="N119" s="256" t="s">
        <v>12</v>
      </c>
      <c r="O119" s="257"/>
      <c r="P119" s="266" t="s">
        <v>783</v>
      </c>
      <c r="Q119" s="258"/>
    </row>
    <row r="120" spans="1:17" ht="72" x14ac:dyDescent="0.3">
      <c r="A120" s="255" t="s">
        <v>781</v>
      </c>
      <c r="B120" s="259" t="s">
        <v>799</v>
      </c>
      <c r="C120" s="259" t="s">
        <v>538</v>
      </c>
      <c r="D120" s="259" t="s">
        <v>539</v>
      </c>
      <c r="E120" s="267" t="s">
        <v>540</v>
      </c>
      <c r="F120" s="267" t="s">
        <v>541</v>
      </c>
      <c r="G120" s="267" t="s">
        <v>542</v>
      </c>
      <c r="H120" s="260" t="s">
        <v>784</v>
      </c>
      <c r="I120" s="260" t="s">
        <v>13</v>
      </c>
      <c r="J120" s="260" t="s">
        <v>10</v>
      </c>
      <c r="K120" s="260" t="s">
        <v>34</v>
      </c>
      <c r="L120" s="260" t="s">
        <v>225</v>
      </c>
      <c r="M120" s="259" t="s">
        <v>95</v>
      </c>
      <c r="N120" s="259" t="s">
        <v>12</v>
      </c>
      <c r="O120" s="260"/>
      <c r="P120" s="267" t="s">
        <v>783</v>
      </c>
      <c r="Q120" s="261"/>
    </row>
    <row r="121" spans="1:17" ht="57.6" x14ac:dyDescent="0.3">
      <c r="A121" s="255" t="s">
        <v>781</v>
      </c>
      <c r="B121" s="256" t="s">
        <v>801</v>
      </c>
      <c r="C121" s="256" t="s">
        <v>543</v>
      </c>
      <c r="D121" s="256" t="s">
        <v>544</v>
      </c>
      <c r="E121" s="266" t="s">
        <v>545</v>
      </c>
      <c r="F121" s="266" t="s">
        <v>546</v>
      </c>
      <c r="G121" s="266" t="s">
        <v>547</v>
      </c>
      <c r="H121" s="257" t="s">
        <v>782</v>
      </c>
      <c r="I121" s="257" t="s">
        <v>13</v>
      </c>
      <c r="J121" s="257" t="s">
        <v>10</v>
      </c>
      <c r="K121" s="257" t="s">
        <v>34</v>
      </c>
      <c r="L121" s="257" t="s">
        <v>405</v>
      </c>
      <c r="M121" s="256" t="s">
        <v>932</v>
      </c>
      <c r="N121" s="256" t="s">
        <v>9</v>
      </c>
      <c r="O121" s="257" t="s">
        <v>15</v>
      </c>
      <c r="P121" s="266" t="s">
        <v>783</v>
      </c>
      <c r="Q121" s="258"/>
    </row>
    <row r="122" spans="1:17" ht="57.6" x14ac:dyDescent="0.3">
      <c r="A122" s="255" t="s">
        <v>781</v>
      </c>
      <c r="B122" s="259" t="s">
        <v>801</v>
      </c>
      <c r="C122" s="259" t="s">
        <v>548</v>
      </c>
      <c r="D122" s="259" t="s">
        <v>549</v>
      </c>
      <c r="E122" s="267" t="s">
        <v>550</v>
      </c>
      <c r="F122" s="267" t="s">
        <v>551</v>
      </c>
      <c r="G122" s="267" t="s">
        <v>552</v>
      </c>
      <c r="H122" s="260" t="s">
        <v>782</v>
      </c>
      <c r="I122" s="260" t="s">
        <v>13</v>
      </c>
      <c r="J122" s="260" t="s">
        <v>10</v>
      </c>
      <c r="K122" s="260" t="s">
        <v>34</v>
      </c>
      <c r="L122" s="260" t="s">
        <v>405</v>
      </c>
      <c r="M122" s="259" t="s">
        <v>932</v>
      </c>
      <c r="N122" s="259" t="s">
        <v>9</v>
      </c>
      <c r="O122" s="260" t="s">
        <v>553</v>
      </c>
      <c r="P122" s="267" t="s">
        <v>783</v>
      </c>
      <c r="Q122" s="261"/>
    </row>
    <row r="123" spans="1:17" ht="57.6" x14ac:dyDescent="0.3">
      <c r="A123" s="255" t="s">
        <v>781</v>
      </c>
      <c r="B123" s="256" t="s">
        <v>801</v>
      </c>
      <c r="C123" s="256" t="s">
        <v>554</v>
      </c>
      <c r="D123" s="256" t="s">
        <v>555</v>
      </c>
      <c r="E123" s="266" t="s">
        <v>556</v>
      </c>
      <c r="F123" s="266" t="s">
        <v>557</v>
      </c>
      <c r="G123" s="266" t="s">
        <v>558</v>
      </c>
      <c r="H123" s="257" t="s">
        <v>782</v>
      </c>
      <c r="I123" s="257" t="s">
        <v>13</v>
      </c>
      <c r="J123" s="257" t="s">
        <v>10</v>
      </c>
      <c r="K123" s="257" t="s">
        <v>34</v>
      </c>
      <c r="L123" s="257" t="s">
        <v>405</v>
      </c>
      <c r="M123" s="256" t="s">
        <v>932</v>
      </c>
      <c r="N123" s="256" t="s">
        <v>9</v>
      </c>
      <c r="O123" s="257" t="s">
        <v>15</v>
      </c>
      <c r="P123" s="266" t="s">
        <v>783</v>
      </c>
      <c r="Q123" s="258"/>
    </row>
    <row r="124" spans="1:17" ht="57.6" x14ac:dyDescent="0.3">
      <c r="A124" s="255" t="s">
        <v>781</v>
      </c>
      <c r="B124" s="259" t="s">
        <v>801</v>
      </c>
      <c r="C124" s="259" t="s">
        <v>559</v>
      </c>
      <c r="D124" s="259" t="s">
        <v>560</v>
      </c>
      <c r="E124" s="267" t="s">
        <v>561</v>
      </c>
      <c r="F124" s="267" t="s">
        <v>546</v>
      </c>
      <c r="G124" s="267" t="s">
        <v>562</v>
      </c>
      <c r="H124" s="260" t="s">
        <v>782</v>
      </c>
      <c r="I124" s="260" t="s">
        <v>13</v>
      </c>
      <c r="J124" s="260" t="s">
        <v>10</v>
      </c>
      <c r="K124" s="260" t="s">
        <v>34</v>
      </c>
      <c r="L124" s="260" t="s">
        <v>405</v>
      </c>
      <c r="M124" s="259" t="s">
        <v>932</v>
      </c>
      <c r="N124" s="259" t="s">
        <v>9</v>
      </c>
      <c r="O124" s="260" t="s">
        <v>15</v>
      </c>
      <c r="P124" s="267" t="s">
        <v>783</v>
      </c>
      <c r="Q124" s="261"/>
    </row>
    <row r="125" spans="1:17" ht="57.6" x14ac:dyDescent="0.3">
      <c r="A125" s="255" t="s">
        <v>781</v>
      </c>
      <c r="B125" s="256" t="s">
        <v>801</v>
      </c>
      <c r="C125" s="256" t="s">
        <v>563</v>
      </c>
      <c r="D125" s="256" t="s">
        <v>564</v>
      </c>
      <c r="E125" s="266" t="s">
        <v>565</v>
      </c>
      <c r="F125" s="266" t="s">
        <v>566</v>
      </c>
      <c r="G125" s="266" t="s">
        <v>567</v>
      </c>
      <c r="H125" s="257" t="s">
        <v>782</v>
      </c>
      <c r="I125" s="257" t="s">
        <v>13</v>
      </c>
      <c r="J125" s="257" t="s">
        <v>10</v>
      </c>
      <c r="K125" s="257" t="s">
        <v>34</v>
      </c>
      <c r="L125" s="257" t="s">
        <v>405</v>
      </c>
      <c r="M125" s="256" t="s">
        <v>932</v>
      </c>
      <c r="N125" s="256" t="s">
        <v>9</v>
      </c>
      <c r="O125" s="257" t="s">
        <v>15</v>
      </c>
      <c r="P125" s="266" t="s">
        <v>783</v>
      </c>
      <c r="Q125" s="258"/>
    </row>
    <row r="126" spans="1:17" ht="57.6" x14ac:dyDescent="0.3">
      <c r="A126" s="255" t="s">
        <v>781</v>
      </c>
      <c r="B126" s="259" t="s">
        <v>801</v>
      </c>
      <c r="C126" s="259" t="s">
        <v>568</v>
      </c>
      <c r="D126" s="259" t="s">
        <v>569</v>
      </c>
      <c r="E126" s="267" t="s">
        <v>570</v>
      </c>
      <c r="F126" s="267" t="s">
        <v>571</v>
      </c>
      <c r="G126" s="267" t="s">
        <v>572</v>
      </c>
      <c r="H126" s="260" t="s">
        <v>782</v>
      </c>
      <c r="I126" s="260" t="s">
        <v>13</v>
      </c>
      <c r="J126" s="260" t="s">
        <v>10</v>
      </c>
      <c r="K126" s="260" t="s">
        <v>34</v>
      </c>
      <c r="L126" s="260" t="s">
        <v>405</v>
      </c>
      <c r="M126" s="259" t="s">
        <v>932</v>
      </c>
      <c r="N126" s="259" t="s">
        <v>9</v>
      </c>
      <c r="O126" s="260" t="s">
        <v>15</v>
      </c>
      <c r="P126" s="267" t="s">
        <v>783</v>
      </c>
      <c r="Q126" s="261"/>
    </row>
    <row r="127" spans="1:17" ht="57.6" x14ac:dyDescent="0.3">
      <c r="A127" s="255" t="s">
        <v>781</v>
      </c>
      <c r="B127" s="256" t="s">
        <v>801</v>
      </c>
      <c r="C127" s="256" t="s">
        <v>573</v>
      </c>
      <c r="D127" s="256" t="s">
        <v>574</v>
      </c>
      <c r="E127" s="266" t="s">
        <v>575</v>
      </c>
      <c r="F127" s="266" t="s">
        <v>576</v>
      </c>
      <c r="G127" s="266" t="s">
        <v>577</v>
      </c>
      <c r="H127" s="257" t="s">
        <v>782</v>
      </c>
      <c r="I127" s="257" t="s">
        <v>13</v>
      </c>
      <c r="J127" s="257" t="s">
        <v>10</v>
      </c>
      <c r="K127" s="257" t="s">
        <v>34</v>
      </c>
      <c r="L127" s="257" t="s">
        <v>405</v>
      </c>
      <c r="M127" s="256" t="s">
        <v>932</v>
      </c>
      <c r="N127" s="256" t="s">
        <v>9</v>
      </c>
      <c r="O127" s="257" t="s">
        <v>15</v>
      </c>
      <c r="P127" s="266" t="s">
        <v>783</v>
      </c>
      <c r="Q127" s="258"/>
    </row>
    <row r="128" spans="1:17" ht="57.6" x14ac:dyDescent="0.3">
      <c r="A128" s="255" t="s">
        <v>781</v>
      </c>
      <c r="B128" s="259" t="s">
        <v>802</v>
      </c>
      <c r="C128" s="259" t="s">
        <v>578</v>
      </c>
      <c r="D128" s="259" t="s">
        <v>579</v>
      </c>
      <c r="E128" s="267" t="s">
        <v>580</v>
      </c>
      <c r="F128" s="267" t="s">
        <v>581</v>
      </c>
      <c r="G128" s="267" t="s">
        <v>582</v>
      </c>
      <c r="H128" s="260" t="s">
        <v>782</v>
      </c>
      <c r="I128" s="260" t="s">
        <v>13</v>
      </c>
      <c r="J128" s="260" t="s">
        <v>10</v>
      </c>
      <c r="K128" s="260" t="s">
        <v>34</v>
      </c>
      <c r="L128" s="260" t="s">
        <v>405</v>
      </c>
      <c r="M128" s="259" t="s">
        <v>932</v>
      </c>
      <c r="N128" s="259" t="s">
        <v>9</v>
      </c>
      <c r="O128" s="260" t="s">
        <v>15</v>
      </c>
      <c r="P128" s="267" t="s">
        <v>783</v>
      </c>
      <c r="Q128" s="261"/>
    </row>
    <row r="129" spans="1:17" ht="57.6" x14ac:dyDescent="0.3">
      <c r="A129" s="255" t="s">
        <v>781</v>
      </c>
      <c r="B129" s="256" t="s">
        <v>801</v>
      </c>
      <c r="C129" s="256" t="s">
        <v>583</v>
      </c>
      <c r="D129" s="256" t="s">
        <v>584</v>
      </c>
      <c r="E129" s="266" t="s">
        <v>585</v>
      </c>
      <c r="F129" s="266" t="s">
        <v>576</v>
      </c>
      <c r="G129" s="266" t="s">
        <v>586</v>
      </c>
      <c r="H129" s="257" t="s">
        <v>782</v>
      </c>
      <c r="I129" s="257" t="s">
        <v>13</v>
      </c>
      <c r="J129" s="257" t="s">
        <v>10</v>
      </c>
      <c r="K129" s="257" t="s">
        <v>34</v>
      </c>
      <c r="L129" s="257" t="s">
        <v>405</v>
      </c>
      <c r="M129" s="256" t="s">
        <v>932</v>
      </c>
      <c r="N129" s="256" t="s">
        <v>9</v>
      </c>
      <c r="O129" s="257" t="s">
        <v>587</v>
      </c>
      <c r="P129" s="266" t="s">
        <v>783</v>
      </c>
      <c r="Q129" s="258"/>
    </row>
    <row r="130" spans="1:17" ht="57.6" x14ac:dyDescent="0.3">
      <c r="A130" s="255" t="s">
        <v>781</v>
      </c>
      <c r="B130" s="259" t="s">
        <v>801</v>
      </c>
      <c r="C130" s="259" t="s">
        <v>588</v>
      </c>
      <c r="D130" s="259" t="s">
        <v>589</v>
      </c>
      <c r="E130" s="267" t="s">
        <v>590</v>
      </c>
      <c r="F130" s="267" t="s">
        <v>591</v>
      </c>
      <c r="G130" s="267" t="s">
        <v>592</v>
      </c>
      <c r="H130" s="260" t="s">
        <v>782</v>
      </c>
      <c r="I130" s="260" t="s">
        <v>13</v>
      </c>
      <c r="J130" s="260" t="s">
        <v>10</v>
      </c>
      <c r="K130" s="260" t="s">
        <v>34</v>
      </c>
      <c r="L130" s="260" t="s">
        <v>405</v>
      </c>
      <c r="M130" s="259" t="s">
        <v>932</v>
      </c>
      <c r="N130" s="259" t="s">
        <v>9</v>
      </c>
      <c r="O130" s="260" t="s">
        <v>15</v>
      </c>
      <c r="P130" s="267" t="s">
        <v>783</v>
      </c>
      <c r="Q130" s="261"/>
    </row>
    <row r="131" spans="1:17" ht="57.6" x14ac:dyDescent="0.3">
      <c r="A131" s="255" t="s">
        <v>781</v>
      </c>
      <c r="B131" s="256" t="s">
        <v>931</v>
      </c>
      <c r="C131" s="256"/>
      <c r="D131" s="256" t="s">
        <v>593</v>
      </c>
      <c r="E131" s="266" t="s">
        <v>594</v>
      </c>
      <c r="F131" s="266" t="s">
        <v>595</v>
      </c>
      <c r="G131" s="266" t="s">
        <v>596</v>
      </c>
      <c r="H131" s="257" t="s">
        <v>782</v>
      </c>
      <c r="I131" s="257" t="s">
        <v>7</v>
      </c>
      <c r="J131" s="257" t="s">
        <v>8</v>
      </c>
      <c r="K131" s="257" t="s">
        <v>34</v>
      </c>
      <c r="L131" s="257" t="s">
        <v>405</v>
      </c>
      <c r="M131" s="256" t="s">
        <v>932</v>
      </c>
      <c r="N131" s="256" t="s">
        <v>9</v>
      </c>
      <c r="O131" s="257" t="s">
        <v>15</v>
      </c>
      <c r="P131" s="266" t="s">
        <v>783</v>
      </c>
      <c r="Q131" s="258"/>
    </row>
    <row r="132" spans="1:17" ht="100.8" x14ac:dyDescent="0.3">
      <c r="A132" s="255" t="s">
        <v>781</v>
      </c>
      <c r="B132" s="259" t="s">
        <v>931</v>
      </c>
      <c r="C132" s="259" t="s">
        <v>597</v>
      </c>
      <c r="D132" s="259" t="s">
        <v>598</v>
      </c>
      <c r="E132" s="267" t="s">
        <v>599</v>
      </c>
      <c r="F132" s="267" t="s">
        <v>600</v>
      </c>
      <c r="G132" s="267" t="s">
        <v>601</v>
      </c>
      <c r="H132" s="260" t="s">
        <v>784</v>
      </c>
      <c r="I132" s="260" t="s">
        <v>13</v>
      </c>
      <c r="J132" s="260" t="s">
        <v>8</v>
      </c>
      <c r="K132" s="260" t="s">
        <v>34</v>
      </c>
      <c r="L132" s="260" t="s">
        <v>602</v>
      </c>
      <c r="M132" s="259" t="s">
        <v>18</v>
      </c>
      <c r="N132" s="259" t="s">
        <v>12</v>
      </c>
      <c r="O132" s="260"/>
      <c r="P132" s="267" t="s">
        <v>783</v>
      </c>
      <c r="Q132" s="261"/>
    </row>
    <row r="133" spans="1:17" ht="100.8" x14ac:dyDescent="0.3">
      <c r="A133" s="255" t="s">
        <v>781</v>
      </c>
      <c r="B133" s="256" t="s">
        <v>931</v>
      </c>
      <c r="C133" s="256" t="s">
        <v>603</v>
      </c>
      <c r="D133" s="256" t="s">
        <v>604</v>
      </c>
      <c r="E133" s="266" t="s">
        <v>605</v>
      </c>
      <c r="F133" s="266" t="s">
        <v>606</v>
      </c>
      <c r="G133" s="266" t="s">
        <v>607</v>
      </c>
      <c r="H133" s="257" t="s">
        <v>784</v>
      </c>
      <c r="I133" s="257" t="s">
        <v>13</v>
      </c>
      <c r="J133" s="257" t="s">
        <v>8</v>
      </c>
      <c r="K133" s="257" t="s">
        <v>337</v>
      </c>
      <c r="L133" s="257" t="s">
        <v>151</v>
      </c>
      <c r="M133" s="256" t="s">
        <v>18</v>
      </c>
      <c r="N133" s="256" t="s">
        <v>12</v>
      </c>
      <c r="O133" s="257"/>
      <c r="P133" s="266" t="s">
        <v>783</v>
      </c>
      <c r="Q133" s="258"/>
    </row>
    <row r="134" spans="1:17" ht="86.4" x14ac:dyDescent="0.3">
      <c r="A134" s="255" t="s">
        <v>781</v>
      </c>
      <c r="B134" s="259" t="s">
        <v>931</v>
      </c>
      <c r="C134" s="259" t="s">
        <v>608</v>
      </c>
      <c r="D134" s="259" t="s">
        <v>609</v>
      </c>
      <c r="E134" s="267" t="s">
        <v>610</v>
      </c>
      <c r="F134" s="267" t="s">
        <v>611</v>
      </c>
      <c r="G134" s="267" t="s">
        <v>612</v>
      </c>
      <c r="H134" s="260" t="s">
        <v>784</v>
      </c>
      <c r="I134" s="260" t="s">
        <v>13</v>
      </c>
      <c r="J134" s="260" t="s">
        <v>8</v>
      </c>
      <c r="K134" s="260" t="s">
        <v>34</v>
      </c>
      <c r="L134" s="260" t="s">
        <v>602</v>
      </c>
      <c r="M134" s="259" t="s">
        <v>18</v>
      </c>
      <c r="N134" s="259" t="s">
        <v>12</v>
      </c>
      <c r="O134" s="260"/>
      <c r="P134" s="267" t="s">
        <v>783</v>
      </c>
      <c r="Q134" s="261"/>
    </row>
    <row r="135" spans="1:17" ht="72" x14ac:dyDescent="0.3">
      <c r="A135" s="255" t="s">
        <v>781</v>
      </c>
      <c r="B135" s="256" t="s">
        <v>933</v>
      </c>
      <c r="C135" s="256" t="s">
        <v>613</v>
      </c>
      <c r="D135" s="256" t="s">
        <v>614</v>
      </c>
      <c r="E135" s="266" t="s">
        <v>615</v>
      </c>
      <c r="F135" s="266" t="s">
        <v>616</v>
      </c>
      <c r="G135" s="266" t="s">
        <v>617</v>
      </c>
      <c r="H135" s="257" t="s">
        <v>785</v>
      </c>
      <c r="I135" s="257" t="s">
        <v>13</v>
      </c>
      <c r="J135" s="257" t="s">
        <v>8</v>
      </c>
      <c r="K135" s="257" t="s">
        <v>34</v>
      </c>
      <c r="L135" s="257" t="s">
        <v>168</v>
      </c>
      <c r="M135" s="256" t="s">
        <v>618</v>
      </c>
      <c r="N135" s="256"/>
      <c r="O135" s="257"/>
      <c r="P135" s="266" t="s">
        <v>783</v>
      </c>
      <c r="Q135" s="258"/>
    </row>
    <row r="136" spans="1:17" ht="72" x14ac:dyDescent="0.3">
      <c r="A136" s="255" t="s">
        <v>781</v>
      </c>
      <c r="B136" s="259" t="s">
        <v>933</v>
      </c>
      <c r="C136" s="259" t="s">
        <v>619</v>
      </c>
      <c r="D136" s="259" t="s">
        <v>620</v>
      </c>
      <c r="E136" s="267" t="s">
        <v>621</v>
      </c>
      <c r="F136" s="267" t="s">
        <v>622</v>
      </c>
      <c r="G136" s="267" t="s">
        <v>623</v>
      </c>
      <c r="H136" s="260" t="s">
        <v>785</v>
      </c>
      <c r="I136" s="260" t="s">
        <v>13</v>
      </c>
      <c r="J136" s="260" t="s">
        <v>8</v>
      </c>
      <c r="K136" s="260" t="s">
        <v>34</v>
      </c>
      <c r="L136" s="260" t="s">
        <v>168</v>
      </c>
      <c r="M136" s="259" t="s">
        <v>624</v>
      </c>
      <c r="N136" s="259"/>
      <c r="O136" s="260"/>
      <c r="P136" s="267" t="s">
        <v>783</v>
      </c>
      <c r="Q136" s="261"/>
    </row>
    <row r="137" spans="1:17" ht="72" x14ac:dyDescent="0.3">
      <c r="A137" s="255" t="s">
        <v>781</v>
      </c>
      <c r="B137" s="256" t="s">
        <v>803</v>
      </c>
      <c r="C137" s="256"/>
      <c r="D137" s="256" t="s">
        <v>625</v>
      </c>
      <c r="E137" s="266" t="s">
        <v>626</v>
      </c>
      <c r="F137" s="266" t="s">
        <v>627</v>
      </c>
      <c r="G137" s="266" t="s">
        <v>628</v>
      </c>
      <c r="H137" s="257" t="s">
        <v>782</v>
      </c>
      <c r="I137" s="257" t="s">
        <v>7</v>
      </c>
      <c r="J137" s="257" t="s">
        <v>8</v>
      </c>
      <c r="K137" s="257" t="s">
        <v>34</v>
      </c>
      <c r="L137" s="257" t="s">
        <v>44</v>
      </c>
      <c r="M137" s="256" t="s">
        <v>629</v>
      </c>
      <c r="N137" s="256"/>
      <c r="O137" s="257"/>
      <c r="P137" s="266" t="s">
        <v>783</v>
      </c>
      <c r="Q137" s="258"/>
    </row>
    <row r="138" spans="1:17" ht="72" x14ac:dyDescent="0.3">
      <c r="A138" s="255" t="s">
        <v>781</v>
      </c>
      <c r="B138" s="259" t="s">
        <v>803</v>
      </c>
      <c r="C138" s="259"/>
      <c r="D138" s="259" t="s">
        <v>630</v>
      </c>
      <c r="E138" s="267" t="s">
        <v>631</v>
      </c>
      <c r="F138" s="267" t="s">
        <v>632</v>
      </c>
      <c r="G138" s="267" t="s">
        <v>633</v>
      </c>
      <c r="H138" s="260" t="s">
        <v>782</v>
      </c>
      <c r="I138" s="260" t="s">
        <v>7</v>
      </c>
      <c r="J138" s="260" t="s">
        <v>8</v>
      </c>
      <c r="K138" s="260" t="s">
        <v>34</v>
      </c>
      <c r="L138" s="260" t="s">
        <v>44</v>
      </c>
      <c r="M138" s="259" t="s">
        <v>629</v>
      </c>
      <c r="N138" s="259"/>
      <c r="O138" s="260"/>
      <c r="P138" s="267" t="s">
        <v>783</v>
      </c>
      <c r="Q138" s="261"/>
    </row>
    <row r="139" spans="1:17" ht="72" x14ac:dyDescent="0.3">
      <c r="A139" s="255" t="s">
        <v>781</v>
      </c>
      <c r="B139" s="256" t="s">
        <v>803</v>
      </c>
      <c r="C139" s="256"/>
      <c r="D139" s="256" t="s">
        <v>634</v>
      </c>
      <c r="E139" s="266" t="s">
        <v>635</v>
      </c>
      <c r="F139" s="266" t="s">
        <v>636</v>
      </c>
      <c r="G139" s="266" t="s">
        <v>637</v>
      </c>
      <c r="H139" s="257" t="s">
        <v>782</v>
      </c>
      <c r="I139" s="257" t="s">
        <v>7</v>
      </c>
      <c r="J139" s="257" t="s">
        <v>8</v>
      </c>
      <c r="K139" s="257" t="s">
        <v>34</v>
      </c>
      <c r="L139" s="257" t="s">
        <v>44</v>
      </c>
      <c r="M139" s="256" t="s">
        <v>629</v>
      </c>
      <c r="N139" s="256"/>
      <c r="O139" s="257"/>
      <c r="P139" s="266" t="s">
        <v>783</v>
      </c>
      <c r="Q139" s="258"/>
    </row>
    <row r="140" spans="1:17" ht="72" x14ac:dyDescent="0.3">
      <c r="A140" s="255" t="s">
        <v>781</v>
      </c>
      <c r="B140" s="259" t="s">
        <v>934</v>
      </c>
      <c r="C140" s="259"/>
      <c r="D140" s="259" t="s">
        <v>638</v>
      </c>
      <c r="E140" s="267" t="s">
        <v>639</v>
      </c>
      <c r="F140" s="267" t="s">
        <v>640</v>
      </c>
      <c r="G140" s="267" t="s">
        <v>641</v>
      </c>
      <c r="H140" s="260" t="s">
        <v>782</v>
      </c>
      <c r="I140" s="260" t="s">
        <v>7</v>
      </c>
      <c r="J140" s="260" t="s">
        <v>8</v>
      </c>
      <c r="K140" s="260" t="s">
        <v>34</v>
      </c>
      <c r="L140" s="260" t="s">
        <v>44</v>
      </c>
      <c r="M140" s="259" t="s">
        <v>629</v>
      </c>
      <c r="N140" s="259"/>
      <c r="O140" s="260"/>
      <c r="P140" s="267" t="s">
        <v>783</v>
      </c>
      <c r="Q140" s="261"/>
    </row>
    <row r="141" spans="1:17" ht="72" x14ac:dyDescent="0.3">
      <c r="A141" s="255" t="s">
        <v>781</v>
      </c>
      <c r="B141" s="256" t="s">
        <v>934</v>
      </c>
      <c r="C141" s="256"/>
      <c r="D141" s="256" t="s">
        <v>642</v>
      </c>
      <c r="E141" s="266" t="s">
        <v>643</v>
      </c>
      <c r="F141" s="266" t="s">
        <v>644</v>
      </c>
      <c r="G141" s="266" t="s">
        <v>645</v>
      </c>
      <c r="H141" s="257" t="s">
        <v>782</v>
      </c>
      <c r="I141" s="257" t="s">
        <v>7</v>
      </c>
      <c r="J141" s="257" t="s">
        <v>8</v>
      </c>
      <c r="K141" s="257" t="s">
        <v>34</v>
      </c>
      <c r="L141" s="257" t="s">
        <v>44</v>
      </c>
      <c r="M141" s="256" t="s">
        <v>629</v>
      </c>
      <c r="N141" s="256"/>
      <c r="O141" s="257"/>
      <c r="P141" s="266" t="s">
        <v>783</v>
      </c>
      <c r="Q141" s="258"/>
    </row>
    <row r="142" spans="1:17" ht="72" x14ac:dyDescent="0.3">
      <c r="A142" s="255" t="s">
        <v>781</v>
      </c>
      <c r="B142" s="259" t="s">
        <v>934</v>
      </c>
      <c r="C142" s="259"/>
      <c r="D142" s="259" t="s">
        <v>646</v>
      </c>
      <c r="E142" s="267" t="s">
        <v>647</v>
      </c>
      <c r="F142" s="267" t="s">
        <v>648</v>
      </c>
      <c r="G142" s="267" t="s">
        <v>649</v>
      </c>
      <c r="H142" s="260" t="s">
        <v>782</v>
      </c>
      <c r="I142" s="260" t="s">
        <v>7</v>
      </c>
      <c r="J142" s="260" t="s">
        <v>8</v>
      </c>
      <c r="K142" s="260" t="s">
        <v>34</v>
      </c>
      <c r="L142" s="260" t="s">
        <v>44</v>
      </c>
      <c r="M142" s="259" t="s">
        <v>629</v>
      </c>
      <c r="N142" s="259"/>
      <c r="O142" s="260"/>
      <c r="P142" s="267" t="s">
        <v>783</v>
      </c>
      <c r="Q142" s="261"/>
    </row>
    <row r="143" spans="1:17" ht="72" x14ac:dyDescent="0.3">
      <c r="A143" s="255" t="s">
        <v>781</v>
      </c>
      <c r="B143" s="256" t="s">
        <v>934</v>
      </c>
      <c r="C143" s="256"/>
      <c r="D143" s="256" t="s">
        <v>650</v>
      </c>
      <c r="E143" s="266" t="s">
        <v>651</v>
      </c>
      <c r="F143" s="266" t="s">
        <v>627</v>
      </c>
      <c r="G143" s="266" t="s">
        <v>652</v>
      </c>
      <c r="H143" s="257" t="s">
        <v>782</v>
      </c>
      <c r="I143" s="257" t="s">
        <v>7</v>
      </c>
      <c r="J143" s="257" t="s">
        <v>8</v>
      </c>
      <c r="K143" s="257" t="s">
        <v>34</v>
      </c>
      <c r="L143" s="257" t="s">
        <v>44</v>
      </c>
      <c r="M143" s="256" t="s">
        <v>629</v>
      </c>
      <c r="N143" s="256"/>
      <c r="O143" s="257"/>
      <c r="P143" s="266" t="s">
        <v>783</v>
      </c>
      <c r="Q143" s="258"/>
    </row>
    <row r="144" spans="1:17" ht="100.8" x14ac:dyDescent="0.3">
      <c r="A144" s="255" t="s">
        <v>781</v>
      </c>
      <c r="B144" s="259" t="s">
        <v>804</v>
      </c>
      <c r="C144" s="259"/>
      <c r="D144" s="259" t="s">
        <v>653</v>
      </c>
      <c r="E144" s="267" t="s">
        <v>654</v>
      </c>
      <c r="F144" s="267" t="s">
        <v>655</v>
      </c>
      <c r="G144" s="267" t="s">
        <v>656</v>
      </c>
      <c r="H144" s="260" t="s">
        <v>782</v>
      </c>
      <c r="I144" s="260" t="s">
        <v>7</v>
      </c>
      <c r="J144" s="260" t="s">
        <v>10</v>
      </c>
      <c r="K144" s="260" t="s">
        <v>34</v>
      </c>
      <c r="L144" s="260" t="s">
        <v>405</v>
      </c>
      <c r="M144" s="259" t="s">
        <v>657</v>
      </c>
      <c r="N144" s="259" t="s">
        <v>12</v>
      </c>
      <c r="O144" s="260"/>
      <c r="P144" s="267" t="s">
        <v>783</v>
      </c>
      <c r="Q144" s="261"/>
    </row>
    <row r="145" spans="1:17" ht="100.8" x14ac:dyDescent="0.3">
      <c r="A145" s="255" t="s">
        <v>781</v>
      </c>
      <c r="B145" s="256" t="s">
        <v>804</v>
      </c>
      <c r="C145" s="256"/>
      <c r="D145" s="256" t="s">
        <v>658</v>
      </c>
      <c r="E145" s="266" t="s">
        <v>659</v>
      </c>
      <c r="F145" s="266" t="s">
        <v>655</v>
      </c>
      <c r="G145" s="266" t="s">
        <v>660</v>
      </c>
      <c r="H145" s="257" t="s">
        <v>782</v>
      </c>
      <c r="I145" s="257" t="s">
        <v>7</v>
      </c>
      <c r="J145" s="257" t="s">
        <v>10</v>
      </c>
      <c r="K145" s="257" t="s">
        <v>34</v>
      </c>
      <c r="L145" s="257" t="s">
        <v>405</v>
      </c>
      <c r="M145" s="256" t="s">
        <v>657</v>
      </c>
      <c r="N145" s="256" t="s">
        <v>12</v>
      </c>
      <c r="O145" s="257"/>
      <c r="P145" s="266" t="s">
        <v>783</v>
      </c>
      <c r="Q145" s="258"/>
    </row>
    <row r="146" spans="1:17" ht="100.8" x14ac:dyDescent="0.3">
      <c r="A146" s="255" t="s">
        <v>781</v>
      </c>
      <c r="B146" s="259" t="s">
        <v>804</v>
      </c>
      <c r="C146" s="259"/>
      <c r="D146" s="259" t="s">
        <v>661</v>
      </c>
      <c r="E146" s="267" t="s">
        <v>662</v>
      </c>
      <c r="F146" s="267" t="s">
        <v>663</v>
      </c>
      <c r="G146" s="267" t="s">
        <v>656</v>
      </c>
      <c r="H146" s="260" t="s">
        <v>782</v>
      </c>
      <c r="I146" s="260" t="s">
        <v>7</v>
      </c>
      <c r="J146" s="260" t="s">
        <v>10</v>
      </c>
      <c r="K146" s="260" t="s">
        <v>34</v>
      </c>
      <c r="L146" s="260" t="s">
        <v>405</v>
      </c>
      <c r="M146" s="259" t="s">
        <v>657</v>
      </c>
      <c r="N146" s="259" t="s">
        <v>12</v>
      </c>
      <c r="O146" s="260"/>
      <c r="P146" s="267" t="s">
        <v>783</v>
      </c>
      <c r="Q146" s="261"/>
    </row>
    <row r="147" spans="1:17" ht="100.8" x14ac:dyDescent="0.3">
      <c r="A147" s="255" t="s">
        <v>781</v>
      </c>
      <c r="B147" s="256" t="s">
        <v>805</v>
      </c>
      <c r="C147" s="256"/>
      <c r="D147" s="256" t="s">
        <v>664</v>
      </c>
      <c r="E147" s="266" t="s">
        <v>665</v>
      </c>
      <c r="F147" s="266" t="s">
        <v>663</v>
      </c>
      <c r="G147" s="266" t="s">
        <v>660</v>
      </c>
      <c r="H147" s="257" t="s">
        <v>782</v>
      </c>
      <c r="I147" s="257" t="s">
        <v>7</v>
      </c>
      <c r="J147" s="257" t="s">
        <v>10</v>
      </c>
      <c r="K147" s="257" t="s">
        <v>34</v>
      </c>
      <c r="L147" s="257" t="s">
        <v>405</v>
      </c>
      <c r="M147" s="256" t="s">
        <v>657</v>
      </c>
      <c r="N147" s="256" t="s">
        <v>12</v>
      </c>
      <c r="O147" s="257"/>
      <c r="P147" s="266" t="s">
        <v>783</v>
      </c>
      <c r="Q147" s="263"/>
    </row>
  </sheetData>
  <hyperlinks>
    <hyperlink ref="E3" r:id="rId1" display="http://www.usharbormaster.com/secure/auxview.cfm?recordid=36574" xr:uid="{52D4588D-4C6E-4F47-AF70-A4C166F29FF3}"/>
    <hyperlink ref="F3" r:id="rId2" display="http://maps.google.com/?output=embed&amp;q=44.39301389,-68.19871111" xr:uid="{5879668E-4D60-450C-AE16-6A34B52AEC39}"/>
    <hyperlink ref="G3" r:id="rId3" display="http://maps.google.com/?output=embed&amp;q=44.39301389,-68.19871111" xr:uid="{D5B8D39C-76FF-4444-963D-FF76D9556EC3}"/>
    <hyperlink ref="P3" r:id="rId4" display="http://www.usharbormaster.com/secure/AuxAidReport_new.cfm?id=36574" xr:uid="{84CBE6EB-28B6-45FB-AB59-D4D6817E3541}"/>
    <hyperlink ref="E4" r:id="rId5" display="http://www.usharbormaster.com/secure/auxview.cfm?recordid=36575" xr:uid="{1DCAE32B-DFDC-45A2-832B-D62B9794E2A3}"/>
    <hyperlink ref="F4" r:id="rId6" display="http://maps.google.com/?output=embed&amp;q=44.39222222,-68.19916667" xr:uid="{5EF2A033-F9E8-417E-832D-F142B79CB6EE}"/>
    <hyperlink ref="G4" r:id="rId7" display="http://maps.google.com/?output=embed&amp;q=44.39222222,-68.19916667" xr:uid="{9932C781-CA70-42C5-B040-8D0738D651D2}"/>
    <hyperlink ref="P4" r:id="rId8" display="http://www.usharbormaster.com/secure/AuxAidReport_new.cfm?id=36575" xr:uid="{5D4796EF-6C81-4642-9F6F-F7AEFD785D75}"/>
    <hyperlink ref="E5" r:id="rId9" display="http://www.usharbormaster.com/secure/auxview.cfm?recordid=38038" xr:uid="{F1FF9F07-8F8B-4E59-ACCE-FFB28D00855B}"/>
    <hyperlink ref="F5" r:id="rId10" display="http://maps.google.com/?output=embed&amp;q=44.43426944,-68.34795000" xr:uid="{C7D9FAD8-D386-45A4-9C1A-E903AFE40165}"/>
    <hyperlink ref="G5" r:id="rId11" display="http://maps.google.com/?output=embed&amp;q=44.43426944,-68.34795000" xr:uid="{06BE241C-EEBC-4342-933B-EB5DB7613974}"/>
    <hyperlink ref="P5" r:id="rId12" display="http://www.usharbormaster.com/secure/AuxAidReport_new.cfm?id=38038" xr:uid="{35EF2B9B-9F82-4E26-87F0-3699E96A833D}"/>
    <hyperlink ref="E6" r:id="rId13" display="http://www.usharbormaster.com/secure/auxview.cfm?recordid=38039" xr:uid="{172640BF-3359-4C1E-BC79-BA3EF453BA16}"/>
    <hyperlink ref="F6" r:id="rId14" display="http://maps.google.com/?output=embed&amp;q=44.43385278,-68.34673611" xr:uid="{4D689B18-3C58-4B84-AECE-2DC797FB537B}"/>
    <hyperlink ref="G6" r:id="rId15" display="http://maps.google.com/?output=embed&amp;q=44.43385278,-68.34673611" xr:uid="{F5D03CD1-80F2-4208-ACC3-8C33290A437C}"/>
    <hyperlink ref="P6" r:id="rId16" display="http://www.usharbormaster.com/secure/AuxAidReport_new.cfm?id=38039" xr:uid="{2DE4CDB2-A2CF-4899-B872-412106891FE6}"/>
    <hyperlink ref="E7" r:id="rId17" display="http://www.usharbormaster.com/secure/auxview.cfm?recordid=38040" xr:uid="{86F7FE25-F8FD-435F-B2DA-A1E9C5959AED}"/>
    <hyperlink ref="F7" r:id="rId18" display="http://maps.google.com/?output=embed&amp;q=44.43191944,-68.34758611" xr:uid="{844962ED-9712-40F2-9E92-B31AEC079CE0}"/>
    <hyperlink ref="G7" r:id="rId19" display="http://maps.google.com/?output=embed&amp;q=44.43191944,-68.34758611" xr:uid="{145E38D9-0C89-408E-88DC-AD03D3F6AA74}"/>
    <hyperlink ref="P7" r:id="rId20" display="http://www.usharbormaster.com/secure/AuxAidReport_new.cfm?id=38040" xr:uid="{9E665151-F5B0-4201-996A-F497B312F882}"/>
    <hyperlink ref="E8" r:id="rId21" display="http://www.usharbormaster.com/secure/auxview.cfm?recordid=38041" xr:uid="{99B9BF20-202F-45B2-BBA1-E83F8BDB1060}"/>
    <hyperlink ref="F8" r:id="rId22" display="http://maps.google.com/?output=embed&amp;q=44.43233056,-68.34892222" xr:uid="{EA43AFA1-3339-49DF-99B6-4C7468319D01}"/>
    <hyperlink ref="G8" r:id="rId23" display="http://maps.google.com/?output=embed&amp;q=44.43233056,-68.34892222" xr:uid="{D58F64FA-9A10-44DC-8C51-299A6F573F6C}"/>
    <hyperlink ref="P8" r:id="rId24" display="http://www.usharbormaster.com/secure/AuxAidReport_new.cfm?id=38041" xr:uid="{F651C6C4-E5DC-4442-AC1C-573B3960C16B}"/>
    <hyperlink ref="E9" r:id="rId25" display="http://www.usharbormaster.com/secure/auxview.cfm?recordid=38042" xr:uid="{5D2741F7-FD1C-414A-B85F-BC6F14EBA26B}"/>
    <hyperlink ref="F9" r:id="rId26" display="http://maps.google.com/?output=embed&amp;q=44.43098333,-68.35091667" xr:uid="{E7EB7563-9374-491A-BCFF-2AF3D63CDE7D}"/>
    <hyperlink ref="G9" r:id="rId27" display="http://maps.google.com/?output=embed&amp;q=44.43098333,-68.35091667" xr:uid="{1F8831F0-CA96-4AE8-9A5C-8A41F713888F}"/>
    <hyperlink ref="P9" r:id="rId28" display="http://www.usharbormaster.com/secure/AuxAidReport_new.cfm?id=38042" xr:uid="{B9B63D9F-B866-44AC-A6EB-D1972692ED76}"/>
    <hyperlink ref="E10" r:id="rId29" display="http://www.usharbormaster.com/secure/auxview.cfm?recordid=38043" xr:uid="{ABD606CC-159E-4DDC-910F-DF0FD12B7F2B}"/>
    <hyperlink ref="F10" r:id="rId30" display="http://maps.google.com/?output=embed&amp;q=44.43098333,-68.34855000" xr:uid="{1561F95B-C377-43EE-B783-C44575041836}"/>
    <hyperlink ref="G10" r:id="rId31" display="http://maps.google.com/?output=embed&amp;q=44.43098333,-68.34855000" xr:uid="{B217F087-FFEF-4C37-9204-3B2C4B9581A9}"/>
    <hyperlink ref="P10" r:id="rId32" display="http://www.usharbormaster.com/secure/AuxAidReport_new.cfm?id=38043" xr:uid="{E984321C-5483-460F-8A42-47574FD0B70C}"/>
    <hyperlink ref="E11" r:id="rId33" display="http://www.usharbormaster.com/secure/auxview.cfm?recordid=38044" xr:uid="{9F737269-4CD8-4128-BDAB-A0117372561C}"/>
    <hyperlink ref="F11" r:id="rId34" display="http://maps.google.com/?output=embed&amp;q=44.42783333,-68.34470000" xr:uid="{584BBAFF-4F9E-4B36-97F8-7E2D96D6116A}"/>
    <hyperlink ref="G11" r:id="rId35" display="http://maps.google.com/?output=embed&amp;q=44.42783333,-68.34470000" xr:uid="{24E99AB2-B178-41FC-8B4F-81DD92C6AF6B}"/>
    <hyperlink ref="P11" r:id="rId36" display="http://www.usharbormaster.com/secure/AuxAidReport_new.cfm?id=38044" xr:uid="{BB31E27E-38F3-4422-9CFE-4CD6FE664515}"/>
    <hyperlink ref="E12" r:id="rId37" display="http://www.usharbormaster.com/secure/auxview.cfm?recordid=38045" xr:uid="{36487C90-EE65-4D4B-A822-14A0A284EC2D}"/>
    <hyperlink ref="F12" r:id="rId38" display="http://maps.google.com/?output=embed&amp;q=44.42783333,-68.34693333" xr:uid="{625460A2-B51A-4E8F-8C95-4C60350CBB9C}"/>
    <hyperlink ref="G12" r:id="rId39" display="http://maps.google.com/?output=embed&amp;q=44.42783333,-68.34693333" xr:uid="{031FC9B8-9D68-421D-91F7-2C9B0A84CBCF}"/>
    <hyperlink ref="P12" r:id="rId40" display="http://www.usharbormaster.com/secure/AuxAidReport_new.cfm?id=38045" xr:uid="{F8CC5CBA-211D-4057-A716-1891AA8A0756}"/>
    <hyperlink ref="E13" r:id="rId41" display="http://www.usharbormaster.com/secure/auxview.cfm?recordid=31200" xr:uid="{614696B4-EAE2-420F-9719-79FB9234A174}"/>
    <hyperlink ref="F13" r:id="rId42" display="http://maps.google.com/?output=embed&amp;q=44.40046944,-68.19894722" xr:uid="{AD2CBEEC-E537-4EEE-A68E-30491C933F0E}"/>
    <hyperlink ref="G13" r:id="rId43" display="http://maps.google.com/?output=embed&amp;q=44.40046944,-68.19894722" xr:uid="{A56140E9-1B8D-438E-A604-2F7E20907DAD}"/>
    <hyperlink ref="P13" r:id="rId44" display="http://www.usharbormaster.com/secure/AuxAidReport_new.cfm?id=31200" xr:uid="{DCFA5945-3C17-4AB1-B0D7-792864781105}"/>
    <hyperlink ref="E14" r:id="rId45" display="http://www.usharbormaster.com/secure/auxview.cfm?recordid=31199" xr:uid="{D9A2E116-1AAF-4020-BE2C-7D8193B3BD0F}"/>
    <hyperlink ref="F14" r:id="rId46" display="http://maps.google.com/?output=embed&amp;q=44.40046667,-68.19840556" xr:uid="{B865640B-1EE4-44AA-BCF4-BB8E4B3D7AD0}"/>
    <hyperlink ref="G14" r:id="rId47" display="http://maps.google.com/?output=embed&amp;q=44.40046667,-68.19840556" xr:uid="{D564F209-A06B-4ECA-B4FA-ADED8432A586}"/>
    <hyperlink ref="P14" r:id="rId48" display="http://www.usharbormaster.com/secure/AuxAidReport_new.cfm?id=31199" xr:uid="{DE69C8D5-7710-43A7-8F39-E6F036EFC002}"/>
    <hyperlink ref="E15" r:id="rId49" display="http://www.usharbormaster.com/secure/auxview.cfm?recordid=25658" xr:uid="{02D43BCC-C19E-44F5-860A-3969AE95B1B1}"/>
    <hyperlink ref="F15" r:id="rId50" display="http://maps.google.com/?output=embed&amp;q=44.28333333,-68.26972222" xr:uid="{B3E59C6E-A6E4-4E87-802C-56761737691F}"/>
    <hyperlink ref="G15" r:id="rId51" display="http://maps.google.com/?output=embed&amp;q=44.28333333,-68.26972222" xr:uid="{4045F420-95F1-473F-A37F-66375CE64418}"/>
    <hyperlink ref="P15" r:id="rId52" display="http://www.usharbormaster.com/secure/AuxAidReport_new.cfm?id=25658" xr:uid="{A8C5D816-BC26-42F1-A0E8-C31F93998910}"/>
    <hyperlink ref="E16" r:id="rId53" display="http://www.usharbormaster.com/secure/auxview.cfm?recordid=28763" xr:uid="{7FC2F9D2-B6D1-4001-B613-DDEA4ADC0B25}"/>
    <hyperlink ref="F16" r:id="rId54" display="http://maps.google.com/?output=embed&amp;q=44.18138889,-68.35305556" xr:uid="{C8C95330-A3EC-41FD-8225-B9B319849F8E}"/>
    <hyperlink ref="G16" r:id="rId55" display="http://maps.google.com/?output=embed&amp;q=44.18138889,-68.35305556" xr:uid="{4A24793B-07AF-45E9-AE98-AB94FD472905}"/>
    <hyperlink ref="P16" r:id="rId56" display="http://www.usharbormaster.com/secure/AuxAidReport_new.cfm?id=28763" xr:uid="{E9C1C5C7-2BF3-4823-A034-61ECFE28B07A}"/>
    <hyperlink ref="E17" r:id="rId57" display="http://www.usharbormaster.com/secure/auxview.cfm?recordid=28764" xr:uid="{753B0F39-45C0-40EE-9E21-D790010F400E}"/>
    <hyperlink ref="F17" r:id="rId58" display="http://maps.google.com/?output=embed&amp;q=44.18166667,-68.35472222" xr:uid="{F2972DB1-11C7-4AF4-9C01-73805BE3FD6B}"/>
    <hyperlink ref="G17" r:id="rId59" display="http://maps.google.com/?output=embed&amp;q=44.18166667,-68.35472222" xr:uid="{099D0BF3-9F93-4AAC-8359-1ECAEEBC09BA}"/>
    <hyperlink ref="P17" r:id="rId60" display="http://www.usharbormaster.com/secure/AuxAidReport_new.cfm?id=28764" xr:uid="{FCB54D28-3AA2-4C8A-B70A-974D92022C9D}"/>
    <hyperlink ref="E18" r:id="rId61" display="http://www.usharbormaster.com/secure/auxview.cfm?recordid=28765" xr:uid="{0AF56547-4928-42C3-B61A-6C21AA26C1C4}"/>
    <hyperlink ref="F18" r:id="rId62" display="http://maps.google.com/?output=embed&amp;q=44.18555556,-68.35277778" xr:uid="{7949E520-3B33-460D-9178-BB593FDC9413}"/>
    <hyperlink ref="G18" r:id="rId63" display="http://maps.google.com/?output=embed&amp;q=44.18555556,-68.35277778" xr:uid="{BCBE63FA-F294-4BE8-98DF-D0354C15E749}"/>
    <hyperlink ref="P18" r:id="rId64" display="http://www.usharbormaster.com/secure/AuxAidReport_new.cfm?id=28765" xr:uid="{B2569B44-B7FC-46BB-B9A5-3ACD524E15B9}"/>
    <hyperlink ref="E19" r:id="rId65" display="http://www.usharbormaster.com/secure/auxview.cfm?recordid=28766" xr:uid="{6A89C564-BF4C-407C-8035-77B6F8CD8DA6}"/>
    <hyperlink ref="F19" r:id="rId66" display="http://maps.google.com/?output=embed&amp;q=44.18500000,-68.35111111" xr:uid="{66AA628E-103B-4247-AF48-4FA40E1BCF7F}"/>
    <hyperlink ref="G19" r:id="rId67" display="http://maps.google.com/?output=embed&amp;q=44.18500000,-68.35111111" xr:uid="{888DABA1-B3DE-415D-BA14-11C8894015A2}"/>
    <hyperlink ref="P19" r:id="rId68" display="http://www.usharbormaster.com/secure/AuxAidReport_new.cfm?id=28766" xr:uid="{9B9EBDED-361E-4D92-A9CC-FC92735377CB}"/>
    <hyperlink ref="E20" r:id="rId69" display="http://www.usharbormaster.com/secure/auxview.cfm?recordid=36756" xr:uid="{AD181DA8-8D15-46AB-B5E0-D091C464B47F}"/>
    <hyperlink ref="F20" r:id="rId70" display="http://maps.google.com/?output=embed&amp;q=44.30607222,-68.44743333" xr:uid="{4B8066C4-DFD4-43B1-BA44-074D35AF4DFF}"/>
    <hyperlink ref="G20" r:id="rId71" display="http://maps.google.com/?output=embed&amp;q=44.30607222,-68.44743333" xr:uid="{9416284E-69E4-4940-ABDB-EADA563DAF9E}"/>
    <hyperlink ref="P20" r:id="rId72" display="http://www.usharbormaster.com/secure/AuxAidReport_new.cfm?id=36756" xr:uid="{8FD9DF3C-E131-423B-8A0F-45233AD27757}"/>
    <hyperlink ref="E21" r:id="rId73" display="http://www.usharbormaster.com/secure/auxview.cfm?recordid=27559" xr:uid="{5F757CDE-6EA0-45BE-BAF9-4D1596E79EA3}"/>
    <hyperlink ref="F21" r:id="rId74" display="http://maps.google.com/?output=embed&amp;q=44.90093333,-67.00879167" xr:uid="{1B348908-8DE3-4FA8-8D55-61D5D4B09091}"/>
    <hyperlink ref="G21" r:id="rId75" display="http://maps.google.com/?output=embed&amp;q=44.90093333,-67.00879167" xr:uid="{71FAA0D0-2D27-4598-BB94-A1B79E726B59}"/>
    <hyperlink ref="P21" r:id="rId76" display="http://www.usharbormaster.com/secure/AuxAidReport_new.cfm?id=27559" xr:uid="{F7D4EBEC-F038-4793-9DC4-74199375360D}"/>
    <hyperlink ref="E22" r:id="rId77" display="http://www.usharbormaster.com/secure/auxview.cfm?recordid=27560" xr:uid="{923A17F7-10EC-4DC8-A0B1-9A18595718DF}"/>
    <hyperlink ref="F22" r:id="rId78" display="http://maps.google.com/?output=embed&amp;q=44.89569722,-67.00648611" xr:uid="{3B15FD1A-17E8-4996-9ADE-5D0F6226FB5A}"/>
    <hyperlink ref="G22" r:id="rId79" display="http://maps.google.com/?output=embed&amp;q=44.89569722,-67.00648611" xr:uid="{90E99B7A-C9D7-41BB-93A8-78AA8466375F}"/>
    <hyperlink ref="P22" r:id="rId80" display="http://www.usharbormaster.com/secure/AuxAidReport_new.cfm?id=27560" xr:uid="{892FB741-D1F9-4F03-AE72-1FE42269D7A9}"/>
    <hyperlink ref="E23" r:id="rId81" display="http://www.usharbormaster.com/secure/auxview.cfm?recordid=27561" xr:uid="{5EDE04B3-D5E4-48B8-A3BE-D4ABA6CAC91D}"/>
    <hyperlink ref="F23" r:id="rId82" display="http://maps.google.com/?output=embed&amp;q=44.89489444,-67.01009444" xr:uid="{BBC725E6-8F1C-459B-8C50-2ECFD54F29E8}"/>
    <hyperlink ref="G23" r:id="rId83" display="http://maps.google.com/?output=embed&amp;q=44.89489444,-67.01009444" xr:uid="{3510A60F-EEEF-46CA-B753-F57BED2BF29F}"/>
    <hyperlink ref="P23" r:id="rId84" display="http://www.usharbormaster.com/secure/AuxAidReport_new.cfm?id=27561" xr:uid="{767104FA-2DD7-4675-A43A-6B3948F22E88}"/>
    <hyperlink ref="E24" r:id="rId85" display="http://www.usharbormaster.com/secure/auxview.cfm?recordid=27562" xr:uid="{DEBAF29D-62C4-449D-993C-3E251287E5D3}"/>
    <hyperlink ref="F24" r:id="rId86" display="http://maps.google.com/?output=embed&amp;q=44.90012778,-67.01240278" xr:uid="{F3ADDCF5-7151-4EF1-B1C1-B44512FDBBE5}"/>
    <hyperlink ref="G24" r:id="rId87" display="http://maps.google.com/?output=embed&amp;q=44.90012778,-67.01240278" xr:uid="{56020E2E-593D-4778-A658-446E60E31C59}"/>
    <hyperlink ref="P24" r:id="rId88" display="http://www.usharbormaster.com/secure/AuxAidReport_new.cfm?id=27562" xr:uid="{3C757360-A5DC-4CD3-A594-767E22D28E63}"/>
    <hyperlink ref="E25" r:id="rId89" display="http://www.usharbormaster.com/secure/auxview.cfm?recordid=29617" xr:uid="{3B0CB696-B87F-48C3-9B50-05B89170C2DE}"/>
    <hyperlink ref="F25" r:id="rId90" display="http://maps.google.com/?output=embed&amp;q=44.33413333,-68.73418333" xr:uid="{B21D7A4D-6A45-42F1-9223-A6A293980511}"/>
    <hyperlink ref="G25" r:id="rId91" display="http://maps.google.com/?output=embed&amp;q=44.33413333,-68.73418333" xr:uid="{DBDA203F-BDC8-436A-99B4-A58B8E57B02B}"/>
    <hyperlink ref="P25" r:id="rId92" display="http://www.usharbormaster.com/secure/AuxAidReport_new.cfm?id=29617" xr:uid="{E9ADCAAB-9CFD-4371-9084-366FA95FCDD8}"/>
    <hyperlink ref="E26" r:id="rId93" display="http://www.usharbormaster.com/secure/auxview.cfm?recordid=29618" xr:uid="{5C49945C-07EE-4F10-B63B-A69F7147959D}"/>
    <hyperlink ref="F26" r:id="rId94" display="http://maps.google.com/?output=embed&amp;q=44.33408333,-68.73385000" xr:uid="{8A6BB327-8950-46C4-A5A4-86AE589F3C20}"/>
    <hyperlink ref="G26" r:id="rId95" display="http://maps.google.com/?output=embed&amp;q=44.33408333,-68.73385000" xr:uid="{43F07B0B-D30A-407C-8363-5B009B9A234C}"/>
    <hyperlink ref="P26" r:id="rId96" display="http://www.usharbormaster.com/secure/AuxAidReport_new.cfm?id=29618" xr:uid="{A5FDB922-797D-46AE-97DC-AA42A0829622}"/>
    <hyperlink ref="E27" r:id="rId97" display="http://www.usharbormaster.com/secure/auxview.cfm?recordid=32262" xr:uid="{B53318CA-6ED7-4F0E-938E-1251A1F14CBE}"/>
    <hyperlink ref="F27" r:id="rId98" display="http://maps.google.com/?output=embed&amp;q=44.38588611,-68.82232778" xr:uid="{C32DDB3E-96AA-4695-988A-08E59F9CA8C1}"/>
    <hyperlink ref="G27" r:id="rId99" display="http://maps.google.com/?output=embed&amp;q=44.38588611,-68.82232778" xr:uid="{C98F490C-4C3D-4612-8650-707995529713}"/>
    <hyperlink ref="P27" r:id="rId100" display="http://www.usharbormaster.com/secure/AuxAidReport_new.cfm?id=32262" xr:uid="{11FDA648-599E-49F8-8A4F-21F416A79451}"/>
    <hyperlink ref="E28" r:id="rId101" display="http://www.usharbormaster.com/secure/auxview.cfm?recordid=32263" xr:uid="{8099386A-1097-4ACB-AC7B-C910FC123D58}"/>
    <hyperlink ref="F28" r:id="rId102" display="http://maps.google.com/?output=embed&amp;q=44.38205556,-68.82352778" xr:uid="{B8C618FD-31E8-47D5-904C-9CDEDE024A57}"/>
    <hyperlink ref="G28" r:id="rId103" display="http://maps.google.com/?output=embed&amp;q=44.38205556,-68.82352778" xr:uid="{75B4DAA8-8416-4196-9CA1-29247E4F21CF}"/>
    <hyperlink ref="P28" r:id="rId104" display="http://www.usharbormaster.com/secure/AuxAidReport_new.cfm?id=32263" xr:uid="{2A53DB44-6AAD-4992-91BE-4BB36F465FD0}"/>
    <hyperlink ref="E29" r:id="rId105" display="http://www.usharbormaster.com/secure/auxview.cfm?recordid=32264" xr:uid="{17FBED4E-CEFB-4628-9629-74EA8BB78894}"/>
    <hyperlink ref="F29" r:id="rId106" display="http://maps.google.com/?output=embed&amp;q=44.38422222,-68.82655000" xr:uid="{9F5F71D9-D46B-429F-BF76-DFD1FEC88540}"/>
    <hyperlink ref="G29" r:id="rId107" display="http://maps.google.com/?output=embed&amp;q=44.38422222,-68.82655000" xr:uid="{52DE984C-42AB-4ABF-B786-F4088B244008}"/>
    <hyperlink ref="P29" r:id="rId108" display="http://www.usharbormaster.com/secure/AuxAidReport_new.cfm?id=32264" xr:uid="{28E5FE4E-D1CB-4A33-A783-6EAF392FE514}"/>
    <hyperlink ref="E30" r:id="rId109" display="http://www.usharbormaster.com/secure/auxview.cfm?recordid=29347" xr:uid="{6A0DABF4-9777-4D0D-8FCC-3134F97A50DD}"/>
    <hyperlink ref="F30" r:id="rId110" display="http://maps.google.com/?output=embed&amp;q=44.77129167,-68.78564722" xr:uid="{8F362395-0812-47B5-8F0F-EDDF2FD74359}"/>
    <hyperlink ref="G30" r:id="rId111" display="http://maps.google.com/?output=embed&amp;q=44.77129167,-68.78564722" xr:uid="{F7E23978-BDE9-4C0B-A104-FBAEE364C229}"/>
    <hyperlink ref="P30" r:id="rId112" display="http://www.usharbormaster.com/secure/AuxAidReport_new.cfm?id=29347" xr:uid="{49E1F0C8-10DD-459C-932D-14F163EBF7EE}"/>
    <hyperlink ref="E31" r:id="rId113" display="http://www.usharbormaster.com/secure/auxview.cfm?recordid=29351" xr:uid="{B04740BA-7700-4C7F-9FCB-C28EA6542719}"/>
    <hyperlink ref="F31" r:id="rId114" display="http://maps.google.com/?output=embed&amp;q=44.77109722,-68.78571389" xr:uid="{9ACE73BF-A02A-4646-9065-7A5FEC864E66}"/>
    <hyperlink ref="G31" r:id="rId115" display="http://maps.google.com/?output=embed&amp;q=44.77109722,-68.78571389" xr:uid="{044D7445-260D-488F-85F8-EC59BA74BA67}"/>
    <hyperlink ref="P31" r:id="rId116" display="http://www.usharbormaster.com/secure/AuxAidReport_new.cfm?id=29351" xr:uid="{E3CFE083-5370-4E38-B91A-370CD15F204B}"/>
    <hyperlink ref="E32" r:id="rId117" display="http://www.usharbormaster.com/secure/auxview.cfm?recordid=30363" xr:uid="{BEBCD78B-D3EE-4B55-869A-DE4FFC8CD3BB}"/>
    <hyperlink ref="F32" r:id="rId118" display="http://maps.google.com/?output=embed&amp;q=44.17901083,-68.35515083" xr:uid="{72C9AB52-C607-4508-8945-ACAAA6B9AD5F}"/>
    <hyperlink ref="G32" r:id="rId119" display="http://maps.google.com/?output=embed&amp;q=44.17901083,-68.35515083" xr:uid="{54D60626-98B5-4D10-8C10-B11438A882D6}"/>
    <hyperlink ref="P32" r:id="rId120" display="http://www.usharbormaster.com/secure/AuxAidReport_new.cfm?id=30363" xr:uid="{149AE3D3-150F-432B-AF4C-FC8F8A19CCED}"/>
    <hyperlink ref="E33" r:id="rId121" display="http://www.usharbormaster.com/secure/auxview.cfm?recordid=30364" xr:uid="{A3D3CAA7-7C09-47DB-AAC7-52B9D1FAE08B}"/>
    <hyperlink ref="F33" r:id="rId122" display="http://maps.google.com/?output=embed&amp;q=44.17901111,-68.35744444" xr:uid="{3994CE3A-8D62-42EC-808A-0D7CE3BA78EC}"/>
    <hyperlink ref="G33" r:id="rId123" display="http://maps.google.com/?output=embed&amp;q=44.17901111,-68.35744444" xr:uid="{DEF188E8-32D7-44AA-8AAF-79D4D554350F}"/>
    <hyperlink ref="P33" r:id="rId124" display="http://www.usharbormaster.com/secure/AuxAidReport_new.cfm?id=30364" xr:uid="{E31486F9-EA04-42A4-BBAB-D0DA21180006}"/>
    <hyperlink ref="E34" r:id="rId125" display="http://www.usharbormaster.com/secure/auxview.cfm?recordid=30365" xr:uid="{7626220B-5A9A-48DA-AD72-82ABDD26AF8F}"/>
    <hyperlink ref="F34" r:id="rId126" display="http://maps.google.com/?output=embed&amp;q=44.17687972,-68.35813139" xr:uid="{F9AF737E-7A66-41A1-95E2-0B202665FA0D}"/>
    <hyperlink ref="G34" r:id="rId127" display="http://maps.google.com/?output=embed&amp;q=44.17687972,-68.35813139" xr:uid="{7838D44B-3D7A-438F-963C-DD294D87FD48}"/>
    <hyperlink ref="P34" r:id="rId128" display="http://www.usharbormaster.com/secure/AuxAidReport_new.cfm?id=30365" xr:uid="{EDF6BD58-49D7-462D-92D1-805CB18AEA04}"/>
    <hyperlink ref="E35" r:id="rId129" display="http://www.usharbormaster.com/secure/auxview.cfm?recordid=30366" xr:uid="{EBBFF439-535C-476B-A590-079765C50595}"/>
    <hyperlink ref="F35" r:id="rId130" display="http://maps.google.com/?output=embed&amp;q=44.17647222,-68.35568611" xr:uid="{F57776BC-2B2B-44D2-9FF9-45C47326DD45}"/>
    <hyperlink ref="G35" r:id="rId131" display="http://maps.google.com/?output=embed&amp;q=44.17647222,-68.35568611" xr:uid="{588CCA56-8FB5-4730-9422-18898986F5F6}"/>
    <hyperlink ref="P35" r:id="rId132" display="http://www.usharbormaster.com/secure/AuxAidReport_new.cfm?id=30366" xr:uid="{09ECFD7D-E0C0-498D-A30B-A8BAA878AE2D}"/>
    <hyperlink ref="E36" r:id="rId133" display="http://www.usharbormaster.com/secure/auxview.cfm?recordid=36819" xr:uid="{6D9C65D4-8B7A-4190-9F95-CF29A677D6D5}"/>
    <hyperlink ref="F36" r:id="rId134" display="http://maps.google.com/?output=embed&amp;q=44.49589167,-67.55294444" xr:uid="{6D7E0884-135F-457A-B3A4-D0B6F77D88EB}"/>
    <hyperlink ref="G36" r:id="rId135" display="http://maps.google.com/?output=embed&amp;q=44.49589167,-67.55294444" xr:uid="{39A58A05-712F-44CF-8A31-B14B3E8C4672}"/>
    <hyperlink ref="P36" r:id="rId136" display="http://www.usharbormaster.com/secure/AuxAidReport_new.cfm?id=36819" xr:uid="{804B9646-748A-49DC-B41D-9DA93C0F0D19}"/>
    <hyperlink ref="E37" r:id="rId137" display="http://www.usharbormaster.com/secure/auxview.cfm?recordid=36822" xr:uid="{C0C24050-907E-4A62-AAA6-B2C4D20995A8}"/>
    <hyperlink ref="F37" r:id="rId138" display="http://maps.google.com/?output=embed&amp;q=44.49473333,-67.55660000" xr:uid="{656B36C9-1CA1-4726-AD90-F64EC2A78FA9}"/>
    <hyperlink ref="G37" r:id="rId139" display="http://maps.google.com/?output=embed&amp;q=44.49473333,-67.55660000" xr:uid="{DB3908E3-0C2A-4022-BBE9-ADD5887D4F86}"/>
    <hyperlink ref="P37" r:id="rId140" display="http://www.usharbormaster.com/secure/AuxAidReport_new.cfm?id=36822" xr:uid="{86768F47-3281-4784-A998-8D4DBE13A46D}"/>
    <hyperlink ref="E38" r:id="rId141" display="http://www.usharbormaster.com/secure/auxview.cfm?recordid=36820" xr:uid="{E6B0B0EF-C1A5-433A-84BF-565F79C8E4E0}"/>
    <hyperlink ref="F38" r:id="rId142" display="http://maps.google.com/?output=embed&amp;q=44.49238333,-67.55076111" xr:uid="{0579051B-C039-4B57-B6A4-086928C52910}"/>
    <hyperlink ref="G38" r:id="rId143" display="http://maps.google.com/?output=embed&amp;q=44.49238333,-67.55076111" xr:uid="{581975A3-FB45-47C0-801B-1E0F3402B9A2}"/>
    <hyperlink ref="P38" r:id="rId144" display="http://www.usharbormaster.com/secure/AuxAidReport_new.cfm?id=36820" xr:uid="{DD9A4AC0-5641-4196-BC4C-B4159C068CEE}"/>
    <hyperlink ref="E39" r:id="rId145" display="http://www.usharbormaster.com/secure/auxview.cfm?recordid=36821" xr:uid="{CD6E94EC-D596-4324-8059-B55E688E6E4A}"/>
    <hyperlink ref="F39" r:id="rId146" display="http://maps.google.com/?output=embed&amp;q=44.49160278,-67.55321389" xr:uid="{1D9EA606-84C0-4E17-8BAE-09AA18EEAECD}"/>
    <hyperlink ref="G39" r:id="rId147" display="http://maps.google.com/?output=embed&amp;q=44.49160278,-67.55321389" xr:uid="{8BB352AD-A59C-474F-8913-1D19A4FC793B}"/>
    <hyperlink ref="P39" r:id="rId148" display="http://www.usharbormaster.com/secure/AuxAidReport_new.cfm?id=36821" xr:uid="{F9ADD467-8E40-455C-B858-3716EF1C312D}"/>
    <hyperlink ref="E40" r:id="rId149" display="http://www.usharbormaster.com/secure/auxview.cfm?recordid=23562" xr:uid="{4CC7ED63-6B96-4BAB-8E82-536E41B308F4}"/>
    <hyperlink ref="F40" r:id="rId150" display="http://maps.google.com/?output=embed&amp;q=44.33303333,-68.76845000" xr:uid="{73F4D0A5-9B7A-4712-9A6E-33266A4B32D2}"/>
    <hyperlink ref="G40" r:id="rId151" display="http://maps.google.com/?output=embed&amp;q=44.33303333,-68.76845000" xr:uid="{DB9D44B3-5B5A-4FAB-8E7B-EFF3B8E01C31}"/>
    <hyperlink ref="P40" r:id="rId152" display="http://www.usharbormaster.com/secure/AuxAidReport_new.cfm?id=23562" xr:uid="{DDEDC3CB-6971-4BFE-9C4C-61AD5D82C2A7}"/>
    <hyperlink ref="E41" r:id="rId153" display="http://www.usharbormaster.com/secure/auxview.cfm?recordid=28724" xr:uid="{DC7A3363-AD3D-4990-939E-252081378374}"/>
    <hyperlink ref="F41" r:id="rId154" display="http://maps.google.com/?output=embed&amp;q=44.61620000,-67.31353333" xr:uid="{5941B581-EB71-4292-B29D-981B786D39E4}"/>
    <hyperlink ref="G41" r:id="rId155" display="http://maps.google.com/?output=embed&amp;q=44.61620000,-67.31353333" xr:uid="{8E0F6BFF-FF3A-4D1E-B53F-AF83A299E8A2}"/>
    <hyperlink ref="P41" r:id="rId156" display="http://www.usharbormaster.com/secure/AuxAidReport_new.cfm?id=28724" xr:uid="{F760A09F-D10A-4521-A82D-938C5765CBE1}"/>
    <hyperlink ref="E42" r:id="rId157" display="http://www.usharbormaster.com/secure/auxview.cfm?recordid=28721" xr:uid="{8247885F-6CB7-4E0F-A652-D6D56851D5E6}"/>
    <hyperlink ref="F42" r:id="rId158" display="http://maps.google.com/?output=embed&amp;q=44.61868333,-67.31773333" xr:uid="{9EA196BC-24E6-42EB-AC7E-F8C5431E70F3}"/>
    <hyperlink ref="G42" r:id="rId159" display="http://maps.google.com/?output=embed&amp;q=44.61868333,-67.31773333" xr:uid="{E2361E2B-4A19-4482-9CBC-74DFA8E3018A}"/>
    <hyperlink ref="P42" r:id="rId160" display="http://www.usharbormaster.com/secure/AuxAidReport_new.cfm?id=28721" xr:uid="{965C7B36-8B18-4823-B83A-205FD2E0AAB4}"/>
    <hyperlink ref="E43" r:id="rId161" display="http://www.usharbormaster.com/secure/auxview.cfm?recordid=28722" xr:uid="{0AE741FC-E688-4CC4-BD94-D5D0B341FA86}"/>
    <hyperlink ref="F43" r:id="rId162" display="http://maps.google.com/?output=embed&amp;q=44.61330000,-67.31748333" xr:uid="{FA3DDBC4-203A-4564-96D2-AF5A936B61A0}"/>
    <hyperlink ref="G43" r:id="rId163" display="http://maps.google.com/?output=embed&amp;q=44.61330000,-67.31748333" xr:uid="{C9517830-CD1E-46DE-9B09-16568635D086}"/>
    <hyperlink ref="P43" r:id="rId164" display="http://www.usharbormaster.com/secure/AuxAidReport_new.cfm?id=28722" xr:uid="{24511A7E-15DD-4208-A194-53DB7EC7360B}"/>
    <hyperlink ref="E44" r:id="rId165" display="http://www.usharbormaster.com/secure/auxview.cfm?recordid=28723" xr:uid="{430CA8D0-4FC1-4907-A639-7D085AC829D4}"/>
    <hyperlink ref="F44" r:id="rId166" display="http://maps.google.com/?output=embed&amp;q=44.61516667,-67.32214444" xr:uid="{4887C2E3-24B9-4695-9643-CA95F7590025}"/>
    <hyperlink ref="G44" r:id="rId167" display="http://maps.google.com/?output=embed&amp;q=44.61516667,-67.32214444" xr:uid="{A4D779FE-C307-45D2-9016-B6465D0A9036}"/>
    <hyperlink ref="P44" r:id="rId168" display="http://www.usharbormaster.com/secure/AuxAidReport_new.cfm?id=28723" xr:uid="{8769ED76-F603-459D-ACF2-ABC4EE331FDB}"/>
    <hyperlink ref="E45" r:id="rId169" display="http://www.usharbormaster.com/secure/auxview.cfm?recordid=30367" xr:uid="{F1DDC259-2BE5-4E1D-ADF1-A48FEB4CFC4F}"/>
    <hyperlink ref="F45" r:id="rId170" display="http://maps.google.com/?output=embed&amp;q=44.61827500,-67.31632833" xr:uid="{4BE8353F-ECB6-4BC1-A29A-CE39D198AC41}"/>
    <hyperlink ref="G45" r:id="rId171" display="http://maps.google.com/?output=embed&amp;q=44.61827500,-67.31632833" xr:uid="{C797CD53-00CB-4195-87E2-EC3F34779A2B}"/>
    <hyperlink ref="P45" r:id="rId172" display="http://www.usharbormaster.com/secure/AuxAidReport_new.cfm?id=30367" xr:uid="{8F2B3506-E4A1-461C-8CAD-40135471F609}"/>
    <hyperlink ref="E46" r:id="rId173" display="http://www.usharbormaster.com/secure/auxview.cfm?recordid=30368" xr:uid="{135D5B57-FE7A-4E88-B1BE-67719F21A711}"/>
    <hyperlink ref="F46" r:id="rId174" display="http://maps.google.com/?output=embed&amp;q=44.62050667,-67.32065667" xr:uid="{BB518631-3AB5-4669-9619-2A2AFCF6BBCE}"/>
    <hyperlink ref="G46" r:id="rId175" display="http://maps.google.com/?output=embed&amp;q=44.62050667,-67.32065667" xr:uid="{61C91343-FBCE-41C5-BAC2-9B6A04F7471D}"/>
    <hyperlink ref="P46" r:id="rId176" display="http://www.usharbormaster.com/secure/AuxAidReport_new.cfm?id=30368" xr:uid="{D8E5DBAB-D9EB-43E7-87F8-494201A88B79}"/>
    <hyperlink ref="E47" r:id="rId177" display="http://www.usharbormaster.com/secure/auxview.cfm?recordid=30369" xr:uid="{57ECB4D7-3426-4348-854B-9B2FD4A10CC5}"/>
    <hyperlink ref="F47" r:id="rId178" display="http://maps.google.com/?output=embed&amp;q=44.62357000,-67.31764000" xr:uid="{5486F580-8C68-43F9-B15B-4EAD0BA2D82D}"/>
    <hyperlink ref="G47" r:id="rId179" display="http://maps.google.com/?output=embed&amp;q=44.62357000,-67.31764000" xr:uid="{99CFDA21-0459-493D-B218-693424B100FC}"/>
    <hyperlink ref="P47" r:id="rId180" display="http://www.usharbormaster.com/secure/AuxAidReport_new.cfm?id=30369" xr:uid="{9A245F07-D6A8-44AC-BD7D-40689593BB0B}"/>
    <hyperlink ref="E48" r:id="rId181" display="http://www.usharbormaster.com/secure/auxview.cfm?recordid=30370" xr:uid="{88DD08C9-5904-43F2-8E07-837A328E4081}"/>
    <hyperlink ref="F48" r:id="rId182" display="http://maps.google.com/?output=embed&amp;q=44.62173500,-67.31374333" xr:uid="{2A9D119A-3D44-4136-9411-E18BD42448A8}"/>
    <hyperlink ref="G48" r:id="rId183" display="http://maps.google.com/?output=embed&amp;q=44.62173500,-67.31374333" xr:uid="{E1B17AE0-BD6F-4267-871F-A1AFE6691FB8}"/>
    <hyperlink ref="P48" r:id="rId184" display="http://www.usharbormaster.com/secure/AuxAidReport_new.cfm?id=30370" xr:uid="{11A6BF95-6FE4-445D-9F53-D1C99FE75023}"/>
    <hyperlink ref="E49" r:id="rId185" display="http://www.usharbormaster.com/secure/auxview.cfm?recordid=27719" xr:uid="{E4F2775D-0C6A-4496-8F53-31228DE0710B}"/>
    <hyperlink ref="F49" r:id="rId186" display="http://maps.google.com/?output=embed&amp;q=44.63228056,-67.29513056" xr:uid="{46718AF5-A76E-4C6C-A22F-C2A98D291DF1}"/>
    <hyperlink ref="G49" r:id="rId187" display="http://maps.google.com/?output=embed&amp;q=44.63228056,-67.29513056" xr:uid="{538F68F5-55DE-473F-AFC6-AFA020B36A46}"/>
    <hyperlink ref="P49" r:id="rId188" display="http://www.usharbormaster.com/secure/AuxAidReport_new.cfm?id=27719" xr:uid="{47EAB396-C31E-4F8C-B0FE-8A5B8BF26A96}"/>
    <hyperlink ref="E50" r:id="rId189" display="http://www.usharbormaster.com/secure/auxview.cfm?recordid=27718" xr:uid="{C954451B-CD38-43BD-ABA6-4B589255467E}"/>
    <hyperlink ref="F50" r:id="rId190" display="http://maps.google.com/?output=embed&amp;q=44.63506111,-67.29665000" xr:uid="{A75C49F9-AD77-49B8-88BC-AB5499937BFB}"/>
    <hyperlink ref="G50" r:id="rId191" display="http://maps.google.com/?output=embed&amp;q=44.63506111,-67.29665000" xr:uid="{5FE4FA7A-EAB0-4D4A-929C-7B581FD9A543}"/>
    <hyperlink ref="P50" r:id="rId192" display="http://www.usharbormaster.com/secure/AuxAidReport_new.cfm?id=27718" xr:uid="{ADBC0930-4DF4-4060-8E67-45C83B29F05F}"/>
    <hyperlink ref="E51" r:id="rId193" display="http://www.usharbormaster.com/secure/auxview.cfm?recordid=27717" xr:uid="{462DB773-5197-41A5-ABAA-BFF4E24C0F2F}"/>
    <hyperlink ref="F51" r:id="rId194" display="http://maps.google.com/?output=embed&amp;q=44.63466944,-67.29808889" xr:uid="{A8F12880-D410-4950-9C47-C195062F6FA9}"/>
    <hyperlink ref="G51" r:id="rId195" display="http://maps.google.com/?output=embed&amp;q=44.63466944,-67.29808889" xr:uid="{2440DBCF-4048-49B9-B07A-61B8B446AD39}"/>
    <hyperlink ref="P51" r:id="rId196" display="http://www.usharbormaster.com/secure/AuxAidReport_new.cfm?id=27717" xr:uid="{DBE9EFC3-8CFA-4874-B57C-5779D866EB1A}"/>
    <hyperlink ref="E52" r:id="rId197" display="http://www.usharbormaster.com/secure/auxview.cfm?recordid=27716" xr:uid="{340D8078-E737-4ED0-BA1E-A51224CF6ECB}"/>
    <hyperlink ref="F52" r:id="rId198" display="http://maps.google.com/?output=embed&amp;q=44.63188889,-67.29628333" xr:uid="{DD9D9DBB-E878-4948-A179-20215787857C}"/>
    <hyperlink ref="G52" r:id="rId199" display="http://maps.google.com/?output=embed&amp;q=44.63188889,-67.29628333" xr:uid="{3A9ABC5B-74E8-4B04-8074-91F27107BE63}"/>
    <hyperlink ref="P52" r:id="rId200" display="http://www.usharbormaster.com/secure/AuxAidReport_new.cfm?id=27716" xr:uid="{00417FD2-2A1A-41A5-8A6F-ED9FA0D41CD3}"/>
    <hyperlink ref="E53" r:id="rId201" display="http://www.usharbormaster.com/secure/auxview.cfm?recordid=25597" xr:uid="{476D0D2D-877B-44EC-82E6-00EF351FE2C5}"/>
    <hyperlink ref="F53" r:id="rId202" display="http://maps.google.com/?output=embed&amp;q=44.90500000,-67.02166667" xr:uid="{74324FFB-ADC0-4E54-955B-3B46FCFF5941}"/>
    <hyperlink ref="G53" r:id="rId203" display="http://maps.google.com/?output=embed&amp;q=44.90500000,-67.02166667" xr:uid="{76A4A61B-0E51-47BA-9FE4-D204F31846BA}"/>
    <hyperlink ref="P53" r:id="rId204" display="http://www.usharbormaster.com/secure/AuxAidReport_new.cfm?id=25597" xr:uid="{18CB17C7-A54C-48F0-A3ED-15EBF5A4496B}"/>
    <hyperlink ref="E54" r:id="rId205" display="http://www.usharbormaster.com/secure/auxview.cfm?recordid=30189" xr:uid="{82B358A5-5A4D-4962-B774-EC6B18E4AE46}"/>
    <hyperlink ref="F54" r:id="rId206" display="http://maps.google.com/?output=embed&amp;q=44.26053333,-68.24151667" xr:uid="{807B7D0C-7194-4EFB-981A-A5AA20465B5F}"/>
    <hyperlink ref="G54" r:id="rId207" display="http://maps.google.com/?output=embed&amp;q=44.26053333,-68.24151667" xr:uid="{10B145F8-09B0-44BC-B671-AF71A2E2DD9D}"/>
    <hyperlink ref="P54" r:id="rId208" display="http://www.usharbormaster.com/secure/AuxAidReport_new.cfm?id=30189" xr:uid="{0E9E8C0E-EC1D-4DBB-A6EB-F9085E78A20C}"/>
    <hyperlink ref="E55" r:id="rId209" display="http://www.usharbormaster.com/secure/auxview.cfm?recordid=30580" xr:uid="{A717AD6A-053C-46EE-8B2A-A44748BE0493}"/>
    <hyperlink ref="F55" r:id="rId210" display="http://maps.google.com/?output=embed&amp;q=44.53250000,-68.42333333" xr:uid="{3F85CC62-641B-4B13-8FF6-51B0C551E905}"/>
    <hyperlink ref="G55" r:id="rId211" display="http://maps.google.com/?output=embed&amp;q=44.53250000,-68.42333333" xr:uid="{CBADD45F-1D40-4E82-8041-D51F2955A978}"/>
    <hyperlink ref="P55" r:id="rId212" display="http://www.usharbormaster.com/secure/AuxAidReport_new.cfm?id=30580" xr:uid="{800A4A02-4F6C-4093-9A24-883C823AE50D}"/>
    <hyperlink ref="E56" r:id="rId213" display="http://www.usharbormaster.com/secure/auxview.cfm?recordid=30581" xr:uid="{EF2B6750-F722-44D7-808F-92EFDF9B0E03}"/>
    <hyperlink ref="F56" r:id="rId214" display="http://maps.google.com/?output=embed&amp;q=44.53472222,-68.42222222" xr:uid="{75766AFA-BC6B-4467-B72C-F8103265527B}"/>
    <hyperlink ref="G56" r:id="rId215" display="http://maps.google.com/?output=embed&amp;q=44.53472222,-68.42222222" xr:uid="{20102B8A-7544-4685-8070-BACF91B6BE8F}"/>
    <hyperlink ref="P56" r:id="rId216" display="http://www.usharbormaster.com/secure/AuxAidReport_new.cfm?id=30581" xr:uid="{1112EF4D-54C0-43AC-AE70-FD6313F935E5}"/>
    <hyperlink ref="E57" r:id="rId217" display="http://www.usharbormaster.com/secure/auxview.cfm?recordid=30582" xr:uid="{384C34FE-40F2-44E8-9FF3-4850F038404E}"/>
    <hyperlink ref="F57" r:id="rId218" display="http://maps.google.com/?output=embed&amp;q=44.53000000,-68.42388889" xr:uid="{D7A503C9-3041-4A1A-8216-CDED8520DF88}"/>
    <hyperlink ref="G57" r:id="rId219" display="http://maps.google.com/?output=embed&amp;q=44.53000000,-68.42388889" xr:uid="{FA8D858D-03C9-4CC2-B653-B84AC4408874}"/>
    <hyperlink ref="P57" r:id="rId220" display="http://www.usharbormaster.com/secure/AuxAidReport_new.cfm?id=30582" xr:uid="{AC65787B-4891-4C78-9C48-278FBE2279D3}"/>
    <hyperlink ref="E58" r:id="rId221" display="http://www.usharbormaster.com/secure/auxview.cfm?recordid=44422" xr:uid="{6000A4C9-A1A7-42CE-91F5-4027BE91ACB5}"/>
    <hyperlink ref="F58" r:id="rId222" display="http://maps.google.com/?output=embed&amp;q=43.64660278,-68.75961667" xr:uid="{46AF96F0-75CF-4D63-88A7-2C6BC2DD518C}"/>
    <hyperlink ref="G58" r:id="rId223" display="http://maps.google.com/?output=embed&amp;q=43.64660278,-68.75961667" xr:uid="{0085AFAC-AB94-4D97-BEC8-BCD8CB0A3C9A}"/>
    <hyperlink ref="P58" r:id="rId224" display="http://www.usharbormaster.com/secure/AuxAidReport_new.cfm?id=44422" xr:uid="{102E63A6-C21A-44FE-81B2-5B736CB80DE4}"/>
    <hyperlink ref="E59" r:id="rId225" display="http://www.usharbormaster.com/secure/auxview.cfm?recordid=44419" xr:uid="{3009CB7F-5C74-4DDB-A11D-FF4BAA5EC307}"/>
    <hyperlink ref="F59" r:id="rId226" display="http://maps.google.com/?output=embed&amp;q=43.37500000,-68.50000000" xr:uid="{33CA8F38-1705-44B8-BAE2-5730049DD130}"/>
    <hyperlink ref="G59" r:id="rId227" display="http://maps.google.com/?output=embed&amp;q=43.37500000,-68.50000000" xr:uid="{548A9AE3-CFEE-479B-BDAD-95AE8215F14C}"/>
    <hyperlink ref="P59" r:id="rId228" display="http://www.usharbormaster.com/secure/AuxAidReport_new.cfm?id=44419" xr:uid="{237479AB-3DB7-4A7A-AD23-42619BC22BDC}"/>
    <hyperlink ref="E60" r:id="rId229" display="http://www.usharbormaster.com/secure/auxview.cfm?recordid=43919" xr:uid="{E9EAF232-BE1B-45CC-99C5-053C2DBE6309}"/>
    <hyperlink ref="F60" r:id="rId230" display="http://maps.google.com/?output=embed&amp;q=44.34788611,-68.42233333" xr:uid="{C0FBB883-DEE2-46D0-8D47-B2778FBA1BC3}"/>
    <hyperlink ref="G60" r:id="rId231" display="http://maps.google.com/?output=embed&amp;q=44.34788611,-68.42233333" xr:uid="{483D1A22-FD92-4447-A691-907B3E4595A9}"/>
    <hyperlink ref="P60" r:id="rId232" display="http://www.usharbormaster.com/secure/AuxAidReport_new.cfm?id=43919" xr:uid="{AC078702-3B62-4F19-93B9-577B036C1347}"/>
    <hyperlink ref="E61" r:id="rId233" display="http://www.usharbormaster.com/secure/auxview.cfm?recordid=43920" xr:uid="{AADF60EE-EDF3-44BB-9B97-F52AA7F57C9A}"/>
    <hyperlink ref="F61" r:id="rId234" display="http://maps.google.com/?output=embed&amp;q=44.34646111,-68.42233333" xr:uid="{3E6A822C-871D-4F2B-B802-F3AAACA3A6AE}"/>
    <hyperlink ref="G61" r:id="rId235" display="http://maps.google.com/?output=embed&amp;q=44.34646111,-68.42233333" xr:uid="{D0AE0EFF-B117-476A-B83C-742C97BFC211}"/>
    <hyperlink ref="P61" r:id="rId236" display="http://www.usharbormaster.com/secure/AuxAidReport_new.cfm?id=43920" xr:uid="{5674A979-4CFB-4791-BA2E-51F315C25B9D}"/>
    <hyperlink ref="E62" r:id="rId237" display="http://www.usharbormaster.com/secure/auxview.cfm?recordid=43921" xr:uid="{D29D71FD-EF13-4200-826A-50CE93D61441}"/>
    <hyperlink ref="F62" r:id="rId238" display="http://maps.google.com/?output=embed&amp;q=44.34646111,-68.42118611" xr:uid="{344E04EB-B7A3-46B0-B19F-7BBE591D2CB6}"/>
    <hyperlink ref="G62" r:id="rId239" display="http://maps.google.com/?output=embed&amp;q=44.34646111,-68.42118611" xr:uid="{9C5B78A9-C716-479A-A8E6-4F099FEE92D3}"/>
    <hyperlink ref="P62" r:id="rId240" display="http://www.usharbormaster.com/secure/AuxAidReport_new.cfm?id=43921" xr:uid="{7667908F-5793-47DD-BC08-9BDE99ECC484}"/>
    <hyperlink ref="E63" r:id="rId241" display="http://www.usharbormaster.com/secure/auxview.cfm?recordid=43922" xr:uid="{AAC71B06-B2E9-4BD6-95E8-261E57CEAA15}"/>
    <hyperlink ref="F63" r:id="rId242" display="http://maps.google.com/?output=embed&amp;q=44.34788611,-68.42118611" xr:uid="{E64EF743-B91D-47BD-AB71-6EC411951D52}"/>
    <hyperlink ref="G63" r:id="rId243" display="http://maps.google.com/?output=embed&amp;q=44.34788611,-68.42118611" xr:uid="{BF8E3FEE-9B59-4219-B02B-E07CDEFA9D98}"/>
    <hyperlink ref="P63" r:id="rId244" display="http://www.usharbormaster.com/secure/AuxAidReport_new.cfm?id=43922" xr:uid="{0416E074-76A3-4CB0-BF70-3B656D4BAFDF}"/>
    <hyperlink ref="E64" r:id="rId245" display="http://www.usharbormaster.com/secure/auxview.cfm?recordid=27903" xr:uid="{0C759801-752E-42FE-B3FB-D65A3224B4D5}"/>
    <hyperlink ref="F64" r:id="rId246" display="http://maps.google.com/?output=embed&amp;q=44.30961111,-68.44655556" xr:uid="{8001FB14-285E-402F-84AA-33011E088B8A}"/>
    <hyperlink ref="G64" r:id="rId247" display="http://maps.google.com/?output=embed&amp;q=44.30961111,-68.44655556" xr:uid="{D332C237-7AD1-4804-8F30-41799464B6CD}"/>
    <hyperlink ref="P64" r:id="rId248" display="http://www.usharbormaster.com/secure/AuxAidReport_new.cfm?id=27903" xr:uid="{05A970B9-1E8C-4AEE-A6FC-49A5AF066732}"/>
    <hyperlink ref="E65" r:id="rId249" display="http://www.usharbormaster.com/secure/auxview.cfm?recordid=27904" xr:uid="{F36E971A-9A79-4E53-819E-14C4028B725F}"/>
    <hyperlink ref="F65" r:id="rId250" display="http://maps.google.com/?output=embed&amp;q=44.30952778,-68.44463889" xr:uid="{6E58DA3B-46C5-4D2F-81AF-B41FDDF77C60}"/>
    <hyperlink ref="G65" r:id="rId251" display="http://maps.google.com/?output=embed&amp;q=44.30952778,-68.44463889" xr:uid="{C4219CAC-0555-4A28-A9BA-F60E552208D3}"/>
    <hyperlink ref="P65" r:id="rId252" display="http://www.usharbormaster.com/secure/AuxAidReport_new.cfm?id=27904" xr:uid="{AB959579-8B6F-413C-BD8F-08F0445A3F31}"/>
    <hyperlink ref="E66" r:id="rId253" display="http://www.usharbormaster.com/secure/auxview.cfm?recordid=27905" xr:uid="{3B239D77-E59E-4B53-8A29-CC26E2C00FFF}"/>
    <hyperlink ref="F66" r:id="rId254" display="http://maps.google.com/?output=embed&amp;q=44.30594444,-68.44488889" xr:uid="{9C12C986-7C52-48E8-B7AE-6C26B8DDD769}"/>
    <hyperlink ref="G66" r:id="rId255" display="http://maps.google.com/?output=embed&amp;q=44.30594444,-68.44488889" xr:uid="{4E93FA1B-80F4-48BE-A009-1BE969E8AEC6}"/>
    <hyperlink ref="P66" r:id="rId256" display="http://www.usharbormaster.com/secure/AuxAidReport_new.cfm?id=27905" xr:uid="{B0D64313-5E0B-403A-9F1D-07A5959235A5}"/>
    <hyperlink ref="E67" r:id="rId257" display="http://www.usharbormaster.com/secure/auxview.cfm?recordid=27902" xr:uid="{682AA121-F8AF-4DA3-A269-190C4F61E3B7}"/>
    <hyperlink ref="F67" r:id="rId258" display="http://maps.google.com/?output=embed&amp;q=44.30602778,-68.44677778" xr:uid="{51DA3B3E-38B4-4BC5-8D69-03A816F8BEF7}"/>
    <hyperlink ref="G67" r:id="rId259" display="http://maps.google.com/?output=embed&amp;q=44.30602778,-68.44677778" xr:uid="{6105E37A-4B3C-4A21-91DC-9965FCB17B85}"/>
    <hyperlink ref="P67" r:id="rId260" display="http://www.usharbormaster.com/secure/AuxAidReport_new.cfm?id=27902" xr:uid="{DACA1EFF-A93F-4FD0-82E7-CA91CF98AFBB}"/>
    <hyperlink ref="E68" r:id="rId261" display="http://www.usharbormaster.com/secure/auxview.cfm?recordid=23564" xr:uid="{B7EEF614-4A91-431B-91F7-343D917A7BA0}"/>
    <hyperlink ref="F68" r:id="rId262" display="http://maps.google.com/?output=embed&amp;q=44.33186667,-68.76875000" xr:uid="{7EC18029-0279-4344-AFB1-712568643E7B}"/>
    <hyperlink ref="G68" r:id="rId263" display="http://maps.google.com/?output=embed&amp;q=44.33186667,-68.76875000" xr:uid="{EBC72675-C646-4715-9FC4-4A0AC3F2EF19}"/>
    <hyperlink ref="P68" r:id="rId264" display="http://www.usharbormaster.com/secure/AuxAidReport_new.cfm?id=23564" xr:uid="{B2C9FC1E-5497-4148-983D-829AB89AB5F3}"/>
    <hyperlink ref="E69" r:id="rId265" display="http://www.usharbormaster.com/secure/auxview.cfm?recordid=23565" xr:uid="{845AD4AA-3EEC-4A01-B00B-FC4FBB7DD655}"/>
    <hyperlink ref="F69" r:id="rId266" display="http://maps.google.com/?output=embed&amp;q=44.33276667,-68.76886667" xr:uid="{3C81D674-BE7D-4E4F-895D-FBC98D8B03F5}"/>
    <hyperlink ref="G69" r:id="rId267" display="http://maps.google.com/?output=embed&amp;q=44.33276667,-68.76886667" xr:uid="{2A5616EB-2547-4350-B044-67395D02EA2B}"/>
    <hyperlink ref="P69" r:id="rId268" display="http://www.usharbormaster.com/secure/AuxAidReport_new.cfm?id=23565" xr:uid="{D34BAF27-C621-48BE-A11A-2446D6D13832}"/>
    <hyperlink ref="E70" r:id="rId269" display="http://www.usharbormaster.com/secure/auxview.cfm?recordid=23563" xr:uid="{96A5D338-B4F9-4691-8186-B23623B899C2}"/>
    <hyperlink ref="F70" r:id="rId270" display="http://maps.google.com/?output=embed&amp;q=44.32285000,-68.76685000" xr:uid="{EADDE126-A6A5-4F6D-ADD2-684E8EE9986C}"/>
    <hyperlink ref="G70" r:id="rId271" display="http://maps.google.com/?output=embed&amp;q=44.32285000,-68.76685000" xr:uid="{6016F684-4318-4C41-B784-E3547454DC63}"/>
    <hyperlink ref="P70" r:id="rId272" display="http://www.usharbormaster.com/secure/AuxAidReport_new.cfm?id=23563" xr:uid="{7E65DCFA-3EF1-4C7D-A1D1-6E1C3A3B9E0D}"/>
    <hyperlink ref="E71" r:id="rId273" display="http://www.usharbormaster.com/secure/auxview.cfm?recordid=25684" xr:uid="{6752DAF5-4AB7-44EC-A64E-C393D60247D3}"/>
    <hyperlink ref="F71" r:id="rId274" display="http://maps.google.com/?output=embed&amp;q=44.28061389,-68.94317500" xr:uid="{534A78BF-A97C-4BE3-B6ED-89A8FC343552}"/>
    <hyperlink ref="G71" r:id="rId275" display="http://maps.google.com/?output=embed&amp;q=44.28061389,-68.94317500" xr:uid="{5271542E-6598-4885-8FD5-5D470BD51CA0}"/>
    <hyperlink ref="P71" r:id="rId276" display="http://www.usharbormaster.com/secure/AuxAidReport_new.cfm?id=25684" xr:uid="{53607F71-D7AD-4E2C-9F3A-0C7FB2F896CB}"/>
    <hyperlink ref="E72" r:id="rId277" display="http://www.usharbormaster.com/secure/auxview.cfm?recordid=25683" xr:uid="{1C0FEC06-CB64-44CB-83B9-2EB694275297}"/>
    <hyperlink ref="F72" r:id="rId278" display="http://maps.google.com/?output=embed&amp;q=44.28047222,-68.94302778" xr:uid="{D0BC3A32-A088-4439-86E0-E1D846520BFC}"/>
    <hyperlink ref="G72" r:id="rId279" display="http://maps.google.com/?output=embed&amp;q=44.28047222,-68.94302778" xr:uid="{8E838270-4968-4062-88D7-A560AFF76065}"/>
    <hyperlink ref="P72" r:id="rId280" display="http://www.usharbormaster.com/secure/AuxAidReport_new.cfm?id=25683" xr:uid="{1BFE2895-DCC9-4ADB-A957-CF47787F57E7}"/>
    <hyperlink ref="E73" r:id="rId281" display="http://www.usharbormaster.com/secure/auxview.cfm?recordid=25681" xr:uid="{C3162BF6-F9D1-402A-9BF2-D4B51F504C24}"/>
    <hyperlink ref="F73" r:id="rId282" display="http://maps.google.com/?output=embed&amp;q=44.28066667,-69.00521944" xr:uid="{B504AD37-6A33-4013-B009-1A0AB14716B0}"/>
    <hyperlink ref="G73" r:id="rId283" display="http://maps.google.com/?output=embed&amp;q=44.28066667,-69.00521944" xr:uid="{01C9A85A-AA44-43BA-9B2A-5804B23E6687}"/>
    <hyperlink ref="P73" r:id="rId284" display="http://www.usharbormaster.com/secure/AuxAidReport_new.cfm?id=25681" xr:uid="{101D38B5-1208-44E5-99DA-46370059E770}"/>
    <hyperlink ref="E74" r:id="rId285" display="http://www.usharbormaster.com/secure/auxview.cfm?recordid=25682" xr:uid="{47D5B77A-93FC-423E-BCB9-ECE417B3C749}"/>
    <hyperlink ref="F74" r:id="rId286" display="http://maps.google.com/?output=embed&amp;q=44.28045000,-69.00531944" xr:uid="{59A6B471-91AF-4740-BBAB-44DDE7A1ED25}"/>
    <hyperlink ref="G74" r:id="rId287" display="http://maps.google.com/?output=embed&amp;q=44.28045000,-69.00531944" xr:uid="{82FD5AE4-FE21-4B89-BC79-065E78244636}"/>
    <hyperlink ref="P74" r:id="rId288" display="http://www.usharbormaster.com/secure/AuxAidReport_new.cfm?id=25682" xr:uid="{0F3742DF-F1BD-44CB-96AA-46E1B0F4F2E6}"/>
    <hyperlink ref="E75" r:id="rId289" display="http://www.usharbormaster.com/secure/auxview.cfm?recordid=28381" xr:uid="{A54FF3FB-B30B-461D-B291-97694A44A549}"/>
    <hyperlink ref="F75" r:id="rId290" display="http://maps.google.com/?output=embed&amp;q=44.34622500,-68.48065556" xr:uid="{2E981A57-9E3A-4018-B4CE-899571E570AC}"/>
    <hyperlink ref="G75" r:id="rId291" display="http://maps.google.com/?output=embed&amp;q=44.34622500,-68.48065556" xr:uid="{A1A4B9C0-0C08-4545-9B4F-C84269578B6D}"/>
    <hyperlink ref="P75" r:id="rId292" display="http://www.usharbormaster.com/secure/AuxAidReport_new.cfm?id=28381" xr:uid="{A2D17862-FAA6-43EF-96FB-0B0C5D883620}"/>
    <hyperlink ref="E76" r:id="rId293" display="http://www.usharbormaster.com/secure/auxview.cfm?recordid=28382" xr:uid="{507BFB3F-9E43-4249-9AAC-787BA9187F37}"/>
    <hyperlink ref="F76" r:id="rId294" display="http://maps.google.com/?output=embed&amp;q=44.34450278,-68.48018889" xr:uid="{F7A3C2C3-15DB-434B-B0E2-0F7B93C01312}"/>
    <hyperlink ref="G76" r:id="rId295" display="http://maps.google.com/?output=embed&amp;q=44.34450278,-68.48018889" xr:uid="{28DF6416-F194-4691-ABA5-7EF8A7D5279A}"/>
    <hyperlink ref="P76" r:id="rId296" display="http://www.usharbormaster.com/secure/AuxAidReport_new.cfm?id=28382" xr:uid="{50D14545-C422-427F-B682-7F8460EF3017}"/>
    <hyperlink ref="E77" r:id="rId297" display="http://www.usharbormaster.com/secure/auxview.cfm?recordid=28383" xr:uid="{8082DCD0-D1AB-4798-AB96-D644C9C684FD}"/>
    <hyperlink ref="F77" r:id="rId298" display="http://maps.google.com/?output=embed&amp;q=44.34433611,-68.48138889" xr:uid="{F3903295-32B4-498B-B53E-65DC8AEB3CD7}"/>
    <hyperlink ref="G77" r:id="rId299" display="http://maps.google.com/?output=embed&amp;q=44.34433611,-68.48138889" xr:uid="{851A3FD3-6395-465A-A384-D6C5A16C429C}"/>
    <hyperlink ref="P77" r:id="rId300" display="http://www.usharbormaster.com/secure/AuxAidReport_new.cfm?id=28383" xr:uid="{766E602B-0472-4112-AE4A-5F12406FF423}"/>
    <hyperlink ref="E78" r:id="rId301" display="http://www.usharbormaster.com/secure/auxview.cfm?recordid=28384" xr:uid="{6B5F9254-CBF4-4F59-BE15-C3A0CAAF3B9F}"/>
    <hyperlink ref="F78" r:id="rId302" display="http://maps.google.com/?output=embed&amp;q=44.34605833,-68.48185556" xr:uid="{2CB2ED2D-42C8-49F7-9B49-6F4DD0178169}"/>
    <hyperlink ref="G78" r:id="rId303" display="http://maps.google.com/?output=embed&amp;q=44.34605833,-68.48185556" xr:uid="{BC48E4C6-BEB9-4F50-9E8E-51E79BB983D9}"/>
    <hyperlink ref="P78" r:id="rId304" display="http://www.usharbormaster.com/secure/AuxAidReport_new.cfm?id=28384" xr:uid="{BA19F71C-C848-4EEE-8B0F-B9ECB0350CE5}"/>
    <hyperlink ref="E79" r:id="rId305" display="http://www.usharbormaster.com/secure/auxview.cfm?recordid=42794" xr:uid="{5E747089-E42B-4B7C-9B12-4834341CE45F}"/>
    <hyperlink ref="F79" r:id="rId306" display="http://maps.google.com/?output=embed&amp;q=44.43804722,-68.34732778" xr:uid="{EE266C76-8B65-4135-9ABA-EA698791914C}"/>
    <hyperlink ref="G79" r:id="rId307" display="http://maps.google.com/?output=embed&amp;q=44.43804722,-68.34732778" xr:uid="{5A69DAE9-E55A-4D5D-881C-703DBC24BD96}"/>
    <hyperlink ref="P79" r:id="rId308" display="http://www.usharbormaster.com/secure/AuxAidReport_new.cfm?id=42794" xr:uid="{35C31D2D-3DA1-4701-832A-3EDA184A7354}"/>
    <hyperlink ref="E80" r:id="rId309" display="http://www.usharbormaster.com/secure/auxview.cfm?recordid=42796" xr:uid="{2054213B-4F66-4B78-BA97-2730726FE18F}"/>
    <hyperlink ref="F80" r:id="rId310" display="http://maps.google.com/?output=embed&amp;q=44.43731111,-68.34681389" xr:uid="{A604C91C-3DD6-48EE-83F9-FB6F3C236F5C}"/>
    <hyperlink ref="G80" r:id="rId311" display="http://maps.google.com/?output=embed&amp;q=44.43731111,-68.34681389" xr:uid="{0309BE5B-EB0F-45DA-BB13-9148213BC1A7}"/>
    <hyperlink ref="P80" r:id="rId312" display="http://www.usharbormaster.com/secure/AuxAidReport_new.cfm?id=42796" xr:uid="{30374F33-383E-4010-BCB8-3CF26F384F6C}"/>
    <hyperlink ref="E81" r:id="rId313" display="http://www.usharbormaster.com/secure/auxview.cfm?recordid=42795" xr:uid="{93F913A1-C5D4-40F2-BB5F-D0869B2C338E}"/>
    <hyperlink ref="F81" r:id="rId314" display="http://maps.google.com/?output=embed&amp;q=44.43705000,-68.34732778" xr:uid="{C22CA53D-2954-40D4-B404-448A53C65D50}"/>
    <hyperlink ref="G81" r:id="rId315" display="http://maps.google.com/?output=embed&amp;q=44.43705000,-68.34732778" xr:uid="{99266587-A7EA-497E-9602-262FCED773A0}"/>
    <hyperlink ref="P81" r:id="rId316" display="http://www.usharbormaster.com/secure/AuxAidReport_new.cfm?id=42795" xr:uid="{88AA241D-32AE-4BC3-8D0B-1AA6451D10DE}"/>
    <hyperlink ref="E82" r:id="rId317" display="http://www.usharbormaster.com/secure/auxview.cfm?recordid=42797" xr:uid="{5285E8A5-B00B-4303-9EBF-F72BEABE0A2B}"/>
    <hyperlink ref="F82" r:id="rId318" display="http://maps.google.com/?output=embed&amp;q=44.43785000,-68.34786667" xr:uid="{10136536-1D25-44FF-B918-25D333C39601}"/>
    <hyperlink ref="G82" r:id="rId319" display="http://maps.google.com/?output=embed&amp;q=44.43785000,-68.34786667" xr:uid="{6502ED10-3ABF-45C3-85C3-DCBE30AAD328}"/>
    <hyperlink ref="P82" r:id="rId320" display="http://www.usharbormaster.com/secure/AuxAidReport_new.cfm?id=42797" xr:uid="{47CB4DF3-7FA4-4483-BA28-5CB635EB5A5B}"/>
    <hyperlink ref="E83" r:id="rId321" display="http://www.usharbormaster.com/secure/auxview.cfm?recordid=44424" xr:uid="{792EC52D-49F8-4D81-A5D6-B386D075DB7F}"/>
    <hyperlink ref="F83" r:id="rId322" display="http://maps.google.com/?output=embed&amp;q=44.64169000,-67.29738500" xr:uid="{3CB337D5-17CC-4476-9A67-1683082CA8C8}"/>
    <hyperlink ref="G83" r:id="rId323" display="http://maps.google.com/?output=embed&amp;q=44.64169000,-67.29738500" xr:uid="{8F769B0B-0C1F-40A3-8402-B1079DBF29A3}"/>
    <hyperlink ref="P83" r:id="rId324" display="http://www.usharbormaster.com/secure/AuxAidReport_new.cfm?id=44424" xr:uid="{25D5B998-BC02-4903-AACF-4849F20D82F7}"/>
    <hyperlink ref="E84" r:id="rId325" display="http://www.usharbormaster.com/secure/auxview.cfm?recordid=44425" xr:uid="{A4346E86-7A91-4953-8072-6CC3A9A3EA46}"/>
    <hyperlink ref="F84" r:id="rId326" display="http://maps.google.com/?output=embed&amp;q=44.64084000,-67.29740000" xr:uid="{A71BC125-456A-4D6B-BB79-A8688151D7D4}"/>
    <hyperlink ref="G84" r:id="rId327" display="http://maps.google.com/?output=embed&amp;q=44.64084000,-67.29740000" xr:uid="{5A3F0C52-7CFE-47AC-A35F-9BAAE61B792A}"/>
    <hyperlink ref="P84" r:id="rId328" display="http://www.usharbormaster.com/secure/AuxAidReport_new.cfm?id=44425" xr:uid="{1A1E5192-55C5-45D9-A492-D5E5BD88A99E}"/>
    <hyperlink ref="E85" r:id="rId329" display="http://www.usharbormaster.com/secure/auxview.cfm?recordid=30916" xr:uid="{3B6E7AD0-8982-4F89-ABDF-97AC97647A0F}"/>
    <hyperlink ref="F85" r:id="rId330" display="http://maps.google.com/?output=embed&amp;q=44.91138889,-67.04888889" xr:uid="{C7EBA853-A6DD-48BF-BDBA-E3257CAF9593}"/>
    <hyperlink ref="G85" r:id="rId331" display="http://maps.google.com/?output=embed&amp;q=44.91138889,-67.04888889" xr:uid="{4E9C8A5A-D50E-4C9E-A56F-5137CB20E884}"/>
    <hyperlink ref="P85" r:id="rId332" display="http://www.usharbormaster.com/secure/AuxAidReport_new.cfm?id=30916" xr:uid="{DFC3DC12-23AA-4087-915B-8E45D4C577E4}"/>
    <hyperlink ref="E86" r:id="rId333" display="http://www.usharbormaster.com/secure/auxview.cfm?recordid=30917" xr:uid="{D7A80FFF-B50D-45C9-A42D-7729E37E158E}"/>
    <hyperlink ref="F86" r:id="rId334" display="http://maps.google.com/?output=embed&amp;q=44.91027778,-67.04250000" xr:uid="{821155C3-A936-4CD4-98EC-8B88C3153382}"/>
    <hyperlink ref="G86" r:id="rId335" display="http://maps.google.com/?output=embed&amp;q=44.91027778,-67.04250000" xr:uid="{E5D6851C-BD74-44AE-BC90-A2C327B01379}"/>
    <hyperlink ref="P86" r:id="rId336" display="http://www.usharbormaster.com/secure/AuxAidReport_new.cfm?id=30917" xr:uid="{F0F5F91C-48AF-4F23-A072-F586FA42C837}"/>
    <hyperlink ref="E87" r:id="rId337" display="http://www.usharbormaster.com/secure/auxview.cfm?recordid=30918" xr:uid="{8DA8914C-61C9-4EC3-9EF7-F241FE571A3B}"/>
    <hyperlink ref="F87" r:id="rId338" display="http://maps.google.com/?output=embed&amp;q=44.90722222,-67.04388889" xr:uid="{1A85EB27-5831-424B-A4C1-246F347992DC}"/>
    <hyperlink ref="G87" r:id="rId339" display="http://maps.google.com/?output=embed&amp;q=44.90722222,-67.04388889" xr:uid="{D3F57B12-E9EB-4110-AFB6-68F5D39F4D9F}"/>
    <hyperlink ref="P87" r:id="rId340" display="http://www.usharbormaster.com/secure/AuxAidReport_new.cfm?id=30918" xr:uid="{0E708EB1-C1E1-46A3-A884-1B7BA3CE1A38}"/>
    <hyperlink ref="E88" r:id="rId341" display="http://www.usharbormaster.com/secure/auxview.cfm?recordid=30919" xr:uid="{DB472697-E0EA-487D-9278-D263C80D43F9}"/>
    <hyperlink ref="F88" r:id="rId342" display="http://maps.google.com/?output=embed&amp;q=44.90888889,-67.05083333" xr:uid="{C401E37A-9809-4E1B-9BF1-9C58A9401A4A}"/>
    <hyperlink ref="G88" r:id="rId343" display="http://maps.google.com/?output=embed&amp;q=44.90888889,-67.05083333" xr:uid="{7012E53D-F870-405C-A2A4-30A61F9349BD}"/>
    <hyperlink ref="P88" r:id="rId344" display="http://www.usharbormaster.com/secure/AuxAidReport_new.cfm?id=30919" xr:uid="{D8EB4EB6-D9CA-44D6-82BE-85E9C8A7DA69}"/>
    <hyperlink ref="E89" r:id="rId345" display="http://www.usharbormaster.com/secure/auxview.cfm?recordid=41462" xr:uid="{AED33942-D3DA-49E7-B314-C1CD03608993}"/>
    <hyperlink ref="F89" r:id="rId346" display="http://maps.google.com/?output=embed&amp;q=44.09976667,-69.09641667" xr:uid="{7316D834-596F-4A44-9573-99CE142AF0FB}"/>
    <hyperlink ref="G89" r:id="rId347" display="http://maps.google.com/?output=embed&amp;q=44.09976667,-69.09641667" xr:uid="{0E925C1F-39A7-4852-B30B-83F3E59E218B}"/>
    <hyperlink ref="P89" r:id="rId348" display="http://www.usharbormaster.com/secure/AuxAidReport_new.cfm?id=41462" xr:uid="{C7D1782A-5098-4537-88E5-A8BC1C278564}"/>
    <hyperlink ref="E90" r:id="rId349" display="http://www.usharbormaster.com/secure/auxview.cfm?recordid=41459" xr:uid="{115DC0C0-A20B-490B-8AB6-E23A87D897E8}"/>
    <hyperlink ref="F90" r:id="rId350" display="http://maps.google.com/?output=embed&amp;q=44.10018333,-69.09641667" xr:uid="{1B2FE6ED-87CF-4C49-B287-60EF2FAC6F80}"/>
    <hyperlink ref="G90" r:id="rId351" display="http://maps.google.com/?output=embed&amp;q=44.10018333,-69.09641667" xr:uid="{6BA39641-1BDE-4CB0-B92A-CF93BFADABBA}"/>
    <hyperlink ref="P90" r:id="rId352" display="http://www.usharbormaster.com/secure/AuxAidReport_new.cfm?id=41459" xr:uid="{C6F3570B-E633-4C60-9544-44C5C6DDB559}"/>
    <hyperlink ref="E91" r:id="rId353" display="http://www.usharbormaster.com/secure/auxview.cfm?recordid=41463" xr:uid="{811FD239-913D-46C2-819F-E25A3B8623FF}"/>
    <hyperlink ref="F91" r:id="rId354" display="http://maps.google.com/?output=embed&amp;q=44.09996667,-69.10100000" xr:uid="{6B2674FD-020D-4231-BDEC-B41407B02A72}"/>
    <hyperlink ref="G91" r:id="rId355" display="http://maps.google.com/?output=embed&amp;q=44.09996667,-69.10100000" xr:uid="{1FB74A3B-E9E1-4741-930A-1B105065FA84}"/>
    <hyperlink ref="P91" r:id="rId356" display="http://www.usharbormaster.com/secure/AuxAidReport_new.cfm?id=41463" xr:uid="{61D85644-6141-439C-A664-4714FF7B3885}"/>
    <hyperlink ref="E92" r:id="rId357" display="http://www.usharbormaster.com/secure/auxview.cfm?recordid=41460" xr:uid="{A84CC1A0-A7D9-456C-BC71-833A9E956F5F}"/>
    <hyperlink ref="F92" r:id="rId358" display="http://maps.google.com/?output=embed&amp;q=44.10031667,-69.10100000" xr:uid="{3D072E75-E476-470B-8B34-A006C6DDD873}"/>
    <hyperlink ref="G92" r:id="rId359" display="http://maps.google.com/?output=embed&amp;q=44.10031667,-69.10100000" xr:uid="{D62A5F4B-248B-45A0-B024-3FF7A83D8450}"/>
    <hyperlink ref="P92" r:id="rId360" display="http://www.usharbormaster.com/secure/AuxAidReport_new.cfm?id=41460" xr:uid="{2DD8479D-8B9B-4F1D-AB41-03EC33CBA5ED}"/>
    <hyperlink ref="E93" r:id="rId361" display="http://www.usharbormaster.com/secure/auxview.cfm?recordid=41464" xr:uid="{ADA27928-CF4D-452B-BB40-E4270AD41987}"/>
    <hyperlink ref="F93" r:id="rId362" display="http://maps.google.com/?output=embed&amp;q=44.10025000,-69.10441667" xr:uid="{F468E60D-D835-49C3-8328-5207F1B9593E}"/>
    <hyperlink ref="G93" r:id="rId363" display="http://maps.google.com/?output=embed&amp;q=44.10025000,-69.10441667" xr:uid="{0267E3D4-54A3-4A71-A9E6-15345743098A}"/>
    <hyperlink ref="P93" r:id="rId364" display="http://www.usharbormaster.com/secure/AuxAidReport_new.cfm?id=41464" xr:uid="{EBE0ED71-FEB0-4B7B-90BF-8E06079EA61E}"/>
    <hyperlink ref="E94" r:id="rId365" display="http://www.usharbormaster.com/secure/auxview.cfm?recordid=41461" xr:uid="{3D709A7D-9C0D-47E0-99C1-BF76C7591FB4}"/>
    <hyperlink ref="F94" r:id="rId366" display="http://maps.google.com/?output=embed&amp;q=44.10055000,-69.10495000" xr:uid="{D1911F2D-7FD2-4E37-9DF0-2E1AAE12BE75}"/>
    <hyperlink ref="G94" r:id="rId367" display="http://maps.google.com/?output=embed&amp;q=44.10055000,-69.10495000" xr:uid="{13AE3D17-76F5-4AC4-B008-B7F1F6FEDD68}"/>
    <hyperlink ref="P94" r:id="rId368" display="http://www.usharbormaster.com/secure/AuxAidReport_new.cfm?id=41461" xr:uid="{C991B481-355E-4951-822B-C8DF7F56B75E}"/>
    <hyperlink ref="E95" r:id="rId369" display="http://www.usharbormaster.com/secure/auxview.cfm?recordid=40146" xr:uid="{FBC81A1B-0B0C-4C2A-900F-9003EC422453}"/>
    <hyperlink ref="F95" r:id="rId370" display="http://maps.google.com/?output=embed&amp;q=44.10008333,-69.09720000" xr:uid="{CDA5C6F9-7F12-499B-B07B-F89AAA465DB3}"/>
    <hyperlink ref="G95" r:id="rId371" display="http://maps.google.com/?output=embed&amp;q=44.10008333,-69.09720000" xr:uid="{F35E8009-319A-4825-9ADC-42387548691A}"/>
    <hyperlink ref="P95" r:id="rId372" display="http://www.usharbormaster.com/secure/AuxAidReport_new.cfm?id=40146" xr:uid="{9CE98433-7885-42F2-B99C-CD7A149FDA74}"/>
    <hyperlink ref="E96" r:id="rId373" display="http://www.usharbormaster.com/secure/auxview.cfm?recordid=40147" xr:uid="{68E6EDEF-D0E6-4C15-8C3C-5BAAEAE8A81E}"/>
    <hyperlink ref="F96" r:id="rId374" display="http://maps.google.com/?output=embed&amp;q=44.10051667,-69.10460000" xr:uid="{417DF73F-C200-4CB0-814D-E34FCF7F7727}"/>
    <hyperlink ref="G96" r:id="rId375" display="http://maps.google.com/?output=embed&amp;q=44.10051667,-69.10460000" xr:uid="{E0DD513E-5312-42FC-ACCA-4173A99388E8}"/>
    <hyperlink ref="P96" r:id="rId376" display="http://www.usharbormaster.com/secure/AuxAidReport_new.cfm?id=40147" xr:uid="{0AF90D0C-95DD-4272-A8B5-3FE1065B1BF7}"/>
    <hyperlink ref="E97" r:id="rId377" display="http://www.usharbormaster.com/secure/auxview.cfm?recordid=40148" xr:uid="{451FA0C1-EC99-4AA8-BCBE-3ECFE08A0BC7}"/>
    <hyperlink ref="F97" r:id="rId378" display="http://maps.google.com/?output=embed&amp;q=44.10191667,-69.10321667" xr:uid="{2EEEEA6C-6D27-4D7A-B180-EA5A926A9590}"/>
    <hyperlink ref="G97" r:id="rId379" display="http://maps.google.com/?output=embed&amp;q=44.10191667,-69.10321667" xr:uid="{9FE88F97-D238-42E0-B747-8DF341D4788A}"/>
    <hyperlink ref="P97" r:id="rId380" display="http://www.usharbormaster.com/secure/AuxAidReport_new.cfm?id=40148" xr:uid="{482071AC-2311-475A-9216-A57D61E60296}"/>
    <hyperlink ref="E98" r:id="rId381" display="http://www.usharbormaster.com/secure/auxview.cfm?recordid=40149" xr:uid="{CEDF6715-87E7-481A-A104-F56548E37BC2}"/>
    <hyperlink ref="F98" r:id="rId382" display="http://maps.google.com/?output=embed&amp;q=44.10296667,-69.10065000" xr:uid="{944551FA-E15E-42CB-AB1C-867A0383E302}"/>
    <hyperlink ref="G98" r:id="rId383" display="http://maps.google.com/?output=embed&amp;q=44.10296667,-69.10065000" xr:uid="{4E9C7138-EB19-4DDA-8524-2320AA4D430D}"/>
    <hyperlink ref="P98" r:id="rId384" display="http://www.usharbormaster.com/secure/AuxAidReport_new.cfm?id=40149" xr:uid="{2B8E96A6-F626-45EF-925D-56E903A3FE14}"/>
    <hyperlink ref="E99" r:id="rId385" display="http://www.usharbormaster.com/secure/auxview.cfm?recordid=40150" xr:uid="{FEAB8D4B-EB6D-4CA3-A03A-9F131979EB4F}"/>
    <hyperlink ref="F99" r:id="rId386" display="http://maps.google.com/?output=embed&amp;q=44.10953333,-69.09500000" xr:uid="{A7A0F6D5-A0E0-4C57-B72D-56DECBDE6442}"/>
    <hyperlink ref="G99" r:id="rId387" display="http://maps.google.com/?output=embed&amp;q=44.10953333,-69.09500000" xr:uid="{B0183064-9406-4619-92BC-BB69BD04616E}"/>
    <hyperlink ref="P99" r:id="rId388" display="http://www.usharbormaster.com/secure/AuxAidReport_new.cfm?id=40150" xr:uid="{58D9D8B7-9303-41B2-9803-1CC190C94C40}"/>
    <hyperlink ref="E100" r:id="rId389" display="http://www.usharbormaster.com/secure/auxview.cfm?recordid=24235" xr:uid="{AE238844-C44E-4BDC-BDB3-48DEF6B37051}"/>
    <hyperlink ref="F100" r:id="rId390" display="http://maps.google.com/?output=embed&amp;q=44.08166667,-69.09777778" xr:uid="{B9F9A12E-9A5A-4A2E-BAC7-DDFA9E90B078}"/>
    <hyperlink ref="G100" r:id="rId391" display="http://maps.google.com/?output=embed&amp;q=44.08166667,-69.09777778" xr:uid="{FAE9AE59-256F-460D-A0DE-7E3563F597BF}"/>
    <hyperlink ref="P100" r:id="rId392" display="http://www.usharbormaster.com/secure/AuxAidReport_new.cfm?id=24235" xr:uid="{38188BB5-529F-43E0-999B-EAFC29703944}"/>
    <hyperlink ref="E101" r:id="rId393" display="http://www.usharbormaster.com/secure/auxview.cfm?recordid=27567" xr:uid="{076A3971-ED68-4770-BEE9-AC8C392D785D}"/>
    <hyperlink ref="F101" r:id="rId394" display="http://maps.google.com/?output=embed&amp;q=44.49283056,-67.58083056" xr:uid="{EADEED5A-0CD9-4781-AC4D-828FFAC29BE0}"/>
    <hyperlink ref="G101" r:id="rId395" display="http://maps.google.com/?output=embed&amp;q=44.49283056,-67.58083056" xr:uid="{50283685-130C-4E53-82A6-A3B5CBF1065B}"/>
    <hyperlink ref="P101" r:id="rId396" display="http://www.usharbormaster.com/secure/AuxAidReport_new.cfm?id=27567" xr:uid="{915C02EB-531C-48EE-8881-15E2A1AD7F98}"/>
    <hyperlink ref="E102" r:id="rId397" display="http://www.usharbormaster.com/secure/auxview.cfm?recordid=27568" xr:uid="{351A2DC1-C6F6-43E6-BB17-BD4C56956DE7}"/>
    <hyperlink ref="F102" r:id="rId398" display="http://maps.google.com/?output=embed&amp;q=44.49045000,-67.57890000" xr:uid="{D0E25357-FBA7-4068-A10D-70E5CEFFF605}"/>
    <hyperlink ref="G102" r:id="rId399" display="http://maps.google.com/?output=embed&amp;q=44.49045000,-67.57890000" xr:uid="{04E4CA7B-C9DE-487D-A7A9-656AFF0B9E51}"/>
    <hyperlink ref="P102" r:id="rId400" display="http://www.usharbormaster.com/secure/AuxAidReport_new.cfm?id=27568" xr:uid="{1265846F-41B9-478E-ADD4-A9E576CF801B}"/>
    <hyperlink ref="E103" r:id="rId401" display="http://www.usharbormaster.com/secure/auxview.cfm?recordid=27569" xr:uid="{E670D2A1-9290-44DD-848C-F9E37FA86049}"/>
    <hyperlink ref="F103" r:id="rId402" display="http://maps.google.com/?output=embed&amp;q=44.49163889,-67.57793889" xr:uid="{F69592AE-B82F-4C17-922D-AAC958E18898}"/>
    <hyperlink ref="G103" r:id="rId403" display="http://maps.google.com/?output=embed&amp;q=44.49163889,-67.57793889" xr:uid="{86FFB24B-0087-41B4-8314-4E7031545DB3}"/>
    <hyperlink ref="P103" r:id="rId404" display="http://www.usharbormaster.com/secure/AuxAidReport_new.cfm?id=27569" xr:uid="{17DCF595-12F4-4DD4-9C92-901976ABFDA7}"/>
    <hyperlink ref="E104" r:id="rId405" display="http://www.usharbormaster.com/secure/auxview.cfm?recordid=27570" xr:uid="{E24EB63B-5239-40B7-BAF6-D423C7BCBA0C}"/>
    <hyperlink ref="F104" r:id="rId406" display="http://maps.google.com/?output=embed&amp;q=44.49165000,-67.58178889" xr:uid="{41F85792-5231-468A-9425-DD2AB65D1C74}"/>
    <hyperlink ref="G104" r:id="rId407" display="http://maps.google.com/?output=embed&amp;q=44.49165000,-67.58178889" xr:uid="{DB160612-DA5C-4090-88EE-73E6AB8813A5}"/>
    <hyperlink ref="P104" r:id="rId408" display="http://www.usharbormaster.com/secure/AuxAidReport_new.cfm?id=27570" xr:uid="{43499685-6688-43CE-85C8-C3DB98E33965}"/>
    <hyperlink ref="E105" r:id="rId409" display="http://www.usharbormaster.com/secure/auxview.cfm?recordid=28757" xr:uid="{010E18ED-8527-4151-A354-28E52F3E6853}"/>
    <hyperlink ref="F105" r:id="rId410" display="http://maps.google.com/?output=embed&amp;q=44.12175000,-68.44113056" xr:uid="{45424D8F-A5AA-471A-88EB-63C3216E245F}"/>
    <hyperlink ref="G105" r:id="rId411" display="http://maps.google.com/?output=embed&amp;q=44.12175000,-68.44113056" xr:uid="{FDCA3E85-41C7-4B86-8634-B07E15F374D0}"/>
    <hyperlink ref="P105" r:id="rId412" display="http://www.usharbormaster.com/secure/AuxAidReport_new.cfm?id=28757" xr:uid="{DCF9ECCF-7AAB-4B7D-88C2-B9692A956C54}"/>
    <hyperlink ref="E106" r:id="rId413" display="http://www.usharbormaster.com/secure/auxview.cfm?recordid=28758" xr:uid="{AA21C13A-5D66-4A3F-A14C-F1E9D0BCEDBE}"/>
    <hyperlink ref="F106" r:id="rId414" display="http://maps.google.com/?output=embed&amp;q=44.12075000,-68.44154722" xr:uid="{6546EDF0-8496-442F-AB33-2F598656FA72}"/>
    <hyperlink ref="G106" r:id="rId415" display="http://maps.google.com/?output=embed&amp;q=44.12075000,-68.44154722" xr:uid="{F9BF82F5-EC8A-4ECE-A55D-7457B39D6A93}"/>
    <hyperlink ref="P106" r:id="rId416" display="http://www.usharbormaster.com/secure/AuxAidReport_new.cfm?id=28758" xr:uid="{679F3106-BCD2-4FCE-B1F9-37D0F1DCCC20}"/>
    <hyperlink ref="E107" r:id="rId417" display="http://www.usharbormaster.com/secure/auxview.cfm?recordid=28759" xr:uid="{8D917869-3F4F-4B5E-A90D-1CDE77D3AB93}"/>
    <hyperlink ref="F107" r:id="rId418" display="http://maps.google.com/?output=embed&amp;q=44.11938889,-68.43626944" xr:uid="{E1DB45E3-9980-4DA4-A4F9-3FDCADED4E9F}"/>
    <hyperlink ref="G107" r:id="rId419" display="http://maps.google.com/?output=embed&amp;q=44.11938889,-68.43626944" xr:uid="{A2729E4F-528B-4D91-ADF6-83BA93B7239B}"/>
    <hyperlink ref="P107" r:id="rId420" display="http://www.usharbormaster.com/secure/AuxAidReport_new.cfm?id=28759" xr:uid="{28B95D3D-A7C2-46EF-BFDF-42DA4132E6DC}"/>
    <hyperlink ref="E108" r:id="rId421" display="http://www.usharbormaster.com/secure/auxview.cfm?recordid=28760" xr:uid="{783DCB81-98E9-4E58-94A2-7403015CB33E}"/>
    <hyperlink ref="F108" r:id="rId422" display="http://maps.google.com/?output=embed&amp;q=44.12021944,-68.43551944" xr:uid="{6CF6604A-8F2D-4CED-8963-ACA74D584DD6}"/>
    <hyperlink ref="G108" r:id="rId423" display="http://maps.google.com/?output=embed&amp;q=44.12021944,-68.43551944" xr:uid="{62944923-1F37-44EB-B03B-26CBB0B8EF0E}"/>
    <hyperlink ref="P108" r:id="rId424" display="http://www.usharbormaster.com/secure/AuxAidReport_new.cfm?id=28760" xr:uid="{4947BE4C-E5FF-4C6D-A72B-E140C2AC409C}"/>
    <hyperlink ref="E109" r:id="rId425" display="http://www.usharbormaster.com/secure/auxview.cfm?recordid=27574" xr:uid="{E3581825-90CF-4B73-9018-E2A06688A5DF}"/>
    <hyperlink ref="F109" r:id="rId426" display="http://maps.google.com/?output=embed&amp;q=44.89637778,-67.05937500" xr:uid="{AA06C405-7090-4D2B-8908-4C1D4782828E}"/>
    <hyperlink ref="G109" r:id="rId427" display="http://maps.google.com/?output=embed&amp;q=44.89637778,-67.05937500" xr:uid="{A9F5C116-D8F0-4825-B2D1-83833FE449A1}"/>
    <hyperlink ref="P109" r:id="rId428" display="http://www.usharbormaster.com/secure/AuxAidReport_new.cfm?id=27574" xr:uid="{74EAF0F0-1E59-43A7-8343-7BFA02A3EC75}"/>
    <hyperlink ref="E110" r:id="rId429" display="http://www.usharbormaster.com/secure/auxview.cfm?recordid=27575" xr:uid="{F3375940-81EF-47C6-9296-5FE7FEBADCCF}"/>
    <hyperlink ref="F110" r:id="rId430" display="http://maps.google.com/?output=embed&amp;q=44.89819444,-67.06300000" xr:uid="{BFE166A5-76BE-488A-B56A-359B6E71D467}"/>
    <hyperlink ref="G110" r:id="rId431" display="http://maps.google.com/?output=embed&amp;q=44.89819444,-67.06300000" xr:uid="{0E50A220-F913-4660-87E5-62734C39D3D8}"/>
    <hyperlink ref="P110" r:id="rId432" display="http://www.usharbormaster.com/secure/AuxAidReport_new.cfm?id=27575" xr:uid="{E19D0745-C1E8-48D1-BF71-7069BBCA2FC1}"/>
    <hyperlink ref="E111" r:id="rId433" display="http://www.usharbormaster.com/secure/auxview.cfm?recordid=27576" xr:uid="{32F97B19-67A6-494C-BF34-E126FB56F39D}"/>
    <hyperlink ref="F111" r:id="rId434" display="http://maps.google.com/?output=embed&amp;q=44.89533333,-67.06572222" xr:uid="{B96D52AC-DFC2-427A-BD6A-75DF17FE8FB0}"/>
    <hyperlink ref="G111" r:id="rId435" display="http://maps.google.com/?output=embed&amp;q=44.89533333,-67.06572222" xr:uid="{84879C25-35A5-4537-A6F0-200CCFA09D2F}"/>
    <hyperlink ref="P111" r:id="rId436" display="http://www.usharbormaster.com/secure/AuxAidReport_new.cfm?id=27576" xr:uid="{0B6533BA-9748-405F-BA41-976CF04C7184}"/>
    <hyperlink ref="E112" r:id="rId437" display="http://www.usharbormaster.com/secure/auxview.cfm?recordid=27577" xr:uid="{6E59AC21-545B-4C28-911A-F7BD0D401A90}"/>
    <hyperlink ref="F112" r:id="rId438" display="http://maps.google.com/?output=embed&amp;q=44.89380556,-67.06152778" xr:uid="{061EB33F-DAE4-4D9E-B0C1-635441AB0656}"/>
    <hyperlink ref="G112" r:id="rId439" display="http://maps.google.com/?output=embed&amp;q=44.89380556,-67.06152778" xr:uid="{DA242E61-1F59-4341-A52C-F2234F29E85A}"/>
    <hyperlink ref="P112" r:id="rId440" display="http://www.usharbormaster.com/secure/AuxAidReport_new.cfm?id=27577" xr:uid="{1DB470BE-B6FD-48E9-A86E-257614E42963}"/>
    <hyperlink ref="E113" r:id="rId441" display="http://www.usharbormaster.com/secure/auxview.cfm?recordid=27571" xr:uid="{312D0EC3-347F-4ACF-A8A2-B9EEB8867643}"/>
    <hyperlink ref="F113" r:id="rId442" display="http://maps.google.com/?output=embed&amp;q=44.50425000,-67.57443889" xr:uid="{BDDA8A8A-2ABD-40DE-BAC4-BDC2C3D29D5F}"/>
    <hyperlink ref="G113" r:id="rId443" display="http://maps.google.com/?output=embed&amp;q=44.50425000,-67.57443889" xr:uid="{767B0339-8AFC-441B-9455-19E0A738F257}"/>
    <hyperlink ref="P113" r:id="rId444" display="http://www.usharbormaster.com/secure/AuxAidReport_new.cfm?id=27571" xr:uid="{2E8A022A-55D6-4EA7-989D-973F5AB7A50D}"/>
    <hyperlink ref="E114" r:id="rId445" display="http://www.usharbormaster.com/secure/auxview.cfm?recordid=27572" xr:uid="{0C9BA345-E9B2-423A-9F35-143A8D5F485B}"/>
    <hyperlink ref="F114" r:id="rId446" display="http://maps.google.com/?output=embed&amp;q=44.50348889,-67.57333056" xr:uid="{3D8B18B2-8470-4BD0-8F39-988ECCAE58B4}"/>
    <hyperlink ref="G114" r:id="rId447" display="http://maps.google.com/?output=embed&amp;q=44.50348889,-67.57333056" xr:uid="{3872F1B4-AE6B-44A9-B77A-47B2581BB377}"/>
    <hyperlink ref="P114" r:id="rId448" display="http://www.usharbormaster.com/secure/AuxAidReport_new.cfm?id=27572" xr:uid="{3D309472-8EE5-4D79-95E0-88E9888CC900}"/>
    <hyperlink ref="E115" r:id="rId449" display="http://www.usharbormaster.com/secure/auxview.cfm?recordid=27573" xr:uid="{60FAA2B2-A5F6-40F7-B89F-366D0519ED07}"/>
    <hyperlink ref="F115" r:id="rId450" display="http://maps.google.com/?output=embed&amp;q=44.50208889,-67.57731111" xr:uid="{C2031279-15AF-460C-BE74-091DC204D422}"/>
    <hyperlink ref="G115" r:id="rId451" display="http://maps.google.com/?output=embed&amp;q=44.50208889,-67.57731111" xr:uid="{B517FF61-D8A2-4846-8A87-56D86B35949D}"/>
    <hyperlink ref="P115" r:id="rId452" display="http://www.usharbormaster.com/secure/AuxAidReport_new.cfm?id=27573" xr:uid="{49FCCDC7-BC67-4F3D-972E-D4D3AB59BE07}"/>
    <hyperlink ref="E116" r:id="rId453" display="http://www.usharbormaster.com/secure/auxview.cfm?recordid=27578" xr:uid="{D4C0347E-9CAA-4725-BE86-A5C161735850}"/>
    <hyperlink ref="F116" r:id="rId454" display="http://maps.google.com/?output=embed&amp;q=44.50133056,-67.57621111" xr:uid="{F7073015-02A0-4A0D-B6B0-8EE4C7DDA43D}"/>
    <hyperlink ref="G116" r:id="rId455" display="http://maps.google.com/?output=embed&amp;q=44.50133056,-67.57621111" xr:uid="{714A05C9-D731-4EEA-9DA1-53C5830AF2AE}"/>
    <hyperlink ref="P116" r:id="rId456" display="http://www.usharbormaster.com/secure/AuxAidReport_new.cfm?id=27578" xr:uid="{BB7EDAB7-31C0-48C2-9036-80CF94E85F91}"/>
    <hyperlink ref="E117" r:id="rId457" display="http://www.usharbormaster.com/secure/auxview.cfm?recordid=28734" xr:uid="{73F0A91B-1D4A-4E65-8D30-2346900803AE}"/>
    <hyperlink ref="F117" r:id="rId458" display="http://maps.google.com/?output=embed&amp;q=44.60756944,-67.38348056" xr:uid="{6C97D8AD-BD93-4176-97F2-5F82C749F3C9}"/>
    <hyperlink ref="G117" r:id="rId459" display="http://maps.google.com/?output=embed&amp;q=44.60756944,-67.38348056" xr:uid="{E55AEAC0-C4B4-48F4-8A71-D8CC7EBD37D5}"/>
    <hyperlink ref="P117" r:id="rId460" display="http://www.usharbormaster.com/secure/AuxAidReport_new.cfm?id=28734" xr:uid="{054D2B2E-11A7-4EDD-93E7-1FBED2A4EC6A}"/>
    <hyperlink ref="E118" r:id="rId461" display="http://www.usharbormaster.com/secure/auxview.cfm?recordid=28733" xr:uid="{E2D1DB0B-425B-48F3-8C2B-D60CEB44B790}"/>
    <hyperlink ref="F118" r:id="rId462" display="http://maps.google.com/?output=embed&amp;q=44.60638889,-67.38666667" xr:uid="{63E5CE61-7A51-4AB1-9337-8BBCAB416F57}"/>
    <hyperlink ref="G118" r:id="rId463" display="http://maps.google.com/?output=embed&amp;q=44.60638889,-67.38666667" xr:uid="{A4163CBA-4618-4789-8ABA-7FAB1F3A2799}"/>
    <hyperlink ref="P118" r:id="rId464" display="http://www.usharbormaster.com/secure/AuxAidReport_new.cfm?id=28733" xr:uid="{A591DDBE-7697-4CA4-B427-2BAE4E62EAC9}"/>
    <hyperlink ref="E119" r:id="rId465" display="http://www.usharbormaster.com/secure/auxview.cfm?recordid=28735" xr:uid="{0E0980BA-DF21-443E-AECD-780BD69C0E7B}"/>
    <hyperlink ref="F119" r:id="rId466" display="http://maps.google.com/?output=embed&amp;q=44.60303889,-67.38027778" xr:uid="{8B8B5004-1335-40AF-9C98-F2D1A3BE9F7A}"/>
    <hyperlink ref="G119" r:id="rId467" display="http://maps.google.com/?output=embed&amp;q=44.60303889,-67.38027778" xr:uid="{E0B50660-970E-4C1F-AE7E-ABD7C0DE24E7}"/>
    <hyperlink ref="P119" r:id="rId468" display="http://www.usharbormaster.com/secure/AuxAidReport_new.cfm?id=28735" xr:uid="{0A2E2313-DBF6-408D-809F-D351AF5A3E7C}"/>
    <hyperlink ref="E120" r:id="rId469" display="http://www.usharbormaster.com/secure/auxview.cfm?recordid=28730" xr:uid="{B017EB13-2183-4938-A582-C41D8864769F}"/>
    <hyperlink ref="F120" r:id="rId470" display="http://maps.google.com/?output=embed&amp;q=44.60166667,-67.38361111" xr:uid="{A46391E6-CB26-45AD-9BE9-002DE4030446}"/>
    <hyperlink ref="G120" r:id="rId471" display="http://maps.google.com/?output=embed&amp;q=44.60166667,-67.38361111" xr:uid="{C1975206-E1E4-4166-B1BE-6D00A6E4470F}"/>
    <hyperlink ref="P120" r:id="rId472" display="http://www.usharbormaster.com/secure/AuxAidReport_new.cfm?id=28730" xr:uid="{58153C56-E4F7-4CE6-BD1D-5A96DBB93E98}"/>
    <hyperlink ref="E121" r:id="rId473" display="http://www.usharbormaster.com/secure/auxview.cfm?recordid=40136" xr:uid="{8FBF0471-EC69-4CCC-B7D3-C87C0B6F5906}"/>
    <hyperlink ref="F121" r:id="rId474" display="http://maps.google.com/?output=embed&amp;q=43.96393333,-69.20018333" xr:uid="{475EE582-1EF3-4AEA-A027-A583100BCA16}"/>
    <hyperlink ref="G121" r:id="rId475" display="http://maps.google.com/?output=embed&amp;q=43.96393333,-69.20018333" xr:uid="{BB00759F-39C8-4F6B-A49A-E85049CC4DDF}"/>
    <hyperlink ref="P121" r:id="rId476" display="http://www.usharbormaster.com/secure/AuxAidReport_new.cfm?id=40136" xr:uid="{DF14ED36-E0AF-4BC1-B6E9-46172594036C}"/>
    <hyperlink ref="E122" r:id="rId477" display="http://www.usharbormaster.com/secure/auxview.cfm?recordid=40145" xr:uid="{49214CA7-EB2B-471A-9208-62BA6844FE59}"/>
    <hyperlink ref="F122" r:id="rId478" display="http://maps.google.com/?output=embed&amp;q=43.96435000,-69.20591667" xr:uid="{64E26EF9-340C-4174-BCE8-B9953CA0EA1B}"/>
    <hyperlink ref="G122" r:id="rId479" display="http://maps.google.com/?output=embed&amp;q=43.96435000,-69.20591667" xr:uid="{E39846D5-BCA9-4E53-BCD4-715ADD441B79}"/>
    <hyperlink ref="P122" r:id="rId480" display="http://www.usharbormaster.com/secure/AuxAidReport_new.cfm?id=40145" xr:uid="{EAE5F4F4-1B3C-4DF1-B447-2BACF39C66E5}"/>
    <hyperlink ref="E123" r:id="rId481" display="http://www.usharbormaster.com/secure/auxview.cfm?recordid=40137" xr:uid="{67A52DF7-E8AF-46A7-989D-72D99E880F77}"/>
    <hyperlink ref="F123" r:id="rId482" display="http://maps.google.com/?output=embed&amp;q=43.96423333,-69.20011667" xr:uid="{8D745934-8A6E-4DCF-BEC1-258C008D8B84}"/>
    <hyperlink ref="G123" r:id="rId483" display="http://maps.google.com/?output=embed&amp;q=43.96423333,-69.20011667" xr:uid="{045B3608-060E-445F-A5E9-7C53B962F30C}"/>
    <hyperlink ref="P123" r:id="rId484" display="http://www.usharbormaster.com/secure/AuxAidReport_new.cfm?id=40137" xr:uid="{64D351B7-CBC8-4003-9453-7B62BF13FBB3}"/>
    <hyperlink ref="E124" r:id="rId485" display="http://www.usharbormaster.com/secure/auxview.cfm?recordid=40138" xr:uid="{54C726B6-F56F-4D38-A066-94EF3EAD6C8C}"/>
    <hyperlink ref="F124" r:id="rId486" display="http://maps.google.com/?output=embed&amp;q=43.96393333,-69.20141667" xr:uid="{AD78FB6C-F340-4AA0-A12A-4D425D89B65D}"/>
    <hyperlink ref="G124" r:id="rId487" display="http://maps.google.com/?output=embed&amp;q=43.96393333,-69.20141667" xr:uid="{C07F0841-8594-4B56-8064-3035BE603F2F}"/>
    <hyperlink ref="P124" r:id="rId488" display="http://www.usharbormaster.com/secure/AuxAidReport_new.cfm?id=40138" xr:uid="{B4EF5DC5-FE9A-4A5C-9CBC-674C43F4F557}"/>
    <hyperlink ref="E125" r:id="rId489" display="http://www.usharbormaster.com/secure/auxview.cfm?recordid=40139" xr:uid="{CC3747D6-902A-461B-A934-E27440832E19}"/>
    <hyperlink ref="F125" r:id="rId490" display="http://maps.google.com/?output=embed&amp;q=43.96420000,-69.20136667" xr:uid="{5A8065D0-6452-4ABF-8F65-372DAE1E0495}"/>
    <hyperlink ref="G125" r:id="rId491" display="http://maps.google.com/?output=embed&amp;q=43.96420000,-69.20136667" xr:uid="{E7B12ACE-ECD8-47A3-9F10-EEB1D6EB7B34}"/>
    <hyperlink ref="P125" r:id="rId492" display="http://www.usharbormaster.com/secure/AuxAidReport_new.cfm?id=40139" xr:uid="{CD21C8BF-60DF-412A-ADE7-7D6B89FFFD40}"/>
    <hyperlink ref="E126" r:id="rId493" display="http://www.usharbormaster.com/secure/auxview.cfm?recordid=40140" xr:uid="{843986E7-ABEE-45F1-B08F-A05F9FA8DF3C}"/>
    <hyperlink ref="F126" r:id="rId494" display="http://maps.google.com/?output=embed&amp;q=43.96391667,-69.20275000" xr:uid="{CEAB76AC-0CAB-4A23-8641-AD687D44F6A1}"/>
    <hyperlink ref="G126" r:id="rId495" display="http://maps.google.com/?output=embed&amp;q=43.96391667,-69.20275000" xr:uid="{75C7F954-815C-4618-A1B4-3A32C1197CF0}"/>
    <hyperlink ref="P126" r:id="rId496" display="http://www.usharbormaster.com/secure/AuxAidReport_new.cfm?id=40140" xr:uid="{3878FB2A-9717-4A5C-8F84-69BA98D03124}"/>
    <hyperlink ref="E127" r:id="rId497" display="http://www.usharbormaster.com/secure/auxview.cfm?recordid=40141" xr:uid="{1C381086-9192-4112-B3CA-6BF8FD385635}"/>
    <hyperlink ref="F127" r:id="rId498" display="http://maps.google.com/?output=embed&amp;q=43.96418333,-69.20286667" xr:uid="{AA7A9061-F54C-45A1-9110-575B81788889}"/>
    <hyperlink ref="G127" r:id="rId499" display="http://maps.google.com/?output=embed&amp;q=43.96418333,-69.20286667" xr:uid="{68915543-1B41-4333-BE43-D068377CC754}"/>
    <hyperlink ref="P127" r:id="rId500" display="http://www.usharbormaster.com/secure/AuxAidReport_new.cfm?id=40141" xr:uid="{D6C41FAD-8930-4727-A112-C40CD07B76EB}"/>
    <hyperlink ref="E128" r:id="rId501" display="http://www.usharbormaster.com/secure/auxview.cfm?recordid=40142" xr:uid="{E7BAD8D1-7DEE-42B2-B1EA-0F57B3BA4A73}"/>
    <hyperlink ref="F128" r:id="rId502" display="http://maps.google.com/?output=embed&amp;q=43.96386667,-69.20426667" xr:uid="{B6CCA5A9-256F-43F4-9591-17931C6BB610}"/>
    <hyperlink ref="G128" r:id="rId503" display="http://maps.google.com/?output=embed&amp;q=43.96386667,-69.20426667" xr:uid="{AB259CC5-FAD1-48D1-850C-8ED6B755A187}"/>
    <hyperlink ref="P128" r:id="rId504" display="http://www.usharbormaster.com/secure/AuxAidReport_new.cfm?id=40142" xr:uid="{C84EA649-7770-4826-8790-092FC845BB9D}"/>
    <hyperlink ref="E129" r:id="rId505" display="http://www.usharbormaster.com/secure/auxview.cfm?recordid=40143" xr:uid="{0736806E-4361-41E8-A98C-A623492BCDDD}"/>
    <hyperlink ref="F129" r:id="rId506" display="http://maps.google.com/?output=embed&amp;q=43.96418333,-69.20448333" xr:uid="{55A50BBC-E311-4D6E-9A34-74F3B1881C21}"/>
    <hyperlink ref="G129" r:id="rId507" display="http://maps.google.com/?output=embed&amp;q=43.96418333,-69.20448333" xr:uid="{A9FA6D45-473F-41D8-8EFD-D4C3724EF354}"/>
    <hyperlink ref="P129" r:id="rId508" display="http://www.usharbormaster.com/secure/AuxAidReport_new.cfm?id=40143" xr:uid="{708127FD-3B8D-45B7-A734-CC50817785C6}"/>
    <hyperlink ref="E130" r:id="rId509" display="http://www.usharbormaster.com/secure/auxview.cfm?recordid=40144" xr:uid="{1527DB08-6D5B-47CA-9385-4A467FCE4ED0}"/>
    <hyperlink ref="F130" r:id="rId510" display="http://maps.google.com/?output=embed&amp;q=43.96401389,-69.20593333" xr:uid="{1F476041-4152-4512-9699-412D15B9C925}"/>
    <hyperlink ref="G130" r:id="rId511" display="http://maps.google.com/?output=embed&amp;q=43.96401389,-69.20593333" xr:uid="{D603C892-C2E6-4185-A4C8-CAF0A0A29251}"/>
    <hyperlink ref="P130" r:id="rId512" display="http://www.usharbormaster.com/secure/AuxAidReport_new.cfm?id=40144" xr:uid="{552232EA-0425-4315-A22D-86CA1FA01033}"/>
    <hyperlink ref="E131" r:id="rId513" display="http://www.usharbormaster.com/secure/auxview.cfm?recordid=41363" xr:uid="{C7FD3471-9376-4B58-B2CA-8A96D8D12CF1}"/>
    <hyperlink ref="F131" r:id="rId514" display="http://maps.google.com/?output=embed&amp;q=43.96452000,-69.19857889" xr:uid="{263096AF-65B2-43F0-B208-12A546ACAA1A}"/>
    <hyperlink ref="G131" r:id="rId515" display="http://maps.google.com/?output=embed&amp;q=43.96452000,-69.19857889" xr:uid="{28849C04-6D4F-43EA-B943-E8D4A32C9AF1}"/>
    <hyperlink ref="P131" r:id="rId516" display="http://www.usharbormaster.com/secure/AuxAidReport_new.cfm?id=41363" xr:uid="{DBFC8487-33F3-48AD-B87D-42A7230432EB}"/>
    <hyperlink ref="E132" r:id="rId517" display="http://www.usharbormaster.com/secure/auxview.cfm?recordid=26993" xr:uid="{23E210FF-7F4F-40BF-B55A-CBA205952CB2}"/>
    <hyperlink ref="F132" r:id="rId518" display="http://maps.google.com/?output=embed&amp;q=43.49066667,-67.87983333" xr:uid="{7A5484DF-E02F-4FB5-B9F8-235B33424859}"/>
    <hyperlink ref="G132" r:id="rId519" display="http://maps.google.com/?output=embed&amp;q=43.49066667,-67.87983333" xr:uid="{EE61187A-7CDD-4A6D-8325-DBA5433528A8}"/>
    <hyperlink ref="P132" r:id="rId520" display="http://www.usharbormaster.com/secure/AuxAidReport_new.cfm?id=26993" xr:uid="{1BECC06C-50D9-4EE0-9564-571C3F4237E0}"/>
    <hyperlink ref="E133" r:id="rId521" display="http://www.usharbormaster.com/secure/auxview.cfm?recordid=26705" xr:uid="{047DABE9-E252-4593-BCE5-0FE0716C5E9C}"/>
    <hyperlink ref="F133" r:id="rId522" display="http://maps.google.com/?output=embed&amp;q=44.05516667,-68.99683333" xr:uid="{D847F567-9A85-4F18-B6B7-A0D5923CFEA3}"/>
    <hyperlink ref="G133" r:id="rId523" display="http://maps.google.com/?output=embed&amp;q=44.05516667,-68.99683333" xr:uid="{EB22ED8B-02EA-488A-9EA7-F91D7EB550F7}"/>
    <hyperlink ref="P133" r:id="rId524" display="http://www.usharbormaster.com/secure/AuxAidReport_new.cfm?id=26705" xr:uid="{09118ED7-FC58-42F3-B025-6A9C2254A224}"/>
    <hyperlink ref="E134" r:id="rId525" display="http://www.usharbormaster.com/secure/auxview.cfm?recordid=26994" xr:uid="{5203D773-B87A-44CB-B14F-8CC59715C128}"/>
    <hyperlink ref="F134" r:id="rId526" display="http://maps.google.com/?output=embed&amp;q=44.10283333,-68.11216667" xr:uid="{836FA37A-3AE5-4B76-B525-01934FE4390C}"/>
    <hyperlink ref="G134" r:id="rId527" display="http://maps.google.com/?output=embed&amp;q=44.10283333,-68.11216667" xr:uid="{77B7A638-E5BE-4709-A7BD-B9A55A59F8DA}"/>
    <hyperlink ref="P134" r:id="rId528" display="http://www.usharbormaster.com/secure/AuxAidReport_new.cfm?id=26994" xr:uid="{FEC2E6F0-815C-4A12-9DBA-D4E4BFE47D29}"/>
    <hyperlink ref="E135" r:id="rId529" display="http://www.usharbormaster.com/secure/auxview.cfm?recordid=31213" xr:uid="{0F18993D-6773-4079-97C5-AA178EDFC260}"/>
    <hyperlink ref="F135" r:id="rId530" display="http://maps.google.com/?output=embed&amp;q=44.55986611,-68.80020667" xr:uid="{6ACE6F61-4E90-4125-BB74-8866F072411E}"/>
    <hyperlink ref="G135" r:id="rId531" display="http://maps.google.com/?output=embed&amp;q=44.55986611,-68.80020667" xr:uid="{610D6FB8-13C3-4C5B-BD6F-CA815809620F}"/>
    <hyperlink ref="P135" r:id="rId532" display="http://www.usharbormaster.com/secure/AuxAidReport_new.cfm?id=31213" xr:uid="{10ACCDAE-05F7-4ED0-83A9-172CC4A4CECF}"/>
    <hyperlink ref="E136" r:id="rId533" display="http://www.usharbormaster.com/secure/auxview.cfm?recordid=31212" xr:uid="{2A2F8A76-AD5F-418B-9298-257E7D5C4F46}"/>
    <hyperlink ref="F136" r:id="rId534" display="http://maps.google.com/?output=embed&amp;q=44.56090694,-68.80290889" xr:uid="{59C8D089-44C2-46CC-B5E4-BB21E15FB0B7}"/>
    <hyperlink ref="G136" r:id="rId535" display="http://maps.google.com/?output=embed&amp;q=44.56090694,-68.80290889" xr:uid="{E14A4064-CCA9-4401-9BF1-8C6769A70A27}"/>
    <hyperlink ref="P136" r:id="rId536" display="http://www.usharbormaster.com/secure/AuxAidReport_new.cfm?id=31212" xr:uid="{C6FB02C3-8F07-4F70-9341-423C4F1C103B}"/>
    <hyperlink ref="E137" r:id="rId537" display="http://www.usharbormaster.com/secure/auxview.cfm?recordid=36749" xr:uid="{84268EA9-28B5-4529-8FB5-A078D0A78BC1}"/>
    <hyperlink ref="F137" r:id="rId538" display="http://maps.google.com/?output=embed&amp;q=44.41483333,-68.36670833" xr:uid="{2D39B194-4BE3-4A64-B7D2-93AF9304D149}"/>
    <hyperlink ref="G137" r:id="rId539" display="http://maps.google.com/?output=embed&amp;q=44.41483333,-68.36670833" xr:uid="{811529DB-CB47-4FE0-8B70-A970A8E17613}"/>
    <hyperlink ref="P137" r:id="rId540" display="http://www.usharbormaster.com/secure/AuxAidReport_new.cfm?id=36749" xr:uid="{DD1BE45E-73AC-47AF-8D16-2C2EBEE6A799}"/>
    <hyperlink ref="E138" r:id="rId541" display="http://www.usharbormaster.com/secure/auxview.cfm?recordid=36750" xr:uid="{2FF423A3-5AA4-44F1-8CE5-34F71C0783C7}"/>
    <hyperlink ref="F138" r:id="rId542" display="http://maps.google.com/?output=embed&amp;q=44.41403056,-68.36616111" xr:uid="{38E5224B-9031-4A07-A19E-97CDFD17B99F}"/>
    <hyperlink ref="G138" r:id="rId543" display="http://maps.google.com/?output=embed&amp;q=44.41403056,-68.36616111" xr:uid="{FFBDA021-5827-4958-856C-D0B66BCB8E3B}"/>
    <hyperlink ref="P138" r:id="rId544" display="http://www.usharbormaster.com/secure/AuxAidReport_new.cfm?id=36750" xr:uid="{36A09ED4-DBF2-460B-858D-77DA544A9B9E}"/>
    <hyperlink ref="E139" r:id="rId545" display="http://www.usharbormaster.com/secure/auxview.cfm?recordid=36751" xr:uid="{4A1128AC-6C8A-431C-8D3E-7D1916A0971A}"/>
    <hyperlink ref="F139" r:id="rId546" display="http://maps.google.com/?output=embed&amp;q=44.41386111,-68.36656111" xr:uid="{0AB44890-F93C-4E80-A541-72EF9AB3D571}"/>
    <hyperlink ref="G139" r:id="rId547" display="http://maps.google.com/?output=embed&amp;q=44.41386111,-68.36656111" xr:uid="{4A686E95-D3A9-4355-9534-B2D00BFF1EA1}"/>
    <hyperlink ref="P139" r:id="rId548" display="http://www.usharbormaster.com/secure/AuxAidReport_new.cfm?id=36751" xr:uid="{E477DAC4-ED86-47BC-850D-2A894F856027}"/>
    <hyperlink ref="E140" r:id="rId549" display="http://www.usharbormaster.com/secure/auxview.cfm?recordid=36752" xr:uid="{638C0F6E-374A-4240-A5C0-C4EC40A92144}"/>
    <hyperlink ref="F140" r:id="rId550" display="http://maps.google.com/?output=embed&amp;q=44.41358333,-68.36633333" xr:uid="{71223F4A-52DC-4BCB-BA8A-3E7195EA8F85}"/>
    <hyperlink ref="G140" r:id="rId551" display="http://maps.google.com/?output=embed&amp;q=44.41358333,-68.36633333" xr:uid="{4D9508E8-B9AE-4FD2-8D32-36CB151FD4DC}"/>
    <hyperlink ref="P140" r:id="rId552" display="http://www.usharbormaster.com/secure/AuxAidReport_new.cfm?id=36752" xr:uid="{6BC81A6A-0AD6-4CB5-9212-92AF771F2EC0}"/>
    <hyperlink ref="E141" r:id="rId553" display="http://www.usharbormaster.com/secure/auxview.cfm?recordid=36753" xr:uid="{8EBC2321-F553-4DFA-AC49-492DD5577EF7}"/>
    <hyperlink ref="F141" r:id="rId554" display="http://maps.google.com/?output=embed&amp;q=44.41350000,-68.36751667" xr:uid="{7A638188-05AB-4191-A7FE-3CCDD4DA538F}"/>
    <hyperlink ref="G141" r:id="rId555" display="http://maps.google.com/?output=embed&amp;q=44.41350000,-68.36751667" xr:uid="{8E8AF163-9711-4D1B-BA17-4804D3F15CA6}"/>
    <hyperlink ref="P141" r:id="rId556" display="http://www.usharbormaster.com/secure/AuxAidReport_new.cfm?id=36753" xr:uid="{D749B35A-8FE3-4546-9898-2415EAE6A013}"/>
    <hyperlink ref="E142" r:id="rId557" display="http://www.usharbormaster.com/secure/auxview.cfm?recordid=36754" xr:uid="{A981FC52-76F8-4D05-9A20-D43D1162A2C8}"/>
    <hyperlink ref="F142" r:id="rId558" display="http://maps.google.com/?output=embed&amp;q=44.41400000,-68.36733333" xr:uid="{C2B67F06-BBEE-4142-A4D0-AC5EA49AE766}"/>
    <hyperlink ref="G142" r:id="rId559" display="http://maps.google.com/?output=embed&amp;q=44.41400000,-68.36733333" xr:uid="{50EC3C85-7F24-4192-BA99-B84AC787A189}"/>
    <hyperlink ref="P142" r:id="rId560" display="http://www.usharbormaster.com/secure/AuxAidReport_new.cfm?id=36754" xr:uid="{741C7DD8-E247-4399-B2EE-8FB29F303293}"/>
    <hyperlink ref="E143" r:id="rId561" display="http://www.usharbormaster.com/secure/auxview.cfm?recordid=36755" xr:uid="{EF4C5B4C-5B63-4C3B-A150-9D0DC810B057}"/>
    <hyperlink ref="F143" r:id="rId562" display="http://maps.google.com/?output=embed&amp;q=44.41483333,-68.36800000" xr:uid="{ABF80FE0-E2E9-46A0-93F6-3D6670ACE493}"/>
    <hyperlink ref="G143" r:id="rId563" display="http://maps.google.com/?output=embed&amp;q=44.41483333,-68.36800000" xr:uid="{469383DF-DE7C-4E3A-8C57-1A5C8CB1936E}"/>
    <hyperlink ref="P143" r:id="rId564" display="http://www.usharbormaster.com/secure/AuxAidReport_new.cfm?id=36755" xr:uid="{6829E7EE-52EA-4BBF-BD71-F367ACED1339}"/>
    <hyperlink ref="E144" r:id="rId565" display="http://www.usharbormaster.com/secure/auxview.cfm?recordid=41521" xr:uid="{F9EA9160-B38F-42EB-ACE8-C2A543995D3B}"/>
    <hyperlink ref="F144" r:id="rId566" display="http://maps.google.com/?output=embed&amp;q=43.99683333,-69.16673333" xr:uid="{331F77C8-FE37-4D09-8EA2-2BC4CEC63B57}"/>
    <hyperlink ref="G144" r:id="rId567" display="http://maps.google.com/?output=embed&amp;q=43.99683333,-69.16673333" xr:uid="{5D977480-6593-4EE7-82C3-2A3B092458EA}"/>
    <hyperlink ref="P144" r:id="rId568" display="http://www.usharbormaster.com/secure/AuxAidReport_new.cfm?id=41521" xr:uid="{194EB882-E130-49BA-85AB-E6C793ACEDA8}"/>
    <hyperlink ref="E145" r:id="rId569" display="http://www.usharbormaster.com/secure/auxview.cfm?recordid=41520" xr:uid="{F79BA59F-B78F-42FF-ABF7-8CB7236FC048}"/>
    <hyperlink ref="F145" r:id="rId570" display="http://maps.google.com/?output=embed&amp;q=43.99683333,-69.16708333" xr:uid="{C1A128A1-8BE1-4DAC-BE95-5C3E38398DDC}"/>
    <hyperlink ref="G145" r:id="rId571" display="http://maps.google.com/?output=embed&amp;q=43.99683333,-69.16708333" xr:uid="{3C05A501-44F1-48E3-9BDF-613EB9CD1AB0}"/>
    <hyperlink ref="P145" r:id="rId572" display="http://www.usharbormaster.com/secure/AuxAidReport_new.cfm?id=41520" xr:uid="{8C0347FA-782A-4460-B772-C9088231989F}"/>
    <hyperlink ref="E146" r:id="rId573" display="http://www.usharbormaster.com/secure/auxview.cfm?recordid=41522" xr:uid="{48251AD4-2E05-4381-AB9D-C11FF053651C}"/>
    <hyperlink ref="F146" r:id="rId574" display="http://maps.google.com/?output=embed&amp;q=43.99545000,-69.16673333" xr:uid="{E3918061-720E-46A1-8027-F3BD66293949}"/>
    <hyperlink ref="G146" r:id="rId575" display="http://maps.google.com/?output=embed&amp;q=43.99545000,-69.16673333" xr:uid="{2C9D7E12-3EAF-4F79-809F-506B1F807E7C}"/>
    <hyperlink ref="P146" r:id="rId576" display="http://www.usharbormaster.com/secure/AuxAidReport_new.cfm?id=41522" xr:uid="{85698B7E-3DFC-496B-BF30-FA2EC19033F4}"/>
    <hyperlink ref="E147" r:id="rId577" display="http://www.usharbormaster.com/secure/auxview.cfm?recordid=41523" xr:uid="{B9DCE4E3-8C5F-4C90-973D-0AB24CE1EF04}"/>
    <hyperlink ref="F147" r:id="rId578" display="http://maps.google.com/?output=embed&amp;q=43.99545000,-69.16708333" xr:uid="{14DCB941-03E3-47C0-AD19-0495F486CAE4}"/>
    <hyperlink ref="G147" r:id="rId579" display="http://maps.google.com/?output=embed&amp;q=43.99545000,-69.16708333" xr:uid="{4FA344F2-F41E-4276-937A-12B178815E2A}"/>
    <hyperlink ref="P147" r:id="rId580" display="http://www.usharbormaster.com/secure/AuxAidReport_new.cfm?id=41523" xr:uid="{03882763-DFE9-410E-B383-88AB287F5090}"/>
  </hyperlinks>
  <pageMargins left="0.7" right="0.7" top="0.75" bottom="0.75" header="0.3" footer="0.3"/>
  <drawing r:id="rId58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5AA4C-180A-4DFA-B9B6-743FF9BECC30}">
  <dimension ref="A2:K21"/>
  <sheetViews>
    <sheetView workbookViewId="0">
      <selection activeCell="S144" sqref="S144:T144"/>
    </sheetView>
  </sheetViews>
  <sheetFormatPr defaultRowHeight="15.6" x14ac:dyDescent="0.3"/>
  <cols>
    <col min="1" max="1" width="17.5546875" style="4" customWidth="1"/>
    <col min="2" max="3" width="16.6640625" style="7" customWidth="1"/>
    <col min="4" max="6" width="3.6640625" customWidth="1"/>
    <col min="7" max="9" width="8.33203125" customWidth="1"/>
    <col min="10" max="10" width="35.6640625" customWidth="1"/>
    <col min="11" max="11" width="5.44140625" customWidth="1"/>
  </cols>
  <sheetData>
    <row r="2" spans="1:11" ht="31.2" x14ac:dyDescent="0.3">
      <c r="A2" s="4" t="s">
        <v>0</v>
      </c>
      <c r="B2" s="7" t="s">
        <v>1</v>
      </c>
      <c r="C2" s="7" t="s">
        <v>2</v>
      </c>
      <c r="D2" s="18" t="s">
        <v>3</v>
      </c>
      <c r="E2" s="18" t="s">
        <v>4</v>
      </c>
      <c r="F2" s="18" t="s">
        <v>676</v>
      </c>
      <c r="G2" s="4" t="s">
        <v>20</v>
      </c>
      <c r="H2" s="4" t="s">
        <v>21</v>
      </c>
      <c r="I2" s="4" t="s">
        <v>22</v>
      </c>
      <c r="J2" s="4" t="s">
        <v>19</v>
      </c>
      <c r="K2" s="4" t="s">
        <v>6</v>
      </c>
    </row>
    <row r="3" spans="1:11" ht="45" customHeight="1" x14ac:dyDescent="0.3">
      <c r="A3" s="21" t="s">
        <v>165</v>
      </c>
      <c r="B3" s="276" t="s">
        <v>166</v>
      </c>
      <c r="C3" s="276" t="s">
        <v>167</v>
      </c>
      <c r="D3" s="21" t="s">
        <v>936</v>
      </c>
      <c r="E3" s="21" t="s">
        <v>13</v>
      </c>
      <c r="F3" s="21" t="s">
        <v>8</v>
      </c>
      <c r="G3" s="22"/>
      <c r="H3" s="22"/>
      <c r="I3" s="22"/>
      <c r="J3" s="25"/>
      <c r="K3" s="21"/>
    </row>
    <row r="4" spans="1:11" ht="45" customHeight="1" x14ac:dyDescent="0.3">
      <c r="A4" s="21" t="s">
        <v>171</v>
      </c>
      <c r="B4" s="276" t="s">
        <v>172</v>
      </c>
      <c r="C4" s="276" t="s">
        <v>173</v>
      </c>
      <c r="D4" s="21" t="s">
        <v>936</v>
      </c>
      <c r="E4" s="21" t="s">
        <v>13</v>
      </c>
      <c r="F4" s="21" t="s">
        <v>8</v>
      </c>
      <c r="G4" s="22"/>
      <c r="H4" s="22"/>
      <c r="I4" s="22"/>
      <c r="J4" s="25"/>
      <c r="K4" s="21"/>
    </row>
    <row r="5" spans="1:11" ht="45" customHeight="1" x14ac:dyDescent="0.3">
      <c r="A5" s="21" t="s">
        <v>615</v>
      </c>
      <c r="B5" s="276" t="s">
        <v>616</v>
      </c>
      <c r="C5" s="276" t="s">
        <v>617</v>
      </c>
      <c r="D5" s="21" t="s">
        <v>936</v>
      </c>
      <c r="E5" s="21" t="s">
        <v>13</v>
      </c>
      <c r="F5" s="21" t="s">
        <v>8</v>
      </c>
      <c r="G5" s="22"/>
      <c r="H5" s="22"/>
      <c r="I5" s="22"/>
      <c r="J5" s="25"/>
      <c r="K5" s="21"/>
    </row>
    <row r="6" spans="1:11" ht="45" customHeight="1" x14ac:dyDescent="0.3">
      <c r="A6" s="21" t="s">
        <v>621</v>
      </c>
      <c r="B6" s="276" t="s">
        <v>622</v>
      </c>
      <c r="C6" s="276" t="s">
        <v>623</v>
      </c>
      <c r="D6" s="21" t="s">
        <v>936</v>
      </c>
      <c r="E6" s="21" t="s">
        <v>13</v>
      </c>
      <c r="F6" s="21" t="s">
        <v>8</v>
      </c>
      <c r="G6" s="22"/>
      <c r="H6" s="22"/>
      <c r="I6" s="22"/>
      <c r="J6" s="25"/>
      <c r="K6" s="21"/>
    </row>
    <row r="7" spans="1:11" ht="45" customHeight="1" x14ac:dyDescent="0.3">
      <c r="A7" s="5"/>
      <c r="B7" s="6"/>
      <c r="C7" s="6"/>
      <c r="D7" s="2"/>
      <c r="E7" s="2"/>
      <c r="F7" s="2"/>
      <c r="G7" s="3"/>
      <c r="H7" s="3"/>
      <c r="I7" s="3"/>
      <c r="J7" s="2"/>
      <c r="K7" s="2"/>
    </row>
    <row r="8" spans="1:11" ht="45" customHeight="1" x14ac:dyDescent="0.3">
      <c r="A8" s="5"/>
      <c r="B8" s="6"/>
      <c r="C8" s="6"/>
      <c r="D8" s="2"/>
      <c r="E8" s="2"/>
      <c r="F8" s="2"/>
      <c r="G8" s="3"/>
      <c r="H8" s="3"/>
      <c r="I8" s="3"/>
      <c r="J8" s="2"/>
      <c r="K8" s="2"/>
    </row>
    <row r="9" spans="1:11" ht="45" customHeight="1" x14ac:dyDescent="0.3">
      <c r="A9" s="5"/>
      <c r="B9" s="6"/>
      <c r="C9" s="6"/>
      <c r="D9" s="2"/>
      <c r="E9" s="2"/>
      <c r="F9" s="2"/>
      <c r="G9" s="3"/>
      <c r="H9" s="3"/>
      <c r="I9" s="3"/>
      <c r="J9" s="2"/>
      <c r="K9" s="2"/>
    </row>
    <row r="10" spans="1:11" ht="45" customHeight="1" x14ac:dyDescent="0.3">
      <c r="A10" s="5"/>
      <c r="B10" s="6"/>
      <c r="C10" s="6"/>
      <c r="D10" s="2"/>
      <c r="E10" s="2"/>
      <c r="F10" s="2"/>
      <c r="G10" s="3"/>
      <c r="H10" s="3"/>
      <c r="I10" s="3"/>
      <c r="J10" s="2"/>
      <c r="K10" s="2"/>
    </row>
    <row r="11" spans="1:11" ht="45" customHeight="1" x14ac:dyDescent="0.3">
      <c r="A11" s="5"/>
      <c r="B11" s="6"/>
      <c r="C11" s="6"/>
      <c r="D11" s="2"/>
      <c r="E11" s="2"/>
      <c r="F11" s="2"/>
      <c r="G11" s="3"/>
      <c r="H11" s="3"/>
      <c r="I11" s="3"/>
      <c r="J11" s="2"/>
      <c r="K11" s="2"/>
    </row>
    <row r="12" spans="1:11" ht="45" customHeight="1" x14ac:dyDescent="0.3">
      <c r="A12" s="5"/>
      <c r="B12" s="6"/>
      <c r="C12" s="6"/>
      <c r="D12" s="2"/>
      <c r="E12" s="2"/>
      <c r="F12" s="2"/>
      <c r="G12" s="3"/>
      <c r="H12" s="3"/>
      <c r="I12" s="3"/>
      <c r="J12" s="2"/>
      <c r="K12" s="2"/>
    </row>
    <row r="13" spans="1:11" ht="45" customHeight="1" x14ac:dyDescent="0.3">
      <c r="A13" s="12"/>
      <c r="B13" s="6"/>
      <c r="C13" s="6"/>
      <c r="D13" s="2"/>
      <c r="E13" s="2"/>
      <c r="F13" s="2"/>
      <c r="G13" s="3"/>
      <c r="H13" s="3"/>
      <c r="I13" s="3"/>
      <c r="J13" s="2"/>
      <c r="K13" s="2"/>
    </row>
    <row r="14" spans="1:11" ht="45" customHeight="1" x14ac:dyDescent="0.3">
      <c r="A14" s="5"/>
      <c r="B14" s="6"/>
      <c r="C14" s="6"/>
      <c r="D14" s="2"/>
      <c r="E14" s="2"/>
      <c r="F14" s="2"/>
      <c r="G14" s="3"/>
      <c r="H14" s="3"/>
      <c r="I14" s="3"/>
      <c r="J14" s="2"/>
      <c r="K14" s="2"/>
    </row>
    <row r="15" spans="1:11" ht="45" customHeight="1" x14ac:dyDescent="0.3">
      <c r="A15" s="5"/>
      <c r="B15" s="6"/>
      <c r="C15" s="6"/>
      <c r="D15" s="2"/>
      <c r="E15" s="2"/>
      <c r="F15" s="2"/>
      <c r="G15" s="3"/>
      <c r="H15" s="3"/>
      <c r="I15" s="3"/>
      <c r="J15" s="2"/>
      <c r="K15" s="2"/>
    </row>
    <row r="16" spans="1:11" ht="45" customHeight="1" x14ac:dyDescent="0.3">
      <c r="A16" s="5"/>
      <c r="B16" s="6"/>
      <c r="C16" s="6"/>
      <c r="D16" s="2"/>
      <c r="E16" s="2"/>
      <c r="F16" s="2"/>
      <c r="G16" s="3"/>
      <c r="H16" s="3"/>
      <c r="I16" s="3"/>
      <c r="J16" s="2"/>
      <c r="K16" s="2"/>
    </row>
    <row r="17" spans="1:11" ht="45" customHeight="1" x14ac:dyDescent="0.3">
      <c r="A17" s="5"/>
      <c r="B17" s="6"/>
      <c r="C17" s="6"/>
      <c r="D17" s="2"/>
      <c r="E17" s="2"/>
      <c r="F17" s="2"/>
      <c r="G17" s="3"/>
      <c r="H17" s="3"/>
      <c r="I17" s="3"/>
      <c r="J17" s="2"/>
      <c r="K17" s="2"/>
    </row>
    <row r="18" spans="1:11" ht="45" customHeight="1" x14ac:dyDescent="0.3">
      <c r="A18" s="5"/>
      <c r="B18" s="6"/>
      <c r="C18" s="6"/>
      <c r="D18" s="2"/>
      <c r="E18" s="2"/>
      <c r="F18" s="2"/>
      <c r="G18" s="3"/>
      <c r="H18" s="3"/>
      <c r="I18" s="3"/>
      <c r="J18" s="2"/>
      <c r="K18" s="2"/>
    </row>
    <row r="19" spans="1:11" ht="45" customHeight="1" x14ac:dyDescent="0.3">
      <c r="A19" s="5"/>
      <c r="B19" s="6"/>
      <c r="C19" s="6"/>
      <c r="D19" s="2"/>
      <c r="E19" s="2"/>
      <c r="F19" s="2"/>
      <c r="G19" s="3"/>
      <c r="H19" s="3"/>
      <c r="I19" s="3"/>
      <c r="J19" s="2"/>
      <c r="K19" s="2"/>
    </row>
    <row r="20" spans="1:11" ht="45" customHeight="1" x14ac:dyDescent="0.3">
      <c r="A20" s="5"/>
      <c r="B20" s="6"/>
      <c r="C20" s="6"/>
      <c r="D20" s="2"/>
      <c r="E20" s="2"/>
      <c r="F20" s="2"/>
      <c r="G20" s="3"/>
      <c r="H20" s="3"/>
      <c r="I20" s="3"/>
      <c r="J20" s="2"/>
      <c r="K20" s="2"/>
    </row>
    <row r="21" spans="1:11" ht="45" customHeight="1" x14ac:dyDescent="0.3">
      <c r="A21" s="5"/>
      <c r="B21" s="6"/>
      <c r="C21" s="6"/>
      <c r="D21" s="2"/>
      <c r="E21" s="2"/>
      <c r="F21" s="2"/>
      <c r="G21" s="3"/>
      <c r="H21" s="3"/>
      <c r="I21" s="3"/>
      <c r="J21" s="2"/>
      <c r="K21" s="2"/>
    </row>
  </sheetData>
  <conditionalFormatting sqref="A3:I20">
    <cfRule type="expression" dxfId="39" priority="1">
      <formula>$F3="d"</formula>
    </cfRule>
  </conditionalFormatting>
  <conditionalFormatting sqref="A3:I30">
    <cfRule type="expression" dxfId="38" priority="3">
      <formula>$F3="M"</formula>
    </cfRule>
  </conditionalFormatting>
  <conditionalFormatting sqref="A3:K30">
    <cfRule type="expression" dxfId="37" priority="2">
      <formula>$F3="v"</formula>
    </cfRule>
    <cfRule type="expression" dxfId="36" priority="4">
      <formula>$F3="no"</formula>
    </cfRule>
  </conditionalFormatting>
  <pageMargins left="0.7" right="0.2" top="0.2" bottom="0.2" header="0.05" footer="0.3"/>
  <pageSetup orientation="landscape" r:id="rId1"/>
  <headerFooter>
    <oddHeader>&amp;L&amp;A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5D2BE-7BB5-4BCF-8AA5-0E806972EC16}">
  <dimension ref="A2:K29"/>
  <sheetViews>
    <sheetView topLeftCell="A19" workbookViewId="0">
      <selection activeCell="S144" sqref="S144:T144"/>
    </sheetView>
  </sheetViews>
  <sheetFormatPr defaultRowHeight="14.4" x14ac:dyDescent="0.3"/>
  <cols>
    <col min="1" max="1" width="17.5546875" customWidth="1"/>
    <col min="2" max="3" width="16.6640625" customWidth="1"/>
    <col min="4" max="6" width="3.6640625" customWidth="1"/>
    <col min="7" max="9" width="8.33203125" customWidth="1"/>
    <col min="10" max="10" width="35.6640625" customWidth="1"/>
    <col min="11" max="11" width="5.44140625" customWidth="1"/>
  </cols>
  <sheetData>
    <row r="2" spans="1:11" ht="31.2" x14ac:dyDescent="0.3">
      <c r="A2" t="s">
        <v>0</v>
      </c>
      <c r="B2" t="s">
        <v>1</v>
      </c>
      <c r="C2" t="s">
        <v>2</v>
      </c>
      <c r="D2" s="18" t="s">
        <v>3</v>
      </c>
      <c r="E2" s="18" t="s">
        <v>4</v>
      </c>
      <c r="F2" s="18" t="s">
        <v>676</v>
      </c>
      <c r="G2" s="4" t="s">
        <v>20</v>
      </c>
      <c r="H2" s="4" t="s">
        <v>21</v>
      </c>
      <c r="I2" s="4" t="s">
        <v>22</v>
      </c>
      <c r="J2" s="4" t="s">
        <v>19</v>
      </c>
      <c r="K2" s="4" t="s">
        <v>6</v>
      </c>
    </row>
    <row r="3" spans="1:11" ht="45" customHeight="1" x14ac:dyDescent="0.3">
      <c r="A3" s="21" t="s">
        <v>402</v>
      </c>
      <c r="B3" s="276" t="s">
        <v>403</v>
      </c>
      <c r="C3" s="276" t="s">
        <v>404</v>
      </c>
      <c r="D3" s="21" t="s">
        <v>935</v>
      </c>
      <c r="E3" s="21" t="s">
        <v>13</v>
      </c>
      <c r="F3" s="21" t="s">
        <v>8</v>
      </c>
      <c r="G3" s="22"/>
      <c r="H3" s="22"/>
      <c r="I3" s="22"/>
      <c r="J3" s="25"/>
      <c r="K3" s="21"/>
    </row>
    <row r="4" spans="1:11" ht="45" customHeight="1" x14ac:dyDescent="0.3">
      <c r="A4" s="21" t="s">
        <v>408</v>
      </c>
      <c r="B4" s="276" t="s">
        <v>409</v>
      </c>
      <c r="C4" s="276" t="s">
        <v>404</v>
      </c>
      <c r="D4" s="21" t="s">
        <v>935</v>
      </c>
      <c r="E4" s="21" t="s">
        <v>13</v>
      </c>
      <c r="F4" s="21" t="s">
        <v>8</v>
      </c>
      <c r="G4" s="22"/>
      <c r="H4" s="22"/>
      <c r="I4" s="22"/>
      <c r="J4" s="25"/>
      <c r="K4" s="21"/>
    </row>
    <row r="5" spans="1:11" ht="45" customHeight="1" x14ac:dyDescent="0.3">
      <c r="A5" s="21" t="s">
        <v>412</v>
      </c>
      <c r="B5" s="276" t="s">
        <v>413</v>
      </c>
      <c r="C5" s="276" t="s">
        <v>414</v>
      </c>
      <c r="D5" s="21" t="s">
        <v>935</v>
      </c>
      <c r="E5" s="21" t="s">
        <v>13</v>
      </c>
      <c r="F5" s="21" t="s">
        <v>8</v>
      </c>
      <c r="G5" s="22"/>
      <c r="H5" s="22"/>
      <c r="I5" s="22"/>
      <c r="J5" s="25"/>
      <c r="K5" s="21"/>
    </row>
    <row r="6" spans="1:11" ht="45" customHeight="1" x14ac:dyDescent="0.3">
      <c r="A6" s="21" t="s">
        <v>417</v>
      </c>
      <c r="B6" s="276" t="s">
        <v>418</v>
      </c>
      <c r="C6" s="276" t="s">
        <v>414</v>
      </c>
      <c r="D6" s="21" t="s">
        <v>935</v>
      </c>
      <c r="E6" s="21" t="s">
        <v>13</v>
      </c>
      <c r="F6" s="21" t="s">
        <v>8</v>
      </c>
      <c r="G6" s="22"/>
      <c r="H6" s="22"/>
      <c r="I6" s="22"/>
      <c r="J6" s="25"/>
      <c r="K6" s="21"/>
    </row>
    <row r="7" spans="1:11" ht="45" customHeight="1" x14ac:dyDescent="0.3">
      <c r="A7" s="21" t="s">
        <v>421</v>
      </c>
      <c r="B7" s="276" t="s">
        <v>422</v>
      </c>
      <c r="C7" s="276" t="s">
        <v>423</v>
      </c>
      <c r="D7" s="21" t="s">
        <v>935</v>
      </c>
      <c r="E7" s="21" t="s">
        <v>13</v>
      </c>
      <c r="F7" s="21" t="s">
        <v>8</v>
      </c>
      <c r="G7" s="22"/>
      <c r="H7" s="22"/>
      <c r="I7" s="22"/>
      <c r="J7" s="25"/>
      <c r="K7" s="21"/>
    </row>
    <row r="8" spans="1:11" ht="45" customHeight="1" x14ac:dyDescent="0.3">
      <c r="A8" s="21" t="s">
        <v>426</v>
      </c>
      <c r="B8" s="276" t="s">
        <v>427</v>
      </c>
      <c r="C8" s="276" t="s">
        <v>428</v>
      </c>
      <c r="D8" s="21" t="s">
        <v>935</v>
      </c>
      <c r="E8" s="21" t="s">
        <v>13</v>
      </c>
      <c r="F8" s="21" t="s">
        <v>8</v>
      </c>
      <c r="G8" s="22"/>
      <c r="H8" s="22"/>
      <c r="I8" s="22"/>
      <c r="J8" s="25"/>
      <c r="K8" s="21"/>
    </row>
    <row r="9" spans="1:11" ht="45" customHeight="1" x14ac:dyDescent="0.3">
      <c r="A9" s="21" t="s">
        <v>430</v>
      </c>
      <c r="B9" s="276" t="s">
        <v>431</v>
      </c>
      <c r="C9" s="276" t="s">
        <v>432</v>
      </c>
      <c r="D9" s="21" t="s">
        <v>935</v>
      </c>
      <c r="E9" s="21" t="s">
        <v>7</v>
      </c>
      <c r="F9" s="21" t="s">
        <v>10</v>
      </c>
      <c r="G9" s="22"/>
      <c r="H9" s="22"/>
      <c r="I9" s="22"/>
      <c r="J9" s="25"/>
      <c r="K9" s="290" t="s">
        <v>17</v>
      </c>
    </row>
    <row r="10" spans="1:11" ht="45" customHeight="1" x14ac:dyDescent="0.3">
      <c r="A10" s="21" t="s">
        <v>434</v>
      </c>
      <c r="B10" s="276" t="s">
        <v>435</v>
      </c>
      <c r="C10" s="276" t="s">
        <v>436</v>
      </c>
      <c r="D10" s="21" t="s">
        <v>935</v>
      </c>
      <c r="E10" s="21" t="s">
        <v>7</v>
      </c>
      <c r="F10" s="21" t="s">
        <v>10</v>
      </c>
      <c r="G10" s="22"/>
      <c r="H10" s="22"/>
      <c r="I10" s="22"/>
      <c r="J10" s="25"/>
      <c r="K10" s="290" t="s">
        <v>17</v>
      </c>
    </row>
    <row r="11" spans="1:11" ht="45" customHeight="1" x14ac:dyDescent="0.3">
      <c r="A11" s="21" t="s">
        <v>438</v>
      </c>
      <c r="B11" s="276" t="s">
        <v>439</v>
      </c>
      <c r="C11" s="276" t="s">
        <v>440</v>
      </c>
      <c r="D11" s="21" t="s">
        <v>935</v>
      </c>
      <c r="E11" s="21" t="s">
        <v>7</v>
      </c>
      <c r="F11" s="21" t="s">
        <v>10</v>
      </c>
      <c r="G11" s="22"/>
      <c r="H11" s="22"/>
      <c r="I11" s="22"/>
      <c r="J11" s="25"/>
      <c r="K11" s="290" t="s">
        <v>17</v>
      </c>
    </row>
    <row r="12" spans="1:11" ht="45" customHeight="1" x14ac:dyDescent="0.3">
      <c r="A12" s="21" t="s">
        <v>442</v>
      </c>
      <c r="B12" s="276" t="s">
        <v>443</v>
      </c>
      <c r="C12" s="276" t="s">
        <v>444</v>
      </c>
      <c r="D12" s="21" t="s">
        <v>935</v>
      </c>
      <c r="E12" s="21" t="s">
        <v>7</v>
      </c>
      <c r="F12" s="21" t="s">
        <v>10</v>
      </c>
      <c r="G12" s="22"/>
      <c r="H12" s="22"/>
      <c r="I12" s="22"/>
      <c r="J12" s="25"/>
      <c r="K12" s="290" t="s">
        <v>17</v>
      </c>
    </row>
    <row r="13" spans="1:11" ht="45" customHeight="1" x14ac:dyDescent="0.3">
      <c r="A13" s="21" t="s">
        <v>446</v>
      </c>
      <c r="B13" s="276" t="s">
        <v>447</v>
      </c>
      <c r="C13" s="276" t="s">
        <v>448</v>
      </c>
      <c r="D13" s="21" t="s">
        <v>935</v>
      </c>
      <c r="E13" s="21" t="s">
        <v>7</v>
      </c>
      <c r="F13" s="21" t="s">
        <v>10</v>
      </c>
      <c r="G13" s="22"/>
      <c r="H13" s="22"/>
      <c r="I13" s="22"/>
      <c r="J13" s="25"/>
      <c r="K13" s="290" t="s">
        <v>17</v>
      </c>
    </row>
    <row r="14" spans="1:11" ht="45" customHeight="1" x14ac:dyDescent="0.3">
      <c r="A14" s="21" t="s">
        <v>451</v>
      </c>
      <c r="B14" s="276" t="s">
        <v>452</v>
      </c>
      <c r="C14" s="276" t="s">
        <v>453</v>
      </c>
      <c r="D14" s="21" t="s">
        <v>936</v>
      </c>
      <c r="E14" s="21" t="s">
        <v>13</v>
      </c>
      <c r="F14" s="21" t="s">
        <v>8</v>
      </c>
      <c r="G14" s="22"/>
      <c r="H14" s="22"/>
      <c r="I14" s="22"/>
      <c r="J14" s="25"/>
      <c r="K14" s="290"/>
    </row>
    <row r="15" spans="1:11" ht="45" customHeight="1" x14ac:dyDescent="0.3">
      <c r="A15" s="21" t="s">
        <v>545</v>
      </c>
      <c r="B15" s="276" t="s">
        <v>546</v>
      </c>
      <c r="C15" s="276" t="s">
        <v>547</v>
      </c>
      <c r="D15" s="21" t="s">
        <v>935</v>
      </c>
      <c r="E15" s="21" t="s">
        <v>13</v>
      </c>
      <c r="F15" s="21" t="s">
        <v>10</v>
      </c>
      <c r="G15" s="22"/>
      <c r="H15" s="22"/>
      <c r="I15" s="22"/>
      <c r="J15" s="25"/>
      <c r="K15" s="290" t="s">
        <v>15</v>
      </c>
    </row>
    <row r="16" spans="1:11" ht="45" customHeight="1" x14ac:dyDescent="0.3">
      <c r="A16" s="21" t="s">
        <v>550</v>
      </c>
      <c r="B16" s="276" t="s">
        <v>551</v>
      </c>
      <c r="C16" s="276" t="s">
        <v>552</v>
      </c>
      <c r="D16" s="21" t="s">
        <v>935</v>
      </c>
      <c r="E16" s="21" t="s">
        <v>13</v>
      </c>
      <c r="F16" s="21" t="s">
        <v>10</v>
      </c>
      <c r="G16" s="22"/>
      <c r="H16" s="22"/>
      <c r="I16" s="22"/>
      <c r="J16" s="25"/>
      <c r="K16" s="290" t="s">
        <v>553</v>
      </c>
    </row>
    <row r="17" spans="1:11" ht="45" customHeight="1" x14ac:dyDescent="0.3">
      <c r="A17" s="21" t="s">
        <v>556</v>
      </c>
      <c r="B17" s="276" t="s">
        <v>557</v>
      </c>
      <c r="C17" s="276" t="s">
        <v>558</v>
      </c>
      <c r="D17" s="21" t="s">
        <v>935</v>
      </c>
      <c r="E17" s="21" t="s">
        <v>13</v>
      </c>
      <c r="F17" s="21" t="s">
        <v>10</v>
      </c>
      <c r="G17" s="22"/>
      <c r="H17" s="22"/>
      <c r="I17" s="22"/>
      <c r="J17" s="25"/>
      <c r="K17" s="290" t="s">
        <v>15</v>
      </c>
    </row>
    <row r="18" spans="1:11" ht="45" customHeight="1" x14ac:dyDescent="0.3">
      <c r="A18" s="21" t="s">
        <v>561</v>
      </c>
      <c r="B18" s="276" t="s">
        <v>546</v>
      </c>
      <c r="C18" s="276" t="s">
        <v>562</v>
      </c>
      <c r="D18" s="21" t="s">
        <v>935</v>
      </c>
      <c r="E18" s="21" t="s">
        <v>13</v>
      </c>
      <c r="F18" s="21" t="s">
        <v>10</v>
      </c>
      <c r="G18" s="22"/>
      <c r="H18" s="22"/>
      <c r="I18" s="22"/>
      <c r="J18" s="25"/>
      <c r="K18" s="290" t="s">
        <v>15</v>
      </c>
    </row>
    <row r="19" spans="1:11" ht="45" customHeight="1" x14ac:dyDescent="0.3">
      <c r="A19" s="21" t="s">
        <v>565</v>
      </c>
      <c r="B19" s="276" t="s">
        <v>566</v>
      </c>
      <c r="C19" s="276" t="s">
        <v>567</v>
      </c>
      <c r="D19" s="21" t="s">
        <v>935</v>
      </c>
      <c r="E19" s="21" t="s">
        <v>13</v>
      </c>
      <c r="F19" s="21" t="s">
        <v>10</v>
      </c>
      <c r="G19" s="22"/>
      <c r="H19" s="22"/>
      <c r="I19" s="22"/>
      <c r="J19" s="25"/>
      <c r="K19" s="290" t="s">
        <v>15</v>
      </c>
    </row>
    <row r="20" spans="1:11" ht="28.8" x14ac:dyDescent="0.3">
      <c r="A20" s="21" t="s">
        <v>570</v>
      </c>
      <c r="B20" s="276" t="s">
        <v>571</v>
      </c>
      <c r="C20" s="276" t="s">
        <v>572</v>
      </c>
      <c r="D20" s="21" t="s">
        <v>935</v>
      </c>
      <c r="E20" s="21" t="s">
        <v>13</v>
      </c>
      <c r="F20" s="21" t="s">
        <v>10</v>
      </c>
      <c r="G20" s="22"/>
      <c r="H20" s="22"/>
      <c r="I20" s="22"/>
      <c r="J20" s="25"/>
      <c r="K20" s="290" t="s">
        <v>15</v>
      </c>
    </row>
    <row r="21" spans="1:11" ht="28.8" x14ac:dyDescent="0.3">
      <c r="A21" s="21" t="s">
        <v>575</v>
      </c>
      <c r="B21" s="276" t="s">
        <v>576</v>
      </c>
      <c r="C21" s="276" t="s">
        <v>577</v>
      </c>
      <c r="D21" s="21" t="s">
        <v>935</v>
      </c>
      <c r="E21" s="21" t="s">
        <v>13</v>
      </c>
      <c r="F21" s="21" t="s">
        <v>10</v>
      </c>
      <c r="G21" s="22"/>
      <c r="H21" s="22"/>
      <c r="I21" s="22"/>
      <c r="J21" s="25"/>
      <c r="K21" s="290" t="s">
        <v>15</v>
      </c>
    </row>
    <row r="22" spans="1:11" ht="28.8" x14ac:dyDescent="0.3">
      <c r="A22" s="21" t="s">
        <v>580</v>
      </c>
      <c r="B22" s="276" t="s">
        <v>581</v>
      </c>
      <c r="C22" s="276" t="s">
        <v>582</v>
      </c>
      <c r="D22" s="21" t="s">
        <v>935</v>
      </c>
      <c r="E22" s="21" t="s">
        <v>13</v>
      </c>
      <c r="F22" s="21" t="s">
        <v>10</v>
      </c>
      <c r="G22" s="22"/>
      <c r="H22" s="22"/>
      <c r="I22" s="22"/>
      <c r="J22" s="25"/>
      <c r="K22" s="290" t="s">
        <v>15</v>
      </c>
    </row>
    <row r="23" spans="1:11" ht="28.8" x14ac:dyDescent="0.3">
      <c r="A23" s="21" t="s">
        <v>585</v>
      </c>
      <c r="B23" s="276" t="s">
        <v>576</v>
      </c>
      <c r="C23" s="276" t="s">
        <v>586</v>
      </c>
      <c r="D23" s="21" t="s">
        <v>935</v>
      </c>
      <c r="E23" s="21" t="s">
        <v>13</v>
      </c>
      <c r="F23" s="21" t="s">
        <v>10</v>
      </c>
      <c r="G23" s="22"/>
      <c r="H23" s="22"/>
      <c r="I23" s="22"/>
      <c r="J23" s="25"/>
      <c r="K23" s="290" t="s">
        <v>587</v>
      </c>
    </row>
    <row r="24" spans="1:11" ht="28.8" x14ac:dyDescent="0.3">
      <c r="A24" s="21" t="s">
        <v>590</v>
      </c>
      <c r="B24" s="276" t="s">
        <v>591</v>
      </c>
      <c r="C24" s="276" t="s">
        <v>592</v>
      </c>
      <c r="D24" s="21" t="s">
        <v>935</v>
      </c>
      <c r="E24" s="21" t="s">
        <v>13</v>
      </c>
      <c r="F24" s="21" t="s">
        <v>10</v>
      </c>
      <c r="G24" s="22"/>
      <c r="H24" s="22"/>
      <c r="I24" s="22"/>
      <c r="J24" s="25"/>
      <c r="K24" s="290" t="s">
        <v>15</v>
      </c>
    </row>
    <row r="25" spans="1:11" ht="28.8" x14ac:dyDescent="0.3">
      <c r="A25" s="21" t="s">
        <v>594</v>
      </c>
      <c r="B25" s="276" t="s">
        <v>595</v>
      </c>
      <c r="C25" s="276" t="s">
        <v>596</v>
      </c>
      <c r="D25" s="21" t="s">
        <v>935</v>
      </c>
      <c r="E25" s="21" t="s">
        <v>7</v>
      </c>
      <c r="F25" s="21" t="s">
        <v>8</v>
      </c>
      <c r="G25" s="22"/>
      <c r="H25" s="22"/>
      <c r="I25" s="22"/>
      <c r="J25" s="25"/>
      <c r="K25" s="290" t="s">
        <v>15</v>
      </c>
    </row>
    <row r="26" spans="1:11" ht="57.6" x14ac:dyDescent="0.3">
      <c r="A26" s="21" t="s">
        <v>654</v>
      </c>
      <c r="B26" s="276" t="s">
        <v>655</v>
      </c>
      <c r="C26" s="276" t="s">
        <v>656</v>
      </c>
      <c r="D26" s="21" t="s">
        <v>935</v>
      </c>
      <c r="E26" s="21" t="s">
        <v>7</v>
      </c>
      <c r="F26" s="21" t="s">
        <v>10</v>
      </c>
      <c r="G26" s="22"/>
      <c r="H26" s="22"/>
      <c r="I26" s="22"/>
      <c r="J26" s="25"/>
      <c r="K26" s="290"/>
    </row>
    <row r="27" spans="1:11" ht="57.6" x14ac:dyDescent="0.3">
      <c r="A27" s="21" t="s">
        <v>659</v>
      </c>
      <c r="B27" s="276" t="s">
        <v>655</v>
      </c>
      <c r="C27" s="276" t="s">
        <v>660</v>
      </c>
      <c r="D27" s="21" t="s">
        <v>935</v>
      </c>
      <c r="E27" s="21" t="s">
        <v>7</v>
      </c>
      <c r="F27" s="21" t="s">
        <v>10</v>
      </c>
      <c r="G27" s="22"/>
      <c r="H27" s="22"/>
      <c r="I27" s="22"/>
      <c r="J27" s="25"/>
      <c r="K27" s="290"/>
    </row>
    <row r="28" spans="1:11" ht="57.6" x14ac:dyDescent="0.3">
      <c r="A28" s="21" t="s">
        <v>662</v>
      </c>
      <c r="B28" s="276" t="s">
        <v>663</v>
      </c>
      <c r="C28" s="276" t="s">
        <v>656</v>
      </c>
      <c r="D28" s="21" t="s">
        <v>935</v>
      </c>
      <c r="E28" s="21" t="s">
        <v>7</v>
      </c>
      <c r="F28" s="21" t="s">
        <v>10</v>
      </c>
      <c r="G28" s="22"/>
      <c r="H28" s="22"/>
      <c r="I28" s="22"/>
      <c r="J28" s="25"/>
      <c r="K28" s="290"/>
    </row>
    <row r="29" spans="1:11" ht="57.6" x14ac:dyDescent="0.3">
      <c r="A29" s="21" t="s">
        <v>665</v>
      </c>
      <c r="B29" s="276" t="s">
        <v>663</v>
      </c>
      <c r="C29" s="276" t="s">
        <v>660</v>
      </c>
      <c r="D29" s="21" t="s">
        <v>935</v>
      </c>
      <c r="E29" s="21" t="s">
        <v>7</v>
      </c>
      <c r="F29" s="21" t="s">
        <v>10</v>
      </c>
      <c r="G29" s="22"/>
      <c r="H29" s="22"/>
      <c r="I29" s="22"/>
      <c r="J29" s="25"/>
      <c r="K29" s="290"/>
    </row>
  </sheetData>
  <conditionalFormatting sqref="A3:I29">
    <cfRule type="expression" dxfId="35" priority="1">
      <formula>$F3="d"</formula>
    </cfRule>
    <cfRule type="expression" dxfId="34" priority="2">
      <formula>$F3="m"</formula>
    </cfRule>
  </conditionalFormatting>
  <conditionalFormatting sqref="A3:K29">
    <cfRule type="expression" dxfId="33" priority="3">
      <formula>$F3="v"</formula>
    </cfRule>
    <cfRule type="expression" dxfId="32" priority="4">
      <formula>$F3="no"</formula>
    </cfRule>
  </conditionalFormatting>
  <pageMargins left="0.7" right="0.2" top="0.2" bottom="0.2" header="0.05" footer="0.3"/>
  <pageSetup orientation="landscape" r:id="rId1"/>
  <headerFooter>
    <oddHeader>&amp;L&amp;A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A4A97-AA43-4717-B6D0-5C2ECC6B163D}">
  <dimension ref="A2:K17"/>
  <sheetViews>
    <sheetView zoomScaleNormal="100" workbookViewId="0">
      <selection activeCell="S144" sqref="S144:T144"/>
    </sheetView>
  </sheetViews>
  <sheetFormatPr defaultRowHeight="14.4" x14ac:dyDescent="0.3"/>
  <cols>
    <col min="1" max="1" width="17.33203125" customWidth="1"/>
    <col min="2" max="3" width="16.6640625" customWidth="1"/>
    <col min="4" max="6" width="3.6640625" customWidth="1"/>
    <col min="7" max="9" width="8.33203125" customWidth="1"/>
    <col min="10" max="10" width="35.6640625" customWidth="1"/>
    <col min="11" max="11" width="5.5546875" customWidth="1"/>
  </cols>
  <sheetData>
    <row r="2" spans="1:11" ht="31.2" x14ac:dyDescent="0.3">
      <c r="A2" t="s">
        <v>0</v>
      </c>
      <c r="B2" t="s">
        <v>1</v>
      </c>
      <c r="C2" t="s">
        <v>2</v>
      </c>
      <c r="D2" s="18" t="s">
        <v>3</v>
      </c>
      <c r="E2" s="18" t="s">
        <v>4</v>
      </c>
      <c r="F2" s="18" t="s">
        <v>676</v>
      </c>
      <c r="G2" s="4" t="s">
        <v>20</v>
      </c>
      <c r="H2" s="4" t="s">
        <v>21</v>
      </c>
      <c r="I2" s="4" t="s">
        <v>22</v>
      </c>
      <c r="J2" s="4" t="s">
        <v>19</v>
      </c>
      <c r="K2" s="4" t="s">
        <v>6</v>
      </c>
    </row>
    <row r="3" spans="1:11" ht="45" customHeight="1" x14ac:dyDescent="0.3">
      <c r="A3" s="282" t="s">
        <v>135</v>
      </c>
      <c r="B3" s="282" t="s">
        <v>136</v>
      </c>
      <c r="C3" s="282" t="s">
        <v>137</v>
      </c>
      <c r="D3" s="2" t="s">
        <v>935</v>
      </c>
      <c r="E3" s="2" t="s">
        <v>13</v>
      </c>
      <c r="F3" s="2" t="s">
        <v>8</v>
      </c>
      <c r="G3" s="3"/>
      <c r="H3" s="281"/>
      <c r="I3" s="11"/>
      <c r="J3" s="1"/>
      <c r="K3" s="2"/>
    </row>
    <row r="4" spans="1:11" ht="45" customHeight="1" x14ac:dyDescent="0.3">
      <c r="A4" s="282" t="s">
        <v>143</v>
      </c>
      <c r="B4" s="282" t="s">
        <v>144</v>
      </c>
      <c r="C4" s="282" t="s">
        <v>145</v>
      </c>
      <c r="D4" s="2" t="s">
        <v>935</v>
      </c>
      <c r="E4" s="2" t="s">
        <v>13</v>
      </c>
      <c r="F4" s="2" t="s">
        <v>8</v>
      </c>
      <c r="G4" s="3"/>
      <c r="H4" s="281"/>
      <c r="I4" s="11"/>
      <c r="J4" s="1"/>
      <c r="K4" s="2" t="s">
        <v>17</v>
      </c>
    </row>
    <row r="5" spans="1:11" ht="45" customHeight="1" x14ac:dyDescent="0.3">
      <c r="A5" s="282" t="s">
        <v>216</v>
      </c>
      <c r="B5" s="282" t="s">
        <v>217</v>
      </c>
      <c r="C5" s="282" t="s">
        <v>218</v>
      </c>
      <c r="D5" s="2" t="s">
        <v>938</v>
      </c>
      <c r="E5" s="2" t="s">
        <v>13</v>
      </c>
      <c r="F5" s="2" t="s">
        <v>8</v>
      </c>
      <c r="G5" s="3"/>
      <c r="H5" s="281"/>
      <c r="I5" s="11"/>
      <c r="J5" s="1"/>
      <c r="K5" s="2"/>
    </row>
    <row r="6" spans="1:11" ht="45" customHeight="1" x14ac:dyDescent="0.3">
      <c r="A6" s="282" t="s">
        <v>324</v>
      </c>
      <c r="B6" s="282" t="s">
        <v>325</v>
      </c>
      <c r="C6" s="282" t="s">
        <v>326</v>
      </c>
      <c r="D6" s="2" t="s">
        <v>935</v>
      </c>
      <c r="E6" s="2" t="s">
        <v>13</v>
      </c>
      <c r="F6" s="2" t="s">
        <v>8</v>
      </c>
      <c r="G6" s="3"/>
      <c r="H6" s="281"/>
      <c r="I6" s="11"/>
      <c r="J6" s="1"/>
      <c r="K6" s="2" t="s">
        <v>17</v>
      </c>
    </row>
    <row r="7" spans="1:11" ht="45" customHeight="1" x14ac:dyDescent="0.3">
      <c r="A7" s="282" t="s">
        <v>329</v>
      </c>
      <c r="B7" s="282" t="s">
        <v>330</v>
      </c>
      <c r="C7" s="282" t="s">
        <v>331</v>
      </c>
      <c r="D7" s="2" t="s">
        <v>938</v>
      </c>
      <c r="E7" s="2" t="s">
        <v>13</v>
      </c>
      <c r="F7" s="2" t="s">
        <v>8</v>
      </c>
      <c r="G7" s="3"/>
      <c r="H7" s="281"/>
      <c r="I7" s="11"/>
      <c r="J7" s="1"/>
      <c r="K7" s="2" t="s">
        <v>17</v>
      </c>
    </row>
    <row r="8" spans="1:11" ht="45" customHeight="1" x14ac:dyDescent="0.3">
      <c r="A8" s="282" t="s">
        <v>334</v>
      </c>
      <c r="B8" s="282" t="s">
        <v>335</v>
      </c>
      <c r="C8" s="282" t="s">
        <v>336</v>
      </c>
      <c r="D8" s="2" t="s">
        <v>938</v>
      </c>
      <c r="E8" s="2" t="s">
        <v>13</v>
      </c>
      <c r="F8" s="2" t="s">
        <v>8</v>
      </c>
      <c r="G8" s="3"/>
      <c r="H8" s="281"/>
      <c r="I8" s="11"/>
      <c r="J8" s="1"/>
      <c r="K8" s="2" t="s">
        <v>17</v>
      </c>
    </row>
    <row r="9" spans="1:11" ht="45" customHeight="1" x14ac:dyDescent="0.3">
      <c r="A9" s="5"/>
      <c r="B9" s="6"/>
      <c r="C9" s="6"/>
      <c r="D9" s="2"/>
      <c r="E9" s="2"/>
      <c r="F9" s="2"/>
      <c r="G9" s="3"/>
      <c r="H9" s="3"/>
      <c r="I9" s="11"/>
      <c r="J9" s="1"/>
      <c r="K9" s="2"/>
    </row>
    <row r="10" spans="1:11" ht="45" customHeight="1" x14ac:dyDescent="0.3">
      <c r="A10" s="5"/>
      <c r="B10" s="6"/>
      <c r="C10" s="6"/>
      <c r="D10" s="2"/>
      <c r="E10" s="2"/>
      <c r="F10" s="2"/>
      <c r="G10" s="3"/>
      <c r="H10" s="3"/>
      <c r="I10" s="11"/>
      <c r="J10" s="1"/>
      <c r="K10" s="2"/>
    </row>
    <row r="11" spans="1:11" ht="45" customHeight="1" x14ac:dyDescent="0.3">
      <c r="A11" s="5"/>
      <c r="B11" s="6"/>
      <c r="C11" s="6"/>
      <c r="D11" s="2"/>
      <c r="E11" s="2"/>
      <c r="F11" s="2"/>
      <c r="G11" s="3"/>
      <c r="H11" s="3"/>
      <c r="I11" s="11"/>
      <c r="J11" s="1"/>
      <c r="K11" s="2"/>
    </row>
    <row r="12" spans="1:11" ht="45" customHeight="1" x14ac:dyDescent="0.3">
      <c r="A12" s="5"/>
      <c r="B12" s="6"/>
      <c r="C12" s="6"/>
      <c r="D12" s="2"/>
      <c r="E12" s="2"/>
      <c r="F12" s="2"/>
      <c r="G12" s="3"/>
      <c r="H12" s="3"/>
      <c r="I12" s="11"/>
      <c r="J12" s="1"/>
      <c r="K12" s="2"/>
    </row>
    <row r="13" spans="1:11" ht="45" customHeight="1" x14ac:dyDescent="0.3">
      <c r="A13" s="5"/>
      <c r="B13" s="6"/>
      <c r="C13" s="6"/>
      <c r="D13" s="2"/>
      <c r="E13" s="2"/>
      <c r="F13" s="2"/>
      <c r="G13" s="3"/>
      <c r="H13" s="3"/>
      <c r="I13" s="11"/>
      <c r="J13" s="1"/>
      <c r="K13" s="2"/>
    </row>
    <row r="14" spans="1:11" ht="45" customHeight="1" x14ac:dyDescent="0.3">
      <c r="A14" s="5"/>
      <c r="B14" s="6"/>
      <c r="C14" s="6"/>
      <c r="D14" s="2"/>
      <c r="E14" s="2"/>
      <c r="F14" s="2"/>
      <c r="G14" s="3"/>
      <c r="H14" s="3"/>
      <c r="I14" s="11"/>
      <c r="J14" s="1"/>
      <c r="K14" s="2"/>
    </row>
    <row r="15" spans="1:11" ht="45" customHeight="1" x14ac:dyDescent="0.3">
      <c r="A15" s="5"/>
      <c r="B15" s="6"/>
      <c r="C15" s="6"/>
      <c r="D15" s="2"/>
      <c r="E15" s="2"/>
      <c r="F15" s="2"/>
      <c r="G15" s="3"/>
      <c r="H15" s="3"/>
      <c r="I15" s="11"/>
      <c r="J15" s="1"/>
      <c r="K15" s="2"/>
    </row>
    <row r="16" spans="1:11" ht="45" customHeight="1" x14ac:dyDescent="0.3">
      <c r="A16" s="5"/>
      <c r="B16" s="6"/>
      <c r="C16" s="6"/>
      <c r="D16" s="2"/>
      <c r="E16" s="2"/>
      <c r="F16" s="2"/>
      <c r="G16" s="3"/>
      <c r="H16" s="3"/>
      <c r="I16" s="11"/>
      <c r="J16" s="1"/>
      <c r="K16" s="2"/>
    </row>
    <row r="17" spans="1:11" ht="45" customHeight="1" x14ac:dyDescent="0.3">
      <c r="A17" s="5"/>
      <c r="B17" s="6"/>
      <c r="C17" s="6"/>
      <c r="D17" s="2"/>
      <c r="E17" s="2"/>
      <c r="F17" s="2"/>
      <c r="G17" s="3"/>
      <c r="H17" s="3"/>
      <c r="I17" s="11"/>
      <c r="J17" s="1"/>
      <c r="K17" s="2"/>
    </row>
  </sheetData>
  <conditionalFormatting sqref="A3:I17">
    <cfRule type="expression" dxfId="31" priority="1">
      <formula>$F3="d"</formula>
    </cfRule>
    <cfRule type="expression" dxfId="30" priority="2">
      <formula>$F3="m"</formula>
    </cfRule>
  </conditionalFormatting>
  <conditionalFormatting sqref="A3:K17">
    <cfRule type="expression" dxfId="29" priority="3">
      <formula>+$F3="v"</formula>
    </cfRule>
    <cfRule type="expression" dxfId="28" priority="4">
      <formula>$F3="no"</formula>
    </cfRule>
  </conditionalFormatting>
  <pageMargins left="0.7" right="0.2" top="0.2" bottom="0.2" header="0.05" footer="0.3"/>
  <pageSetup orientation="landscape" r:id="rId1"/>
  <headerFooter>
    <oddHeader>&amp;L&amp;A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F6051-284D-4B46-8725-D2E780E2570C}">
  <dimension ref="A2:K48"/>
  <sheetViews>
    <sheetView workbookViewId="0">
      <selection activeCell="S144" sqref="S144:T144"/>
    </sheetView>
  </sheetViews>
  <sheetFormatPr defaultRowHeight="14.4" x14ac:dyDescent="0.3"/>
  <cols>
    <col min="1" max="1" width="17.5546875" customWidth="1"/>
    <col min="2" max="3" width="16.6640625" customWidth="1"/>
    <col min="4" max="6" width="3.6640625" customWidth="1"/>
    <col min="7" max="9" width="8.33203125" customWidth="1"/>
    <col min="10" max="10" width="35.6640625" customWidth="1"/>
    <col min="11" max="11" width="5.44140625" customWidth="1"/>
  </cols>
  <sheetData>
    <row r="2" spans="1:11" ht="31.2" x14ac:dyDescent="0.3">
      <c r="A2" t="s">
        <v>0</v>
      </c>
      <c r="B2" t="s">
        <v>1</v>
      </c>
      <c r="C2" t="s">
        <v>2</v>
      </c>
      <c r="D2" s="18" t="s">
        <v>3</v>
      </c>
      <c r="E2" s="18" t="s">
        <v>4</v>
      </c>
      <c r="F2" s="18" t="s">
        <v>676</v>
      </c>
      <c r="G2" s="4" t="s">
        <v>20</v>
      </c>
      <c r="H2" s="4" t="s">
        <v>21</v>
      </c>
      <c r="I2" s="4" t="s">
        <v>22</v>
      </c>
      <c r="J2" s="4" t="s">
        <v>19</v>
      </c>
      <c r="K2" s="4" t="s">
        <v>6</v>
      </c>
    </row>
    <row r="3" spans="1:11" ht="45" customHeight="1" x14ac:dyDescent="0.3">
      <c r="A3" s="374" t="s">
        <v>90</v>
      </c>
      <c r="B3" s="374" t="s">
        <v>91</v>
      </c>
      <c r="C3" s="374" t="s">
        <v>92</v>
      </c>
      <c r="D3" s="2" t="s">
        <v>937</v>
      </c>
      <c r="E3" s="2" t="s">
        <v>13</v>
      </c>
      <c r="F3" s="2" t="s">
        <v>8</v>
      </c>
      <c r="G3" s="3"/>
      <c r="H3" s="281"/>
      <c r="I3" s="11"/>
      <c r="J3" s="375"/>
      <c r="K3" s="2"/>
    </row>
    <row r="4" spans="1:11" ht="45" customHeight="1" x14ac:dyDescent="0.3">
      <c r="A4" s="374" t="s">
        <v>98</v>
      </c>
      <c r="B4" s="374" t="s">
        <v>99</v>
      </c>
      <c r="C4" s="374" t="s">
        <v>100</v>
      </c>
      <c r="D4" s="2" t="s">
        <v>937</v>
      </c>
      <c r="E4" s="2" t="s">
        <v>13</v>
      </c>
      <c r="F4" s="2" t="s">
        <v>8</v>
      </c>
      <c r="G4" s="3"/>
      <c r="H4" s="281"/>
      <c r="I4" s="11"/>
      <c r="J4" s="1"/>
      <c r="K4" s="2"/>
    </row>
    <row r="5" spans="1:11" ht="45" customHeight="1" x14ac:dyDescent="0.3">
      <c r="A5" s="374" t="s">
        <v>103</v>
      </c>
      <c r="B5" s="374" t="s">
        <v>104</v>
      </c>
      <c r="C5" s="374" t="s">
        <v>105</v>
      </c>
      <c r="D5" s="2" t="s">
        <v>937</v>
      </c>
      <c r="E5" s="2" t="s">
        <v>13</v>
      </c>
      <c r="F5" s="2" t="s">
        <v>8</v>
      </c>
      <c r="G5" s="3"/>
      <c r="H5" s="281"/>
      <c r="I5" s="11"/>
      <c r="J5" s="1"/>
      <c r="K5" s="2"/>
    </row>
    <row r="6" spans="1:11" ht="45" customHeight="1" x14ac:dyDescent="0.3">
      <c r="A6" s="374" t="s">
        <v>108</v>
      </c>
      <c r="B6" s="374" t="s">
        <v>109</v>
      </c>
      <c r="C6" s="374" t="s">
        <v>110</v>
      </c>
      <c r="D6" s="2" t="s">
        <v>937</v>
      </c>
      <c r="E6" s="2" t="s">
        <v>13</v>
      </c>
      <c r="F6" s="2" t="s">
        <v>8</v>
      </c>
      <c r="G6" s="3"/>
      <c r="H6" s="281"/>
      <c r="I6" s="11"/>
      <c r="J6" s="1"/>
      <c r="K6" s="2"/>
    </row>
    <row r="7" spans="1:11" ht="45" customHeight="1" x14ac:dyDescent="0.3">
      <c r="A7" s="374" t="s">
        <v>176</v>
      </c>
      <c r="B7" s="374" t="s">
        <v>177</v>
      </c>
      <c r="C7" s="374" t="s">
        <v>178</v>
      </c>
      <c r="D7" s="2" t="s">
        <v>937</v>
      </c>
      <c r="E7" s="2" t="s">
        <v>13</v>
      </c>
      <c r="F7" s="2" t="s">
        <v>8</v>
      </c>
      <c r="G7" s="3"/>
      <c r="H7" s="281"/>
      <c r="I7" s="11"/>
      <c r="J7" s="1"/>
      <c r="K7" s="2"/>
    </row>
    <row r="8" spans="1:11" ht="45" customHeight="1" x14ac:dyDescent="0.3">
      <c r="A8" s="374" t="s">
        <v>181</v>
      </c>
      <c r="B8" s="374" t="s">
        <v>177</v>
      </c>
      <c r="C8" s="374" t="s">
        <v>182</v>
      </c>
      <c r="D8" s="2" t="s">
        <v>937</v>
      </c>
      <c r="E8" s="2" t="s">
        <v>13</v>
      </c>
      <c r="F8" s="2" t="s">
        <v>8</v>
      </c>
      <c r="G8" s="3"/>
      <c r="H8" s="281"/>
      <c r="I8" s="11"/>
      <c r="J8" s="1"/>
      <c r="K8" s="2"/>
    </row>
    <row r="9" spans="1:11" ht="45" customHeight="1" x14ac:dyDescent="0.3">
      <c r="A9" s="374" t="s">
        <v>185</v>
      </c>
      <c r="B9" s="374" t="s">
        <v>186</v>
      </c>
      <c r="C9" s="374" t="s">
        <v>187</v>
      </c>
      <c r="D9" s="2" t="s">
        <v>937</v>
      </c>
      <c r="E9" s="2" t="s">
        <v>13</v>
      </c>
      <c r="F9" s="2" t="s">
        <v>8</v>
      </c>
      <c r="G9" s="3"/>
      <c r="H9" s="281"/>
      <c r="I9" s="11"/>
      <c r="J9" s="1"/>
      <c r="K9" s="2"/>
    </row>
    <row r="10" spans="1:11" ht="45" customHeight="1" x14ac:dyDescent="0.3">
      <c r="A10" s="374" t="s">
        <v>190</v>
      </c>
      <c r="B10" s="374" t="s">
        <v>191</v>
      </c>
      <c r="C10" s="374" t="s">
        <v>192</v>
      </c>
      <c r="D10" s="2" t="s">
        <v>937</v>
      </c>
      <c r="E10" s="2" t="s">
        <v>13</v>
      </c>
      <c r="F10" s="2" t="s">
        <v>8</v>
      </c>
      <c r="G10" s="3"/>
      <c r="H10" s="281"/>
      <c r="I10" s="11"/>
      <c r="J10" s="1"/>
      <c r="K10" s="2"/>
    </row>
    <row r="11" spans="1:11" ht="45" customHeight="1" x14ac:dyDescent="0.3">
      <c r="A11" s="374" t="s">
        <v>473</v>
      </c>
      <c r="B11" s="374" t="s">
        <v>474</v>
      </c>
      <c r="C11" s="374" t="s">
        <v>475</v>
      </c>
      <c r="D11" s="2" t="s">
        <v>937</v>
      </c>
      <c r="E11" s="2" t="s">
        <v>13</v>
      </c>
      <c r="F11" s="2" t="s">
        <v>8</v>
      </c>
      <c r="G11" s="3"/>
      <c r="H11" s="281"/>
      <c r="I11" s="11"/>
      <c r="J11" s="1"/>
      <c r="K11" s="2"/>
    </row>
    <row r="12" spans="1:11" ht="45" customHeight="1" x14ac:dyDescent="0.3">
      <c r="A12" s="374" t="s">
        <v>478</v>
      </c>
      <c r="B12" s="374" t="s">
        <v>479</v>
      </c>
      <c r="C12" s="374" t="s">
        <v>480</v>
      </c>
      <c r="D12" s="2" t="s">
        <v>937</v>
      </c>
      <c r="E12" s="2" t="s">
        <v>13</v>
      </c>
      <c r="F12" s="2" t="s">
        <v>8</v>
      </c>
      <c r="G12" s="3"/>
      <c r="H12" s="281"/>
      <c r="I12" s="11"/>
      <c r="J12" s="1"/>
      <c r="K12" s="2"/>
    </row>
    <row r="13" spans="1:11" ht="45" customHeight="1" x14ac:dyDescent="0.3">
      <c r="A13" s="374" t="s">
        <v>483</v>
      </c>
      <c r="B13" s="374" t="s">
        <v>484</v>
      </c>
      <c r="C13" s="374" t="s">
        <v>485</v>
      </c>
      <c r="D13" s="2" t="s">
        <v>937</v>
      </c>
      <c r="E13" s="2" t="s">
        <v>13</v>
      </c>
      <c r="F13" s="2" t="s">
        <v>8</v>
      </c>
      <c r="G13" s="3"/>
      <c r="H13" s="281"/>
      <c r="I13" s="11"/>
      <c r="J13" s="1"/>
      <c r="K13" s="2"/>
    </row>
    <row r="14" spans="1:11" ht="45" customHeight="1" x14ac:dyDescent="0.3">
      <c r="A14" s="374" t="s">
        <v>488</v>
      </c>
      <c r="B14" s="374" t="s">
        <v>489</v>
      </c>
      <c r="C14" s="374" t="s">
        <v>490</v>
      </c>
      <c r="D14" s="2" t="s">
        <v>937</v>
      </c>
      <c r="E14" s="2" t="s">
        <v>13</v>
      </c>
      <c r="F14" s="2" t="s">
        <v>8</v>
      </c>
      <c r="G14" s="3"/>
      <c r="H14" s="281"/>
      <c r="I14" s="11"/>
      <c r="J14" s="1"/>
      <c r="K14" s="2"/>
    </row>
    <row r="15" spans="1:11" ht="45" customHeight="1" x14ac:dyDescent="0.3">
      <c r="A15" s="5"/>
      <c r="B15" s="10"/>
      <c r="C15" s="10"/>
      <c r="D15" s="2"/>
      <c r="E15" s="2"/>
      <c r="F15" s="2"/>
      <c r="G15" s="3"/>
      <c r="H15" s="3"/>
      <c r="I15" s="3"/>
      <c r="J15" s="9"/>
      <c r="K15" s="2"/>
    </row>
    <row r="16" spans="1:11" ht="45" customHeight="1" x14ac:dyDescent="0.3">
      <c r="A16" s="5"/>
      <c r="B16" s="10"/>
      <c r="C16" s="10"/>
      <c r="D16" s="2"/>
      <c r="E16" s="2"/>
      <c r="F16" s="2"/>
      <c r="G16" s="3"/>
      <c r="H16" s="3"/>
      <c r="I16" s="3"/>
      <c r="J16" s="9"/>
      <c r="K16" s="2"/>
    </row>
    <row r="17" spans="1:11" ht="45" customHeight="1" x14ac:dyDescent="0.3">
      <c r="A17" s="5"/>
      <c r="B17" s="10"/>
      <c r="C17" s="10"/>
      <c r="D17" s="2"/>
      <c r="E17" s="2"/>
      <c r="F17" s="2"/>
      <c r="G17" s="3"/>
      <c r="H17" s="3"/>
      <c r="I17" s="3"/>
      <c r="J17" s="9"/>
      <c r="K17" s="2"/>
    </row>
    <row r="18" spans="1:11" ht="45" customHeight="1" x14ac:dyDescent="0.3">
      <c r="A18" s="5"/>
      <c r="B18" s="10"/>
      <c r="C18" s="10"/>
      <c r="D18" s="2"/>
      <c r="E18" s="2"/>
      <c r="F18" s="2"/>
      <c r="G18" s="3"/>
      <c r="H18" s="3"/>
      <c r="I18" s="3"/>
      <c r="J18" s="9"/>
      <c r="K18" s="2"/>
    </row>
    <row r="19" spans="1:11" ht="45" customHeight="1" x14ac:dyDescent="0.3">
      <c r="A19" s="5"/>
      <c r="B19" s="10"/>
      <c r="C19" s="10"/>
      <c r="D19" s="2"/>
      <c r="E19" s="2"/>
      <c r="F19" s="2"/>
      <c r="G19" s="3"/>
      <c r="H19" s="3"/>
      <c r="I19" s="3"/>
      <c r="J19" s="9"/>
      <c r="K19" s="2"/>
    </row>
    <row r="20" spans="1:11" ht="45" customHeight="1" x14ac:dyDescent="0.3">
      <c r="A20" s="5"/>
      <c r="B20" s="10"/>
      <c r="C20" s="10"/>
      <c r="D20" s="2"/>
      <c r="E20" s="2"/>
      <c r="F20" s="2"/>
      <c r="G20" s="3"/>
      <c r="H20" s="3"/>
      <c r="I20" s="3"/>
      <c r="J20" s="9"/>
      <c r="K20" s="2"/>
    </row>
    <row r="21" spans="1:11" ht="45" customHeight="1" x14ac:dyDescent="0.3">
      <c r="A21" s="5"/>
      <c r="B21" s="10"/>
      <c r="C21" s="10"/>
      <c r="D21" s="2"/>
      <c r="E21" s="2"/>
      <c r="F21" s="2"/>
      <c r="G21" s="3"/>
      <c r="H21" s="3"/>
      <c r="I21" s="3"/>
      <c r="J21" s="9"/>
      <c r="K21" s="2"/>
    </row>
    <row r="22" spans="1:11" ht="45" customHeight="1" x14ac:dyDescent="0.3">
      <c r="A22" s="5"/>
      <c r="B22" s="10"/>
      <c r="C22" s="10"/>
      <c r="D22" s="2"/>
      <c r="E22" s="2"/>
      <c r="F22" s="2"/>
      <c r="G22" s="3"/>
      <c r="H22" s="3"/>
      <c r="I22" s="3"/>
      <c r="J22" s="9"/>
      <c r="K22" s="2"/>
    </row>
    <row r="23" spans="1:11" ht="45" customHeight="1" x14ac:dyDescent="0.3">
      <c r="A23" s="5"/>
      <c r="B23" s="10"/>
      <c r="C23" s="10"/>
      <c r="D23" s="2"/>
      <c r="E23" s="2"/>
      <c r="F23" s="2"/>
      <c r="G23" s="3"/>
      <c r="H23" s="3"/>
      <c r="I23" s="3"/>
      <c r="J23" s="9"/>
      <c r="K23" s="2"/>
    </row>
    <row r="24" spans="1:11" ht="45" customHeight="1" x14ac:dyDescent="0.3">
      <c r="A24" s="5"/>
      <c r="B24" s="10"/>
      <c r="C24" s="10"/>
      <c r="D24" s="2"/>
      <c r="E24" s="2"/>
      <c r="F24" s="2"/>
      <c r="G24" s="3"/>
      <c r="H24" s="3"/>
      <c r="I24" s="3"/>
      <c r="J24" s="9"/>
      <c r="K24" s="2"/>
    </row>
    <row r="25" spans="1:11" ht="45" customHeight="1" x14ac:dyDescent="0.3">
      <c r="A25" s="5"/>
      <c r="B25" s="10"/>
      <c r="C25" s="10"/>
      <c r="D25" s="2"/>
      <c r="E25" s="2"/>
      <c r="F25" s="2"/>
      <c r="G25" s="3"/>
      <c r="H25" s="3"/>
      <c r="I25" s="3"/>
      <c r="J25" s="9"/>
      <c r="K25" s="2"/>
    </row>
    <row r="26" spans="1:11" ht="45" customHeight="1" x14ac:dyDescent="0.3">
      <c r="A26" s="5"/>
      <c r="B26" s="10"/>
      <c r="C26" s="10"/>
      <c r="D26" s="2"/>
      <c r="E26" s="2"/>
      <c r="F26" s="2"/>
      <c r="G26" s="3"/>
      <c r="H26" s="3"/>
      <c r="I26" s="3"/>
      <c r="J26" s="9"/>
      <c r="K26" s="2"/>
    </row>
    <row r="27" spans="1:11" ht="45" customHeight="1" x14ac:dyDescent="0.3">
      <c r="A27" s="5"/>
      <c r="B27" s="10"/>
      <c r="C27" s="10"/>
      <c r="D27" s="2"/>
      <c r="E27" s="2"/>
      <c r="F27" s="2"/>
      <c r="G27" s="3"/>
      <c r="H27" s="3"/>
      <c r="I27" s="3"/>
      <c r="J27" s="9"/>
      <c r="K27" s="2"/>
    </row>
    <row r="28" spans="1:11" ht="45" customHeight="1" x14ac:dyDescent="0.3">
      <c r="A28" s="5"/>
      <c r="B28" s="10"/>
      <c r="C28" s="10"/>
      <c r="D28" s="2"/>
      <c r="E28" s="2"/>
      <c r="F28" s="2"/>
      <c r="G28" s="3"/>
      <c r="H28" s="3"/>
      <c r="I28" s="3"/>
      <c r="J28" s="9"/>
      <c r="K28" s="2"/>
    </row>
    <row r="29" spans="1:11" ht="45" customHeight="1" x14ac:dyDescent="0.3">
      <c r="A29" s="5"/>
      <c r="B29" s="10"/>
      <c r="C29" s="10"/>
      <c r="D29" s="2"/>
      <c r="E29" s="2"/>
      <c r="F29" s="2"/>
      <c r="G29" s="3"/>
      <c r="H29" s="3"/>
      <c r="I29" s="3"/>
      <c r="J29" s="9"/>
      <c r="K29" s="2"/>
    </row>
    <row r="30" spans="1:11" ht="45" customHeight="1" x14ac:dyDescent="0.3">
      <c r="A30" s="5"/>
      <c r="B30" s="10"/>
      <c r="C30" s="10"/>
      <c r="D30" s="2"/>
      <c r="E30" s="2"/>
      <c r="F30" s="2"/>
      <c r="G30" s="3"/>
      <c r="H30" s="3"/>
      <c r="I30" s="3"/>
      <c r="J30" s="9"/>
      <c r="K30" s="2"/>
    </row>
    <row r="31" spans="1:11" ht="45" customHeight="1" x14ac:dyDescent="0.3">
      <c r="A31" s="5"/>
      <c r="B31" s="10"/>
      <c r="C31" s="10"/>
      <c r="D31" s="2"/>
      <c r="E31" s="2"/>
      <c r="F31" s="2"/>
      <c r="G31" s="3"/>
      <c r="H31" s="3"/>
      <c r="I31" s="3"/>
      <c r="J31" s="9"/>
      <c r="K31" s="2"/>
    </row>
    <row r="32" spans="1:11" ht="45" customHeight="1" x14ac:dyDescent="0.3">
      <c r="A32" s="5"/>
      <c r="B32" s="10"/>
      <c r="C32" s="10"/>
      <c r="D32" s="2"/>
      <c r="E32" s="2"/>
      <c r="F32" s="2"/>
      <c r="G32" s="3"/>
      <c r="H32" s="3"/>
      <c r="I32" s="3"/>
      <c r="J32" s="9"/>
      <c r="K32" s="2"/>
    </row>
    <row r="33" spans="1:11" ht="45" customHeight="1" x14ac:dyDescent="0.3">
      <c r="A33" s="5"/>
      <c r="B33" s="10"/>
      <c r="C33" s="10"/>
      <c r="D33" s="2"/>
      <c r="E33" s="2"/>
      <c r="F33" s="2"/>
      <c r="G33" s="3"/>
      <c r="H33" s="3"/>
      <c r="I33" s="3"/>
      <c r="J33" s="9"/>
      <c r="K33" s="2"/>
    </row>
    <row r="34" spans="1:11" ht="45" customHeight="1" x14ac:dyDescent="0.3">
      <c r="A34" s="5"/>
      <c r="B34" s="10"/>
      <c r="C34" s="10"/>
      <c r="D34" s="2"/>
      <c r="E34" s="2"/>
      <c r="F34" s="2"/>
      <c r="G34" s="3"/>
      <c r="H34" s="3"/>
      <c r="I34" s="3"/>
      <c r="J34" s="9"/>
      <c r="K34" s="2"/>
    </row>
    <row r="35" spans="1:11" ht="45" customHeight="1" x14ac:dyDescent="0.3">
      <c r="A35" s="5"/>
      <c r="B35" s="10"/>
      <c r="C35" s="10"/>
      <c r="D35" s="2"/>
      <c r="E35" s="2"/>
      <c r="F35" s="2"/>
      <c r="G35" s="3"/>
      <c r="H35" s="3"/>
      <c r="I35" s="3"/>
      <c r="J35" s="9"/>
      <c r="K35" s="2"/>
    </row>
    <row r="36" spans="1:11" ht="45" customHeight="1" x14ac:dyDescent="0.3">
      <c r="A36" s="5"/>
      <c r="B36" s="10"/>
      <c r="C36" s="10"/>
      <c r="D36" s="2"/>
      <c r="E36" s="2"/>
      <c r="F36" s="2"/>
      <c r="G36" s="3"/>
      <c r="H36" s="3"/>
      <c r="I36" s="3"/>
      <c r="J36" s="9"/>
      <c r="K36" s="2"/>
    </row>
    <row r="37" spans="1:11" ht="45" customHeight="1" x14ac:dyDescent="0.3">
      <c r="A37" s="5"/>
      <c r="B37" s="10"/>
      <c r="C37" s="10"/>
      <c r="D37" s="2"/>
      <c r="E37" s="2"/>
      <c r="F37" s="2"/>
      <c r="G37" s="3"/>
      <c r="H37" s="3"/>
      <c r="I37" s="3"/>
      <c r="J37" s="9"/>
      <c r="K37" s="2"/>
    </row>
    <row r="38" spans="1:11" ht="45" customHeight="1" x14ac:dyDescent="0.3">
      <c r="A38" s="5"/>
      <c r="B38" s="10"/>
      <c r="C38" s="10"/>
      <c r="D38" s="2"/>
      <c r="E38" s="2"/>
      <c r="F38" s="2"/>
      <c r="G38" s="3"/>
      <c r="H38" s="3"/>
      <c r="I38" s="3"/>
      <c r="J38" s="9"/>
      <c r="K38" s="2"/>
    </row>
    <row r="39" spans="1:11" ht="45" customHeight="1" x14ac:dyDescent="0.3">
      <c r="A39" s="5"/>
      <c r="B39" s="10"/>
      <c r="C39" s="10"/>
      <c r="D39" s="2"/>
      <c r="E39" s="2"/>
      <c r="F39" s="2"/>
      <c r="G39" s="3"/>
      <c r="H39" s="3"/>
      <c r="I39" s="3"/>
      <c r="J39" s="9"/>
      <c r="K39" s="2"/>
    </row>
    <row r="40" spans="1:11" ht="45" customHeight="1" x14ac:dyDescent="0.3">
      <c r="A40" s="5"/>
      <c r="B40" s="10"/>
      <c r="C40" s="10"/>
      <c r="D40" s="2"/>
      <c r="E40" s="2"/>
      <c r="F40" s="2"/>
      <c r="G40" s="3"/>
      <c r="H40" s="3"/>
      <c r="I40" s="3"/>
      <c r="J40" s="9"/>
      <c r="K40" s="2"/>
    </row>
    <row r="41" spans="1:11" ht="45" customHeight="1" x14ac:dyDescent="0.3">
      <c r="A41" s="5"/>
      <c r="B41" s="10"/>
      <c r="C41" s="10"/>
      <c r="D41" s="2"/>
      <c r="E41" s="2"/>
      <c r="F41" s="2"/>
      <c r="G41" s="3"/>
      <c r="H41" s="3"/>
      <c r="I41" s="3"/>
      <c r="J41" s="9"/>
      <c r="K41" s="2"/>
    </row>
    <row r="42" spans="1:11" ht="45" customHeight="1" x14ac:dyDescent="0.3">
      <c r="A42" s="5"/>
      <c r="B42" s="10"/>
      <c r="C42" s="10"/>
      <c r="D42" s="2"/>
      <c r="E42" s="2"/>
      <c r="F42" s="2"/>
      <c r="G42" s="3"/>
      <c r="H42" s="3"/>
      <c r="I42" s="3"/>
      <c r="J42" s="9"/>
      <c r="K42" s="2"/>
    </row>
    <row r="43" spans="1:11" ht="45" customHeight="1" x14ac:dyDescent="0.3">
      <c r="A43" s="5"/>
      <c r="B43" s="10"/>
      <c r="C43" s="10"/>
      <c r="D43" s="2"/>
      <c r="E43" s="2"/>
      <c r="F43" s="2"/>
      <c r="G43" s="3"/>
      <c r="H43" s="3"/>
      <c r="I43" s="3"/>
      <c r="J43" s="9"/>
      <c r="K43" s="2"/>
    </row>
    <row r="44" spans="1:11" ht="45" customHeight="1" x14ac:dyDescent="0.3">
      <c r="A44" s="5"/>
      <c r="B44" s="10"/>
      <c r="C44" s="10"/>
      <c r="D44" s="2"/>
      <c r="E44" s="2"/>
      <c r="F44" s="2"/>
      <c r="G44" s="3"/>
      <c r="H44" s="3"/>
      <c r="I44" s="3"/>
      <c r="J44" s="9"/>
      <c r="K44" s="2"/>
    </row>
    <row r="45" spans="1:11" ht="45" customHeight="1" x14ac:dyDescent="0.3">
      <c r="A45" s="5"/>
      <c r="B45" s="10"/>
      <c r="C45" s="10"/>
      <c r="D45" s="2"/>
      <c r="E45" s="2"/>
      <c r="F45" s="2"/>
      <c r="G45" s="3"/>
      <c r="H45" s="3"/>
      <c r="I45" s="3"/>
      <c r="J45" s="9"/>
      <c r="K45" s="2"/>
    </row>
    <row r="46" spans="1:11" ht="45" customHeight="1" x14ac:dyDescent="0.3">
      <c r="A46" s="5"/>
      <c r="B46" s="10"/>
      <c r="C46" s="10"/>
      <c r="D46" s="2"/>
      <c r="E46" s="2"/>
      <c r="F46" s="2"/>
      <c r="G46" s="3"/>
      <c r="H46" s="3"/>
      <c r="I46" s="3"/>
      <c r="J46" s="9"/>
      <c r="K46" s="2"/>
    </row>
    <row r="47" spans="1:11" ht="45" customHeight="1" x14ac:dyDescent="0.3">
      <c r="A47" s="5"/>
      <c r="B47" s="10"/>
      <c r="C47" s="10"/>
      <c r="D47" s="2"/>
      <c r="E47" s="2"/>
      <c r="F47" s="2"/>
      <c r="G47" s="3"/>
      <c r="H47" s="3"/>
      <c r="I47" s="3"/>
      <c r="J47" s="9"/>
      <c r="K47" s="2"/>
    </row>
    <row r="48" spans="1:11" ht="45" customHeight="1" x14ac:dyDescent="0.3">
      <c r="A48" s="5"/>
      <c r="B48" s="10"/>
      <c r="C48" s="10"/>
      <c r="D48" s="2"/>
      <c r="E48" s="2"/>
      <c r="F48" s="2"/>
      <c r="G48" s="3"/>
      <c r="H48" s="3"/>
      <c r="I48" s="3"/>
      <c r="J48" s="9"/>
      <c r="K48" s="2"/>
    </row>
  </sheetData>
  <conditionalFormatting sqref="A3:I48">
    <cfRule type="expression" dxfId="27" priority="1">
      <formula>$F3="d"</formula>
    </cfRule>
    <cfRule type="expression" dxfId="26" priority="2">
      <formula>$F3="m"</formula>
    </cfRule>
  </conditionalFormatting>
  <conditionalFormatting sqref="A3:K48">
    <cfRule type="expression" dxfId="25" priority="3">
      <formula>$F3="v"</formula>
    </cfRule>
    <cfRule type="expression" dxfId="24" priority="4">
      <formula>$F3="no"</formula>
    </cfRule>
  </conditionalFormatting>
  <pageMargins left="0.7" right="0.2" top="0.2" bottom="0.2" header="0.05" footer="0.3"/>
  <pageSetup orientation="landscape" r:id="rId1"/>
  <headerFooter>
    <oddHeader>&amp;L&amp;A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A23B8-9C8E-4564-AD20-17AD09BBA229}">
  <dimension ref="A2:K39"/>
  <sheetViews>
    <sheetView topLeftCell="A30" workbookViewId="0">
      <selection activeCell="J39" sqref="J39"/>
    </sheetView>
  </sheetViews>
  <sheetFormatPr defaultRowHeight="14.4" x14ac:dyDescent="0.3"/>
  <cols>
    <col min="1" max="1" width="17.5546875" customWidth="1"/>
    <col min="2" max="3" width="16.6640625" customWidth="1"/>
    <col min="4" max="6" width="3.6640625" customWidth="1"/>
    <col min="7" max="9" width="8.33203125" customWidth="1"/>
    <col min="10" max="10" width="35.6640625" customWidth="1"/>
    <col min="11" max="11" width="5.6640625" customWidth="1"/>
  </cols>
  <sheetData>
    <row r="2" spans="1:11" ht="31.2" x14ac:dyDescent="0.3">
      <c r="A2" t="s">
        <v>0</v>
      </c>
      <c r="B2" t="s">
        <v>1</v>
      </c>
      <c r="C2" t="s">
        <v>2</v>
      </c>
      <c r="D2" s="18" t="s">
        <v>3</v>
      </c>
      <c r="E2" s="18" t="s">
        <v>4</v>
      </c>
      <c r="F2" s="18" t="s">
        <v>676</v>
      </c>
      <c r="G2" s="4" t="s">
        <v>20</v>
      </c>
      <c r="H2" s="4" t="s">
        <v>21</v>
      </c>
      <c r="I2" s="4" t="s">
        <v>22</v>
      </c>
      <c r="J2" s="4" t="s">
        <v>19</v>
      </c>
      <c r="K2" s="4" t="s">
        <v>6</v>
      </c>
    </row>
    <row r="3" spans="1:11" ht="45" customHeight="1" x14ac:dyDescent="0.3">
      <c r="A3" s="374" t="s">
        <v>41</v>
      </c>
      <c r="B3" s="374" t="s">
        <v>42</v>
      </c>
      <c r="C3" s="374" t="s">
        <v>43</v>
      </c>
      <c r="D3" s="2" t="s">
        <v>935</v>
      </c>
      <c r="E3" s="2" t="s">
        <v>7</v>
      </c>
      <c r="F3" s="2" t="s">
        <v>8</v>
      </c>
      <c r="G3" s="3"/>
      <c r="H3" s="281"/>
      <c r="I3" s="11"/>
      <c r="J3" s="1"/>
      <c r="K3" s="2"/>
    </row>
    <row r="4" spans="1:11" ht="45" customHeight="1" x14ac:dyDescent="0.3">
      <c r="A4" s="374" t="s">
        <v>47</v>
      </c>
      <c r="B4" s="374" t="s">
        <v>48</v>
      </c>
      <c r="C4" s="374" t="s">
        <v>49</v>
      </c>
      <c r="D4" s="2" t="s">
        <v>935</v>
      </c>
      <c r="E4" s="2" t="s">
        <v>7</v>
      </c>
      <c r="F4" s="2" t="s">
        <v>8</v>
      </c>
      <c r="G4" s="3"/>
      <c r="H4" s="281"/>
      <c r="I4" s="11"/>
      <c r="J4" s="1"/>
      <c r="K4" s="2"/>
    </row>
    <row r="5" spans="1:11" ht="45" customHeight="1" x14ac:dyDescent="0.3">
      <c r="A5" s="374" t="s">
        <v>51</v>
      </c>
      <c r="B5" s="374" t="s">
        <v>52</v>
      </c>
      <c r="C5" s="374" t="s">
        <v>53</v>
      </c>
      <c r="D5" s="2" t="s">
        <v>935</v>
      </c>
      <c r="E5" s="2" t="s">
        <v>7</v>
      </c>
      <c r="F5" s="2" t="s">
        <v>8</v>
      </c>
      <c r="G5" s="3"/>
      <c r="H5" s="281"/>
      <c r="I5" s="11"/>
      <c r="J5" s="1"/>
      <c r="K5" s="2"/>
    </row>
    <row r="6" spans="1:11" ht="45" customHeight="1" x14ac:dyDescent="0.3">
      <c r="A6" s="374" t="s">
        <v>55</v>
      </c>
      <c r="B6" s="374" t="s">
        <v>56</v>
      </c>
      <c r="C6" s="374" t="s">
        <v>57</v>
      </c>
      <c r="D6" s="2" t="s">
        <v>935</v>
      </c>
      <c r="E6" s="2" t="s">
        <v>7</v>
      </c>
      <c r="F6" s="2" t="s">
        <v>8</v>
      </c>
      <c r="G6" s="3"/>
      <c r="H6" s="281"/>
      <c r="I6" s="11"/>
      <c r="J6" s="1"/>
      <c r="K6" s="2"/>
    </row>
    <row r="7" spans="1:11" ht="45" customHeight="1" x14ac:dyDescent="0.3">
      <c r="A7" s="374" t="s">
        <v>59</v>
      </c>
      <c r="B7" s="374" t="s">
        <v>60</v>
      </c>
      <c r="C7" s="374" t="s">
        <v>61</v>
      </c>
      <c r="D7" s="2" t="s">
        <v>935</v>
      </c>
      <c r="E7" s="2" t="s">
        <v>7</v>
      </c>
      <c r="F7" s="2" t="s">
        <v>8</v>
      </c>
      <c r="G7" s="3"/>
      <c r="H7" s="281"/>
      <c r="I7" s="11"/>
      <c r="J7" s="1"/>
      <c r="K7" s="2"/>
    </row>
    <row r="8" spans="1:11" ht="45" customHeight="1" x14ac:dyDescent="0.3">
      <c r="A8" s="374" t="s">
        <v>63</v>
      </c>
      <c r="B8" s="374" t="s">
        <v>60</v>
      </c>
      <c r="C8" s="374" t="s">
        <v>64</v>
      </c>
      <c r="D8" s="2" t="s">
        <v>935</v>
      </c>
      <c r="E8" s="2" t="s">
        <v>7</v>
      </c>
      <c r="F8" s="2" t="s">
        <v>8</v>
      </c>
      <c r="G8" s="3"/>
      <c r="H8" s="281"/>
      <c r="I8" s="11"/>
      <c r="J8" s="1"/>
      <c r="K8" s="2"/>
    </row>
    <row r="9" spans="1:11" ht="45" customHeight="1" x14ac:dyDescent="0.3">
      <c r="A9" s="374" t="s">
        <v>66</v>
      </c>
      <c r="B9" s="374" t="s">
        <v>67</v>
      </c>
      <c r="C9" s="374" t="s">
        <v>68</v>
      </c>
      <c r="D9" s="2" t="s">
        <v>935</v>
      </c>
      <c r="E9" s="2" t="s">
        <v>7</v>
      </c>
      <c r="F9" s="2" t="s">
        <v>8</v>
      </c>
      <c r="G9" s="3"/>
      <c r="H9" s="281"/>
      <c r="I9" s="11"/>
      <c r="J9" s="1"/>
      <c r="K9" s="2"/>
    </row>
    <row r="10" spans="1:11" ht="45" customHeight="1" x14ac:dyDescent="0.3">
      <c r="A10" s="374" t="s">
        <v>70</v>
      </c>
      <c r="B10" s="374" t="s">
        <v>67</v>
      </c>
      <c r="C10" s="374" t="s">
        <v>71</v>
      </c>
      <c r="D10" s="2" t="s">
        <v>935</v>
      </c>
      <c r="E10" s="2" t="s">
        <v>7</v>
      </c>
      <c r="F10" s="2" t="s">
        <v>8</v>
      </c>
      <c r="G10" s="3"/>
      <c r="H10" s="281"/>
      <c r="I10" s="11"/>
      <c r="J10" s="1"/>
      <c r="K10" s="2"/>
    </row>
    <row r="11" spans="1:11" ht="45" customHeight="1" x14ac:dyDescent="0.3">
      <c r="A11" s="374" t="s">
        <v>112</v>
      </c>
      <c r="B11" s="374" t="s">
        <v>113</v>
      </c>
      <c r="C11" s="374" t="s">
        <v>114</v>
      </c>
      <c r="D11" s="2" t="s">
        <v>937</v>
      </c>
      <c r="E11" s="2" t="s">
        <v>7</v>
      </c>
      <c r="F11" s="2" t="s">
        <v>8</v>
      </c>
      <c r="G11" s="3"/>
      <c r="H11" s="281"/>
      <c r="I11" s="11"/>
      <c r="J11" s="1"/>
      <c r="K11" s="2"/>
    </row>
    <row r="12" spans="1:11" ht="45" customHeight="1" x14ac:dyDescent="0.3">
      <c r="A12" s="374" t="s">
        <v>284</v>
      </c>
      <c r="B12" s="374" t="s">
        <v>285</v>
      </c>
      <c r="C12" s="374" t="s">
        <v>286</v>
      </c>
      <c r="D12" s="2" t="s">
        <v>935</v>
      </c>
      <c r="E12" s="2" t="s">
        <v>7</v>
      </c>
      <c r="F12" s="2" t="s">
        <v>8</v>
      </c>
      <c r="G12" s="3"/>
      <c r="H12" s="281"/>
      <c r="I12" s="11"/>
      <c r="J12" s="1"/>
      <c r="K12" s="2"/>
    </row>
    <row r="13" spans="1:11" ht="45" customHeight="1" x14ac:dyDescent="0.3">
      <c r="A13" s="374" t="s">
        <v>289</v>
      </c>
      <c r="B13" s="374" t="s">
        <v>290</v>
      </c>
      <c r="C13" s="374" t="s">
        <v>291</v>
      </c>
      <c r="D13" s="2" t="s">
        <v>935</v>
      </c>
      <c r="E13" s="2" t="s">
        <v>7</v>
      </c>
      <c r="F13" s="2" t="s">
        <v>8</v>
      </c>
      <c r="G13" s="3"/>
      <c r="H13" s="281"/>
      <c r="I13" s="11"/>
      <c r="J13" s="1"/>
      <c r="K13" s="2" t="s">
        <v>15</v>
      </c>
    </row>
    <row r="14" spans="1:11" ht="45" customHeight="1" x14ac:dyDescent="0.3">
      <c r="A14" s="374" t="s">
        <v>294</v>
      </c>
      <c r="B14" s="374" t="s">
        <v>295</v>
      </c>
      <c r="C14" s="374" t="s">
        <v>296</v>
      </c>
      <c r="D14" s="2" t="s">
        <v>935</v>
      </c>
      <c r="E14" s="2" t="s">
        <v>7</v>
      </c>
      <c r="F14" s="2" t="s">
        <v>8</v>
      </c>
      <c r="G14" s="3"/>
      <c r="H14" s="281"/>
      <c r="I14" s="11"/>
      <c r="J14" s="1"/>
      <c r="K14" s="2" t="s">
        <v>15</v>
      </c>
    </row>
    <row r="15" spans="1:11" ht="45" customHeight="1" x14ac:dyDescent="0.3">
      <c r="A15" s="374" t="s">
        <v>298</v>
      </c>
      <c r="B15" s="374" t="s">
        <v>299</v>
      </c>
      <c r="C15" s="374" t="s">
        <v>300</v>
      </c>
      <c r="D15" s="2" t="s">
        <v>935</v>
      </c>
      <c r="E15" s="2" t="s">
        <v>7</v>
      </c>
      <c r="F15" s="2" t="s">
        <v>8</v>
      </c>
      <c r="G15" s="3"/>
      <c r="H15" s="281"/>
      <c r="I15" s="11"/>
      <c r="J15" s="1"/>
      <c r="K15" s="2" t="s">
        <v>15</v>
      </c>
    </row>
    <row r="16" spans="1:11" ht="45" customHeight="1" x14ac:dyDescent="0.3">
      <c r="A16" s="374" t="s">
        <v>789</v>
      </c>
      <c r="B16" s="374" t="s">
        <v>790</v>
      </c>
      <c r="C16" s="374" t="s">
        <v>791</v>
      </c>
      <c r="D16" s="2" t="s">
        <v>935</v>
      </c>
      <c r="E16" s="2" t="s">
        <v>7</v>
      </c>
      <c r="F16" s="2" t="s">
        <v>8</v>
      </c>
      <c r="G16" s="3"/>
      <c r="H16" s="281"/>
      <c r="I16" s="11"/>
      <c r="J16" s="1"/>
      <c r="K16" s="2"/>
    </row>
    <row r="17" spans="1:11" ht="45" customHeight="1" x14ac:dyDescent="0.3">
      <c r="A17" s="374" t="s">
        <v>792</v>
      </c>
      <c r="B17" s="374" t="s">
        <v>793</v>
      </c>
      <c r="C17" s="374" t="s">
        <v>791</v>
      </c>
      <c r="D17" s="2" t="s">
        <v>935</v>
      </c>
      <c r="E17" s="2" t="s">
        <v>7</v>
      </c>
      <c r="F17" s="2" t="s">
        <v>8</v>
      </c>
      <c r="G17" s="3"/>
      <c r="H17" s="281"/>
      <c r="I17" s="11"/>
      <c r="J17" s="1"/>
      <c r="K17" s="2"/>
    </row>
    <row r="18" spans="1:11" ht="45" customHeight="1" x14ac:dyDescent="0.3">
      <c r="A18" s="374" t="s">
        <v>794</v>
      </c>
      <c r="B18" s="374" t="s">
        <v>793</v>
      </c>
      <c r="C18" s="374" t="s">
        <v>795</v>
      </c>
      <c r="D18" s="2" t="s">
        <v>935</v>
      </c>
      <c r="E18" s="2" t="s">
        <v>7</v>
      </c>
      <c r="F18" s="2" t="s">
        <v>8</v>
      </c>
      <c r="G18" s="3"/>
      <c r="H18" s="281"/>
      <c r="I18" s="11"/>
      <c r="J18" s="1"/>
      <c r="K18" s="2"/>
    </row>
    <row r="19" spans="1:11" ht="45" customHeight="1" x14ac:dyDescent="0.3">
      <c r="A19" s="374" t="s">
        <v>796</v>
      </c>
      <c r="B19" s="374" t="s">
        <v>790</v>
      </c>
      <c r="C19" s="374" t="s">
        <v>795</v>
      </c>
      <c r="D19" s="2" t="s">
        <v>935</v>
      </c>
      <c r="E19" s="2" t="s">
        <v>7</v>
      </c>
      <c r="F19" s="2" t="s">
        <v>8</v>
      </c>
      <c r="G19" s="3"/>
      <c r="H19" s="281"/>
      <c r="I19" s="11"/>
      <c r="J19" s="1"/>
      <c r="K19" s="2"/>
    </row>
    <row r="20" spans="1:11" ht="45" customHeight="1" x14ac:dyDescent="0.3">
      <c r="A20" s="374" t="s">
        <v>303</v>
      </c>
      <c r="B20" s="374" t="s">
        <v>304</v>
      </c>
      <c r="C20" s="374" t="s">
        <v>305</v>
      </c>
      <c r="D20" s="2" t="s">
        <v>935</v>
      </c>
      <c r="E20" s="2" t="s">
        <v>13</v>
      </c>
      <c r="F20" s="2" t="s">
        <v>8</v>
      </c>
      <c r="G20" s="3"/>
      <c r="H20" s="281"/>
      <c r="I20" s="11"/>
      <c r="J20" s="1"/>
      <c r="K20" s="2"/>
    </row>
    <row r="21" spans="1:11" ht="45" customHeight="1" x14ac:dyDescent="0.3">
      <c r="A21" s="374" t="s">
        <v>309</v>
      </c>
      <c r="B21" s="374" t="s">
        <v>310</v>
      </c>
      <c r="C21" s="374" t="s">
        <v>311</v>
      </c>
      <c r="D21" s="2" t="s">
        <v>935</v>
      </c>
      <c r="E21" s="2" t="s">
        <v>13</v>
      </c>
      <c r="F21" s="2" t="s">
        <v>8</v>
      </c>
      <c r="G21" s="3"/>
      <c r="H21" s="281"/>
      <c r="I21" s="11"/>
      <c r="J21" s="1"/>
      <c r="K21" s="2"/>
    </row>
    <row r="22" spans="1:11" ht="45" customHeight="1" x14ac:dyDescent="0.3">
      <c r="A22" s="374" t="s">
        <v>314</v>
      </c>
      <c r="B22" s="374" t="s">
        <v>315</v>
      </c>
      <c r="C22" s="374" t="s">
        <v>316</v>
      </c>
      <c r="D22" s="2" t="s">
        <v>935</v>
      </c>
      <c r="E22" s="2" t="s">
        <v>13</v>
      </c>
      <c r="F22" s="2" t="s">
        <v>8</v>
      </c>
      <c r="G22" s="3"/>
      <c r="H22" s="281"/>
      <c r="I22" s="11"/>
      <c r="J22" s="1"/>
      <c r="K22" s="2"/>
    </row>
    <row r="23" spans="1:11" ht="45" customHeight="1" x14ac:dyDescent="0.3">
      <c r="A23" s="374" t="s">
        <v>319</v>
      </c>
      <c r="B23" s="374" t="s">
        <v>320</v>
      </c>
      <c r="C23" s="374" t="s">
        <v>321</v>
      </c>
      <c r="D23" s="2" t="s">
        <v>935</v>
      </c>
      <c r="E23" s="2" t="s">
        <v>13</v>
      </c>
      <c r="F23" s="2" t="s">
        <v>8</v>
      </c>
      <c r="G23" s="3"/>
      <c r="H23" s="281"/>
      <c r="I23" s="11"/>
      <c r="J23" s="1"/>
      <c r="K23" s="2"/>
    </row>
    <row r="24" spans="1:11" ht="45" customHeight="1" x14ac:dyDescent="0.3">
      <c r="A24" s="374" t="s">
        <v>361</v>
      </c>
      <c r="B24" s="374" t="s">
        <v>362</v>
      </c>
      <c r="C24" s="374" t="s">
        <v>363</v>
      </c>
      <c r="D24" s="2" t="s">
        <v>935</v>
      </c>
      <c r="E24" s="2" t="s">
        <v>13</v>
      </c>
      <c r="F24" s="2" t="s">
        <v>10</v>
      </c>
      <c r="G24" s="3"/>
      <c r="H24" s="281"/>
      <c r="I24" s="11"/>
      <c r="J24" s="1"/>
      <c r="K24" s="2"/>
    </row>
    <row r="25" spans="1:11" ht="45" customHeight="1" x14ac:dyDescent="0.3">
      <c r="A25" s="374" t="s">
        <v>366</v>
      </c>
      <c r="B25" s="374" t="s">
        <v>367</v>
      </c>
      <c r="C25" s="374" t="s">
        <v>368</v>
      </c>
      <c r="D25" s="2" t="s">
        <v>935</v>
      </c>
      <c r="E25" s="2" t="s">
        <v>13</v>
      </c>
      <c r="F25" s="2" t="s">
        <v>10</v>
      </c>
      <c r="G25" s="3"/>
      <c r="H25" s="281"/>
      <c r="I25" s="11"/>
      <c r="J25" s="1"/>
      <c r="K25" s="2"/>
    </row>
    <row r="26" spans="1:11" ht="45" customHeight="1" x14ac:dyDescent="0.3">
      <c r="A26" s="374" t="s">
        <v>371</v>
      </c>
      <c r="B26" s="374" t="s">
        <v>372</v>
      </c>
      <c r="C26" s="374" t="s">
        <v>373</v>
      </c>
      <c r="D26" s="2" t="s">
        <v>935</v>
      </c>
      <c r="E26" s="2" t="s">
        <v>13</v>
      </c>
      <c r="F26" s="2" t="s">
        <v>10</v>
      </c>
      <c r="G26" s="3"/>
      <c r="H26" s="281"/>
      <c r="I26" s="11"/>
      <c r="J26" s="1"/>
      <c r="K26" s="2"/>
    </row>
    <row r="27" spans="1:11" ht="45" customHeight="1" x14ac:dyDescent="0.3">
      <c r="A27" s="374" t="s">
        <v>376</v>
      </c>
      <c r="B27" s="374" t="s">
        <v>377</v>
      </c>
      <c r="C27" s="374" t="s">
        <v>378</v>
      </c>
      <c r="D27" s="2" t="s">
        <v>935</v>
      </c>
      <c r="E27" s="2" t="s">
        <v>13</v>
      </c>
      <c r="F27" s="2" t="s">
        <v>10</v>
      </c>
      <c r="G27" s="3"/>
      <c r="H27" s="281"/>
      <c r="I27" s="11"/>
      <c r="J27" s="1"/>
      <c r="K27" s="2"/>
    </row>
    <row r="28" spans="1:11" ht="45" customHeight="1" x14ac:dyDescent="0.3">
      <c r="A28" s="374" t="s">
        <v>679</v>
      </c>
      <c r="B28" s="374" t="s">
        <v>680</v>
      </c>
      <c r="C28" s="374" t="s">
        <v>681</v>
      </c>
      <c r="D28" s="2" t="s">
        <v>935</v>
      </c>
      <c r="E28" s="2" t="s">
        <v>7</v>
      </c>
      <c r="F28" s="2" t="s">
        <v>8</v>
      </c>
      <c r="G28" s="3"/>
      <c r="H28" s="281"/>
      <c r="I28" s="11"/>
      <c r="J28" s="1"/>
      <c r="K28" s="2" t="s">
        <v>682</v>
      </c>
    </row>
    <row r="29" spans="1:11" ht="45" customHeight="1" x14ac:dyDescent="0.3">
      <c r="A29" s="374" t="s">
        <v>684</v>
      </c>
      <c r="B29" s="374" t="s">
        <v>685</v>
      </c>
      <c r="C29" s="374" t="s">
        <v>686</v>
      </c>
      <c r="D29" s="2" t="s">
        <v>935</v>
      </c>
      <c r="E29" s="2" t="s">
        <v>7</v>
      </c>
      <c r="F29" s="2" t="s">
        <v>8</v>
      </c>
      <c r="G29" s="3"/>
      <c r="H29" s="281"/>
      <c r="I29" s="11"/>
      <c r="J29" s="1"/>
      <c r="K29" s="2" t="s">
        <v>682</v>
      </c>
    </row>
    <row r="30" spans="1:11" ht="45" customHeight="1" x14ac:dyDescent="0.3">
      <c r="A30" s="374" t="s">
        <v>688</v>
      </c>
      <c r="B30" s="374" t="s">
        <v>689</v>
      </c>
      <c r="C30" s="374" t="s">
        <v>681</v>
      </c>
      <c r="D30" s="2" t="s">
        <v>935</v>
      </c>
      <c r="E30" s="2" t="s">
        <v>7</v>
      </c>
      <c r="F30" s="2" t="s">
        <v>8</v>
      </c>
      <c r="G30" s="3"/>
      <c r="H30" s="281"/>
      <c r="I30" s="11"/>
      <c r="J30" s="1"/>
      <c r="K30" s="2" t="s">
        <v>682</v>
      </c>
    </row>
    <row r="31" spans="1:11" ht="45" customHeight="1" x14ac:dyDescent="0.3">
      <c r="A31" s="374" t="s">
        <v>691</v>
      </c>
      <c r="B31" s="374" t="s">
        <v>692</v>
      </c>
      <c r="C31" s="374" t="s">
        <v>693</v>
      </c>
      <c r="D31" s="2" t="s">
        <v>935</v>
      </c>
      <c r="E31" s="2" t="s">
        <v>7</v>
      </c>
      <c r="F31" s="2" t="s">
        <v>8</v>
      </c>
      <c r="G31" s="3"/>
      <c r="H31" s="281"/>
      <c r="I31" s="11"/>
      <c r="J31" s="1"/>
      <c r="K31" s="2" t="s">
        <v>682</v>
      </c>
    </row>
    <row r="32" spans="1:11" ht="45" customHeight="1" x14ac:dyDescent="0.3">
      <c r="A32" s="374" t="s">
        <v>626</v>
      </c>
      <c r="B32" s="374" t="s">
        <v>627</v>
      </c>
      <c r="C32" s="374" t="s">
        <v>628</v>
      </c>
      <c r="D32" s="2" t="s">
        <v>935</v>
      </c>
      <c r="E32" s="2" t="s">
        <v>7</v>
      </c>
      <c r="F32" s="2" t="s">
        <v>8</v>
      </c>
      <c r="G32" s="3"/>
      <c r="H32" s="281"/>
      <c r="I32" s="11"/>
      <c r="J32" s="1"/>
      <c r="K32" s="2"/>
    </row>
    <row r="33" spans="1:11" ht="45" customHeight="1" x14ac:dyDescent="0.3">
      <c r="A33" s="374" t="s">
        <v>631</v>
      </c>
      <c r="B33" s="374" t="s">
        <v>632</v>
      </c>
      <c r="C33" s="374" t="s">
        <v>633</v>
      </c>
      <c r="D33" s="2" t="s">
        <v>935</v>
      </c>
      <c r="E33" s="2" t="s">
        <v>7</v>
      </c>
      <c r="F33" s="2" t="s">
        <v>8</v>
      </c>
      <c r="G33" s="3"/>
      <c r="H33" s="281"/>
      <c r="I33" s="11"/>
      <c r="J33" s="1"/>
      <c r="K33" s="2"/>
    </row>
    <row r="34" spans="1:11" ht="45" customHeight="1" x14ac:dyDescent="0.3">
      <c r="A34" s="374" t="s">
        <v>635</v>
      </c>
      <c r="B34" s="374" t="s">
        <v>636</v>
      </c>
      <c r="C34" s="374" t="s">
        <v>637</v>
      </c>
      <c r="D34" s="2" t="s">
        <v>935</v>
      </c>
      <c r="E34" s="2" t="s">
        <v>7</v>
      </c>
      <c r="F34" s="2" t="s">
        <v>8</v>
      </c>
      <c r="G34" s="3"/>
      <c r="H34" s="281"/>
      <c r="I34" s="11"/>
      <c r="J34" s="1"/>
      <c r="K34" s="2"/>
    </row>
    <row r="35" spans="1:11" ht="45" customHeight="1" x14ac:dyDescent="0.3">
      <c r="A35" s="374" t="s">
        <v>639</v>
      </c>
      <c r="B35" s="374" t="s">
        <v>640</v>
      </c>
      <c r="C35" s="374" t="s">
        <v>641</v>
      </c>
      <c r="D35" s="2" t="s">
        <v>935</v>
      </c>
      <c r="E35" s="2" t="s">
        <v>7</v>
      </c>
      <c r="F35" s="2" t="s">
        <v>8</v>
      </c>
      <c r="G35" s="3"/>
      <c r="H35" s="281"/>
      <c r="I35" s="11"/>
      <c r="J35" s="1"/>
      <c r="K35" s="2"/>
    </row>
    <row r="36" spans="1:11" ht="45" customHeight="1" x14ac:dyDescent="0.3">
      <c r="A36" s="374" t="s">
        <v>643</v>
      </c>
      <c r="B36" s="374" t="s">
        <v>644</v>
      </c>
      <c r="C36" s="374" t="s">
        <v>645</v>
      </c>
      <c r="D36" s="2" t="s">
        <v>935</v>
      </c>
      <c r="E36" s="2" t="s">
        <v>7</v>
      </c>
      <c r="F36" s="2" t="s">
        <v>8</v>
      </c>
      <c r="G36" s="3"/>
      <c r="H36" s="281"/>
      <c r="I36" s="11"/>
      <c r="J36" s="1"/>
      <c r="K36" s="2"/>
    </row>
    <row r="37" spans="1:11" ht="45" customHeight="1" x14ac:dyDescent="0.3">
      <c r="A37" s="374" t="s">
        <v>647</v>
      </c>
      <c r="B37" s="374" t="s">
        <v>648</v>
      </c>
      <c r="C37" s="374" t="s">
        <v>649</v>
      </c>
      <c r="D37" s="2" t="s">
        <v>935</v>
      </c>
      <c r="E37" s="2" t="s">
        <v>7</v>
      </c>
      <c r="F37" s="2" t="s">
        <v>8</v>
      </c>
      <c r="G37" s="3"/>
      <c r="H37" s="281"/>
      <c r="I37" s="11"/>
      <c r="J37" s="1"/>
      <c r="K37" s="2"/>
    </row>
    <row r="38" spans="1:11" ht="45" customHeight="1" x14ac:dyDescent="0.3">
      <c r="A38" s="374" t="s">
        <v>651</v>
      </c>
      <c r="B38" s="374" t="s">
        <v>627</v>
      </c>
      <c r="C38" s="374" t="s">
        <v>652</v>
      </c>
      <c r="D38" s="2" t="s">
        <v>935</v>
      </c>
      <c r="E38" s="2" t="s">
        <v>7</v>
      </c>
      <c r="F38" s="2" t="s">
        <v>8</v>
      </c>
      <c r="G38" s="3"/>
      <c r="H38" s="281"/>
      <c r="I38" s="11"/>
      <c r="J38" s="1"/>
      <c r="K38" s="2"/>
    </row>
    <row r="39" spans="1:11" ht="45" customHeight="1" x14ac:dyDescent="0.3">
      <c r="A39" s="276" t="s">
        <v>651</v>
      </c>
      <c r="B39" s="276" t="s">
        <v>627</v>
      </c>
      <c r="C39" s="276" t="s">
        <v>652</v>
      </c>
      <c r="D39" s="21" t="s">
        <v>849</v>
      </c>
      <c r="E39" s="21" t="s">
        <v>7</v>
      </c>
      <c r="F39" s="21" t="s">
        <v>945</v>
      </c>
      <c r="G39" s="22"/>
      <c r="H39" s="22"/>
      <c r="I39" s="22"/>
      <c r="J39" s="25"/>
      <c r="K39" s="21"/>
    </row>
  </sheetData>
  <conditionalFormatting sqref="A3:I39">
    <cfRule type="expression" dxfId="23" priority="1">
      <formula>$F3="d"</formula>
    </cfRule>
    <cfRule type="expression" dxfId="22" priority="2">
      <formula>$F3="m"</formula>
    </cfRule>
  </conditionalFormatting>
  <conditionalFormatting sqref="A3:K39">
    <cfRule type="expression" dxfId="21" priority="4">
      <formula>$F3="v"</formula>
    </cfRule>
    <cfRule type="expression" dxfId="20" priority="5">
      <formula>$F3="no"</formula>
    </cfRule>
  </conditionalFormatting>
  <pageMargins left="0.7" right="0.2" top="0.2" bottom="0.2" header="0.05" footer="0.3"/>
  <pageSetup orientation="landscape" r:id="rId1"/>
  <headerFooter>
    <oddHeader>&amp;L&amp;A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71EB3-1702-4C83-B024-BCA656DB947C}">
  <dimension ref="A2:K7"/>
  <sheetViews>
    <sheetView workbookViewId="0">
      <selection activeCell="C7" sqref="A3:C7"/>
    </sheetView>
  </sheetViews>
  <sheetFormatPr defaultRowHeight="15.6" x14ac:dyDescent="0.3"/>
  <cols>
    <col min="1" max="1" width="17.5546875" customWidth="1"/>
    <col min="2" max="3" width="16.6640625" style="7" customWidth="1"/>
    <col min="4" max="6" width="3.6640625" customWidth="1"/>
    <col min="7" max="9" width="8.33203125" customWidth="1"/>
    <col min="10" max="10" width="36.109375" customWidth="1"/>
    <col min="11" max="11" width="5.44140625" customWidth="1"/>
  </cols>
  <sheetData>
    <row r="2" spans="1:11" ht="31.2" x14ac:dyDescent="0.3">
      <c r="A2" t="s">
        <v>0</v>
      </c>
      <c r="B2" s="7" t="s">
        <v>1</v>
      </c>
      <c r="C2" s="7" t="s">
        <v>2</v>
      </c>
      <c r="D2" s="18" t="s">
        <v>3</v>
      </c>
      <c r="E2" s="18" t="s">
        <v>4</v>
      </c>
      <c r="F2" s="18" t="s">
        <v>676</v>
      </c>
      <c r="G2" s="4" t="s">
        <v>20</v>
      </c>
      <c r="H2" s="4" t="s">
        <v>21</v>
      </c>
      <c r="I2" s="4" t="s">
        <v>22</v>
      </c>
      <c r="J2" s="4" t="s">
        <v>19</v>
      </c>
      <c r="K2" s="4" t="s">
        <v>6</v>
      </c>
    </row>
    <row r="3" spans="1:11" ht="45" customHeight="1" x14ac:dyDescent="0.3">
      <c r="A3" s="374" t="s">
        <v>31</v>
      </c>
      <c r="B3" s="374" t="s">
        <v>32</v>
      </c>
      <c r="C3" s="374" t="s">
        <v>33</v>
      </c>
      <c r="D3" s="2" t="s">
        <v>935</v>
      </c>
      <c r="E3" s="2" t="s">
        <v>13</v>
      </c>
      <c r="F3" s="2" t="s">
        <v>8</v>
      </c>
      <c r="G3" s="3"/>
      <c r="H3" s="281"/>
      <c r="I3" s="11"/>
      <c r="J3" s="1"/>
      <c r="K3" s="2" t="s">
        <v>16</v>
      </c>
    </row>
    <row r="4" spans="1:11" ht="45" customHeight="1" x14ac:dyDescent="0.3">
      <c r="A4" s="374" t="s">
        <v>901</v>
      </c>
      <c r="B4" s="374" t="s">
        <v>38</v>
      </c>
      <c r="C4" s="374" t="s">
        <v>39</v>
      </c>
      <c r="D4" s="2" t="s">
        <v>935</v>
      </c>
      <c r="E4" s="2" t="s">
        <v>7</v>
      </c>
      <c r="F4" s="2" t="s">
        <v>8</v>
      </c>
      <c r="G4" s="3"/>
      <c r="H4" s="281"/>
      <c r="I4" s="11"/>
      <c r="J4" s="1"/>
      <c r="K4" s="2" t="s">
        <v>16</v>
      </c>
    </row>
    <row r="5" spans="1:11" ht="45" customHeight="1" x14ac:dyDescent="0.3">
      <c r="A5" s="374" t="s">
        <v>74</v>
      </c>
      <c r="B5" s="374" t="s">
        <v>75</v>
      </c>
      <c r="C5" s="374" t="s">
        <v>76</v>
      </c>
      <c r="D5" s="2" t="s">
        <v>935</v>
      </c>
      <c r="E5" s="2" t="s">
        <v>13</v>
      </c>
      <c r="F5" s="2" t="s">
        <v>8</v>
      </c>
      <c r="G5" s="3"/>
      <c r="H5" s="281"/>
      <c r="I5" s="11"/>
      <c r="J5" s="1"/>
      <c r="K5" s="2" t="s">
        <v>11</v>
      </c>
    </row>
    <row r="6" spans="1:11" ht="45" customHeight="1" x14ac:dyDescent="0.3">
      <c r="A6" s="374" t="s">
        <v>79</v>
      </c>
      <c r="B6" s="374" t="s">
        <v>80</v>
      </c>
      <c r="C6" s="374" t="s">
        <v>81</v>
      </c>
      <c r="D6" s="2" t="s">
        <v>937</v>
      </c>
      <c r="E6" s="2" t="s">
        <v>13</v>
      </c>
      <c r="F6" s="2" t="s">
        <v>8</v>
      </c>
      <c r="G6" s="3"/>
      <c r="H6" s="281"/>
      <c r="I6" s="11"/>
      <c r="J6" s="1"/>
      <c r="K6" s="2" t="s">
        <v>11</v>
      </c>
    </row>
    <row r="7" spans="1:11" ht="45" customHeight="1" x14ac:dyDescent="0.3">
      <c r="A7" s="374" t="s">
        <v>84</v>
      </c>
      <c r="B7" s="374" t="s">
        <v>85</v>
      </c>
      <c r="C7" s="374" t="s">
        <v>86</v>
      </c>
      <c r="D7" s="2" t="s">
        <v>936</v>
      </c>
      <c r="E7" s="2" t="s">
        <v>13</v>
      </c>
      <c r="F7" s="2" t="s">
        <v>8</v>
      </c>
      <c r="G7" s="3"/>
      <c r="H7" s="281"/>
      <c r="I7" s="11"/>
      <c r="J7" s="1"/>
      <c r="K7" s="2"/>
    </row>
  </sheetData>
  <conditionalFormatting sqref="A3:I30">
    <cfRule type="expression" dxfId="19" priority="1">
      <formula>$F3="d"</formula>
    </cfRule>
    <cfRule type="expression" dxfId="18" priority="2">
      <formula>$F3="m"</formula>
    </cfRule>
  </conditionalFormatting>
  <conditionalFormatting sqref="A3:K30">
    <cfRule type="expression" dxfId="17" priority="3">
      <formula>$F3="v"</formula>
    </cfRule>
    <cfRule type="expression" dxfId="16" priority="4">
      <formula>$F3="no"</formula>
    </cfRule>
  </conditionalFormatting>
  <pageMargins left="0.7" right="0.2" top="0.2" bottom="0.2" header="0.05" footer="0.3"/>
  <pageSetup orientation="landscape" r:id="rId1"/>
  <headerFooter>
    <oddHeader>&amp;L&amp;A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9DFC5-EC91-4C3F-8A24-1991DCC97F15}">
  <dimension ref="A2:K28"/>
  <sheetViews>
    <sheetView workbookViewId="0">
      <selection activeCell="A3" sqref="A3:C14"/>
    </sheetView>
  </sheetViews>
  <sheetFormatPr defaultRowHeight="15.6" x14ac:dyDescent="0.3"/>
  <cols>
    <col min="1" max="1" width="17.5546875" customWidth="1"/>
    <col min="2" max="3" width="16.6640625" style="8" customWidth="1"/>
    <col min="4" max="6" width="3.6640625" customWidth="1"/>
    <col min="7" max="9" width="8.33203125" customWidth="1"/>
    <col min="10" max="10" width="35.6640625" customWidth="1"/>
    <col min="11" max="11" width="5.44140625" customWidth="1"/>
  </cols>
  <sheetData>
    <row r="2" spans="1:11" ht="31.2" x14ac:dyDescent="0.3">
      <c r="A2" t="s">
        <v>0</v>
      </c>
      <c r="B2" s="8" t="s">
        <v>1</v>
      </c>
      <c r="C2" s="8" t="s">
        <v>2</v>
      </c>
      <c r="D2" s="18" t="s">
        <v>3</v>
      </c>
      <c r="E2" s="18" t="s">
        <v>4</v>
      </c>
      <c r="F2" s="18" t="s">
        <v>676</v>
      </c>
      <c r="G2" s="4" t="s">
        <v>20</v>
      </c>
      <c r="H2" s="4" t="s">
        <v>21</v>
      </c>
      <c r="I2" s="4" t="s">
        <v>22</v>
      </c>
      <c r="J2" s="4" t="s">
        <v>19</v>
      </c>
      <c r="K2" s="4" t="s">
        <v>6</v>
      </c>
    </row>
    <row r="3" spans="1:11" ht="45.75" customHeight="1" x14ac:dyDescent="0.3">
      <c r="A3" s="374" t="s">
        <v>195</v>
      </c>
      <c r="B3" s="374" t="s">
        <v>196</v>
      </c>
      <c r="C3" s="374" t="s">
        <v>197</v>
      </c>
      <c r="D3" s="2" t="s">
        <v>937</v>
      </c>
      <c r="E3" s="2" t="s">
        <v>13</v>
      </c>
      <c r="F3" s="2" t="s">
        <v>8</v>
      </c>
      <c r="G3" s="3"/>
      <c r="H3" s="281"/>
      <c r="I3" s="11"/>
      <c r="J3" s="1"/>
      <c r="K3" s="2"/>
    </row>
    <row r="4" spans="1:11" ht="45.75" customHeight="1" x14ac:dyDescent="0.3">
      <c r="A4" s="374" t="s">
        <v>201</v>
      </c>
      <c r="B4" s="374" t="s">
        <v>202</v>
      </c>
      <c r="C4" s="374" t="s">
        <v>203</v>
      </c>
      <c r="D4" s="2" t="s">
        <v>937</v>
      </c>
      <c r="E4" s="2" t="s">
        <v>13</v>
      </c>
      <c r="F4" s="2" t="s">
        <v>8</v>
      </c>
      <c r="G4" s="3"/>
      <c r="H4" s="281"/>
      <c r="I4" s="11"/>
      <c r="J4" s="1"/>
      <c r="K4" s="2"/>
    </row>
    <row r="5" spans="1:11" ht="45.75" customHeight="1" x14ac:dyDescent="0.3">
      <c r="A5" s="374" t="s">
        <v>206</v>
      </c>
      <c r="B5" s="374" t="s">
        <v>207</v>
      </c>
      <c r="C5" s="374" t="s">
        <v>208</v>
      </c>
      <c r="D5" s="2" t="s">
        <v>937</v>
      </c>
      <c r="E5" s="2" t="s">
        <v>13</v>
      </c>
      <c r="F5" s="2" t="s">
        <v>8</v>
      </c>
      <c r="G5" s="3"/>
      <c r="H5" s="281"/>
      <c r="I5" s="11"/>
      <c r="J5" s="1"/>
      <c r="K5" s="2"/>
    </row>
    <row r="6" spans="1:11" ht="45.75" customHeight="1" x14ac:dyDescent="0.3">
      <c r="A6" s="374" t="s">
        <v>211</v>
      </c>
      <c r="B6" s="374" t="s">
        <v>212</v>
      </c>
      <c r="C6" s="374" t="s">
        <v>213</v>
      </c>
      <c r="D6" s="2" t="s">
        <v>937</v>
      </c>
      <c r="E6" s="2" t="s">
        <v>13</v>
      </c>
      <c r="F6" s="2" t="s">
        <v>8</v>
      </c>
      <c r="G6" s="3"/>
      <c r="H6" s="281"/>
      <c r="I6" s="11"/>
      <c r="J6" s="1"/>
      <c r="K6" s="2"/>
    </row>
    <row r="7" spans="1:11" ht="45.75" customHeight="1" x14ac:dyDescent="0.3">
      <c r="A7" s="374" t="s">
        <v>456</v>
      </c>
      <c r="B7" s="374" t="s">
        <v>457</v>
      </c>
      <c r="C7" s="374" t="s">
        <v>458</v>
      </c>
      <c r="D7" s="2" t="s">
        <v>935</v>
      </c>
      <c r="E7" s="2" t="s">
        <v>7</v>
      </c>
      <c r="F7" s="2" t="s">
        <v>10</v>
      </c>
      <c r="G7" s="3"/>
      <c r="H7" s="281"/>
      <c r="I7" s="11"/>
      <c r="J7" s="1"/>
      <c r="K7" s="2"/>
    </row>
    <row r="8" spans="1:11" ht="45.75" customHeight="1" x14ac:dyDescent="0.3">
      <c r="A8" s="374" t="s">
        <v>460</v>
      </c>
      <c r="B8" s="374" t="s">
        <v>461</v>
      </c>
      <c r="C8" s="374" t="s">
        <v>462</v>
      </c>
      <c r="D8" s="2" t="s">
        <v>935</v>
      </c>
      <c r="E8" s="2" t="s">
        <v>7</v>
      </c>
      <c r="F8" s="2" t="s">
        <v>10</v>
      </c>
      <c r="G8" s="3"/>
      <c r="H8" s="281"/>
      <c r="I8" s="11"/>
      <c r="J8" s="1"/>
      <c r="K8" s="2"/>
    </row>
    <row r="9" spans="1:11" ht="45.75" customHeight="1" x14ac:dyDescent="0.3">
      <c r="A9" s="374" t="s">
        <v>464</v>
      </c>
      <c r="B9" s="374" t="s">
        <v>465</v>
      </c>
      <c r="C9" s="374" t="s">
        <v>466</v>
      </c>
      <c r="D9" s="2" t="s">
        <v>935</v>
      </c>
      <c r="E9" s="2" t="s">
        <v>7</v>
      </c>
      <c r="F9" s="2" t="s">
        <v>10</v>
      </c>
      <c r="G9" s="3"/>
      <c r="H9" s="281"/>
      <c r="I9" s="11"/>
      <c r="J9" s="1"/>
      <c r="K9" s="2"/>
    </row>
    <row r="10" spans="1:11" ht="45.75" customHeight="1" x14ac:dyDescent="0.3">
      <c r="A10" s="374" t="s">
        <v>468</v>
      </c>
      <c r="B10" s="374" t="s">
        <v>469</v>
      </c>
      <c r="C10" s="374" t="s">
        <v>470</v>
      </c>
      <c r="D10" s="2" t="s">
        <v>935</v>
      </c>
      <c r="E10" s="2" t="s">
        <v>7</v>
      </c>
      <c r="F10" s="2" t="s">
        <v>10</v>
      </c>
      <c r="G10" s="3"/>
      <c r="H10" s="281"/>
      <c r="I10" s="11"/>
      <c r="J10" s="1"/>
      <c r="K10" s="2"/>
    </row>
    <row r="11" spans="1:11" ht="45.75" customHeight="1" x14ac:dyDescent="0.3">
      <c r="A11" s="374" t="s">
        <v>508</v>
      </c>
      <c r="B11" s="374" t="s">
        <v>509</v>
      </c>
      <c r="C11" s="374" t="s">
        <v>510</v>
      </c>
      <c r="D11" s="2" t="s">
        <v>937</v>
      </c>
      <c r="E11" s="2" t="s">
        <v>7</v>
      </c>
      <c r="F11" s="2" t="s">
        <v>10</v>
      </c>
      <c r="G11" s="3"/>
      <c r="H11" s="281"/>
      <c r="I11" s="11"/>
      <c r="J11" s="1"/>
      <c r="K11" s="2"/>
    </row>
    <row r="12" spans="1:11" ht="45.75" customHeight="1" x14ac:dyDescent="0.3">
      <c r="A12" s="374" t="s">
        <v>512</v>
      </c>
      <c r="B12" s="374" t="s">
        <v>513</v>
      </c>
      <c r="C12" s="374" t="s">
        <v>514</v>
      </c>
      <c r="D12" s="2" t="s">
        <v>937</v>
      </c>
      <c r="E12" s="2" t="s">
        <v>7</v>
      </c>
      <c r="F12" s="2" t="s">
        <v>10</v>
      </c>
      <c r="G12" s="3"/>
      <c r="H12" s="281"/>
      <c r="I12" s="11"/>
      <c r="J12" s="1"/>
      <c r="K12" s="2"/>
    </row>
    <row r="13" spans="1:11" ht="45.75" customHeight="1" x14ac:dyDescent="0.3">
      <c r="A13" s="374" t="s">
        <v>516</v>
      </c>
      <c r="B13" s="374" t="s">
        <v>517</v>
      </c>
      <c r="C13" s="374" t="s">
        <v>518</v>
      </c>
      <c r="D13" s="2" t="s">
        <v>937</v>
      </c>
      <c r="E13" s="2" t="s">
        <v>7</v>
      </c>
      <c r="F13" s="2" t="s">
        <v>10</v>
      </c>
      <c r="G13" s="3"/>
      <c r="H13" s="281"/>
      <c r="I13" s="11"/>
      <c r="J13" s="1"/>
      <c r="K13" s="2"/>
    </row>
    <row r="14" spans="1:11" ht="45.75" customHeight="1" x14ac:dyDescent="0.3">
      <c r="A14" s="374" t="s">
        <v>520</v>
      </c>
      <c r="B14" s="374" t="s">
        <v>521</v>
      </c>
      <c r="C14" s="374" t="s">
        <v>522</v>
      </c>
      <c r="D14" s="2" t="s">
        <v>937</v>
      </c>
      <c r="E14" s="2" t="s">
        <v>7</v>
      </c>
      <c r="F14" s="2" t="s">
        <v>10</v>
      </c>
      <c r="G14" s="3"/>
      <c r="H14" s="281"/>
      <c r="I14" s="11"/>
      <c r="J14" s="1"/>
      <c r="K14" s="2"/>
    </row>
    <row r="15" spans="1:11" ht="45.75" customHeight="1" x14ac:dyDescent="0.3">
      <c r="A15" s="5"/>
      <c r="B15" s="6"/>
      <c r="C15" s="6"/>
      <c r="D15" s="2"/>
      <c r="E15" s="2"/>
      <c r="F15" s="2"/>
      <c r="G15" s="3"/>
      <c r="H15" s="3"/>
      <c r="I15" s="3"/>
      <c r="J15" s="2"/>
      <c r="K15" s="2"/>
    </row>
    <row r="16" spans="1:11" ht="45.75" customHeight="1" x14ac:dyDescent="0.3">
      <c r="A16" s="5"/>
      <c r="B16" s="6"/>
      <c r="C16" s="6"/>
      <c r="D16" s="2"/>
      <c r="E16" s="2"/>
      <c r="F16" s="2"/>
      <c r="G16" s="3"/>
      <c r="H16" s="3"/>
      <c r="I16" s="3"/>
      <c r="J16" s="2"/>
      <c r="K16" s="2"/>
    </row>
    <row r="17" spans="1:11" ht="45.75" customHeight="1" x14ac:dyDescent="0.3">
      <c r="A17" s="5"/>
      <c r="B17" s="6"/>
      <c r="C17" s="6"/>
      <c r="D17" s="2"/>
      <c r="E17" s="2"/>
      <c r="F17" s="2"/>
      <c r="G17" s="3"/>
      <c r="H17" s="3"/>
      <c r="I17" s="3"/>
      <c r="J17" s="2"/>
      <c r="K17" s="2"/>
    </row>
    <row r="18" spans="1:11" ht="45.75" customHeight="1" x14ac:dyDescent="0.3">
      <c r="A18" s="5"/>
      <c r="B18" s="6"/>
      <c r="C18" s="6"/>
      <c r="D18" s="2"/>
      <c r="E18" s="2"/>
      <c r="F18" s="2"/>
      <c r="G18" s="3"/>
      <c r="H18" s="3"/>
      <c r="I18" s="3"/>
      <c r="J18" s="2"/>
      <c r="K18" s="2"/>
    </row>
    <row r="19" spans="1:11" ht="45.75" customHeight="1" x14ac:dyDescent="0.3">
      <c r="A19" s="5"/>
      <c r="B19" s="6"/>
      <c r="C19" s="6"/>
      <c r="D19" s="2"/>
      <c r="E19" s="2"/>
      <c r="F19" s="2"/>
      <c r="G19" s="3"/>
      <c r="H19" s="3"/>
      <c r="I19" s="3"/>
      <c r="J19" s="2"/>
      <c r="K19" s="2"/>
    </row>
    <row r="20" spans="1:11" ht="45.75" customHeight="1" x14ac:dyDescent="0.3">
      <c r="A20" s="5"/>
      <c r="B20" s="6"/>
      <c r="C20" s="6"/>
      <c r="D20" s="2"/>
      <c r="E20" s="2"/>
      <c r="F20" s="2"/>
      <c r="G20" s="3"/>
      <c r="H20" s="3"/>
      <c r="I20" s="3"/>
      <c r="J20" s="2"/>
      <c r="K20" s="2"/>
    </row>
    <row r="21" spans="1:11" ht="45.75" customHeight="1" x14ac:dyDescent="0.3">
      <c r="A21" s="5"/>
      <c r="B21" s="6"/>
      <c r="C21" s="6"/>
      <c r="D21" s="2"/>
      <c r="E21" s="2"/>
      <c r="F21" s="2"/>
      <c r="G21" s="3"/>
      <c r="H21" s="3"/>
      <c r="I21" s="3"/>
      <c r="J21" s="2"/>
      <c r="K21" s="2"/>
    </row>
    <row r="22" spans="1:11" ht="45.75" customHeight="1" x14ac:dyDescent="0.3">
      <c r="A22" s="5"/>
      <c r="B22" s="6"/>
      <c r="C22" s="6"/>
      <c r="D22" s="2"/>
      <c r="E22" s="2"/>
      <c r="F22" s="2"/>
      <c r="G22" s="3"/>
      <c r="H22" s="3"/>
      <c r="I22" s="3"/>
      <c r="J22" s="2"/>
      <c r="K22" s="2"/>
    </row>
    <row r="23" spans="1:11" ht="45.75" customHeight="1" x14ac:dyDescent="0.3">
      <c r="A23" s="5"/>
      <c r="B23" s="6"/>
      <c r="C23" s="6"/>
      <c r="D23" s="2"/>
      <c r="E23" s="2"/>
      <c r="F23" s="2"/>
      <c r="G23" s="3"/>
      <c r="H23" s="3"/>
      <c r="I23" s="3"/>
      <c r="J23" s="2"/>
      <c r="K23" s="2"/>
    </row>
    <row r="24" spans="1:11" ht="45.75" customHeight="1" x14ac:dyDescent="0.3">
      <c r="A24" s="5"/>
      <c r="B24" s="6"/>
      <c r="C24" s="6"/>
      <c r="D24" s="2"/>
      <c r="E24" s="2"/>
      <c r="F24" s="2"/>
      <c r="G24" s="3"/>
      <c r="H24" s="3"/>
      <c r="I24" s="3"/>
      <c r="J24" s="2"/>
      <c r="K24" s="2"/>
    </row>
    <row r="25" spans="1:11" ht="45.75" customHeight="1" x14ac:dyDescent="0.3">
      <c r="A25" s="5"/>
      <c r="B25" s="6"/>
      <c r="C25" s="6"/>
      <c r="D25" s="2"/>
      <c r="E25" s="2"/>
      <c r="F25" s="2"/>
      <c r="G25" s="3"/>
      <c r="H25" s="3"/>
      <c r="I25" s="3"/>
      <c r="J25" s="2"/>
      <c r="K25" s="2"/>
    </row>
    <row r="26" spans="1:11" ht="45.75" customHeight="1" x14ac:dyDescent="0.3">
      <c r="A26" s="5"/>
      <c r="B26" s="6"/>
      <c r="C26" s="6"/>
      <c r="D26" s="2"/>
      <c r="E26" s="2"/>
      <c r="F26" s="2"/>
      <c r="G26" s="3"/>
      <c r="H26" s="3"/>
      <c r="I26" s="3"/>
      <c r="J26" s="2"/>
      <c r="K26" s="2"/>
    </row>
    <row r="27" spans="1:11" ht="45.75" customHeight="1" x14ac:dyDescent="0.3">
      <c r="A27" s="5"/>
      <c r="B27" s="6"/>
      <c r="C27" s="6"/>
      <c r="D27" s="2"/>
      <c r="E27" s="2"/>
      <c r="F27" s="2"/>
      <c r="G27" s="3"/>
      <c r="H27" s="3"/>
      <c r="I27" s="3"/>
      <c r="J27" s="2"/>
      <c r="K27" s="2"/>
    </row>
    <row r="28" spans="1:11" ht="45.75" customHeight="1" x14ac:dyDescent="0.3">
      <c r="A28" s="5"/>
      <c r="B28" s="6"/>
      <c r="C28" s="6"/>
      <c r="D28" s="2"/>
      <c r="E28" s="2"/>
      <c r="F28" s="2"/>
      <c r="G28" s="3"/>
      <c r="H28" s="3"/>
      <c r="I28" s="3"/>
      <c r="J28" s="2"/>
      <c r="K28" s="2"/>
    </row>
  </sheetData>
  <conditionalFormatting sqref="A3:I28">
    <cfRule type="expression" dxfId="15" priority="1">
      <formula>$F3="m"</formula>
    </cfRule>
    <cfRule type="expression" dxfId="14" priority="2">
      <formula>+$F3="d"</formula>
    </cfRule>
  </conditionalFormatting>
  <conditionalFormatting sqref="A3:K28">
    <cfRule type="expression" dxfId="13" priority="3">
      <formula>$F3="v"</formula>
    </cfRule>
    <cfRule type="expression" dxfId="12" priority="4">
      <formula>$F3="no"</formula>
    </cfRule>
  </conditionalFormatting>
  <printOptions horizontalCentered="1" verticalCentered="1"/>
  <pageMargins left="0.7" right="0.2" top="0.25" bottom="0.25" header="0.3" footer="0.3"/>
  <pageSetup orientation="landscape" r:id="rId1"/>
  <headerFooter>
    <oddHeader>&amp;L&amp;A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F41C9-6446-4385-8755-69128900D678}">
  <dimension ref="A2:K20"/>
  <sheetViews>
    <sheetView topLeftCell="A15" workbookViewId="0">
      <selection activeCell="A20" sqref="A3:C20"/>
    </sheetView>
  </sheetViews>
  <sheetFormatPr defaultRowHeight="15.6" x14ac:dyDescent="0.3"/>
  <cols>
    <col min="1" max="1" width="17.5546875" customWidth="1"/>
    <col min="2" max="3" width="16.6640625" style="7" customWidth="1"/>
    <col min="4" max="6" width="3.6640625" customWidth="1"/>
    <col min="7" max="9" width="8.33203125" customWidth="1"/>
    <col min="10" max="10" width="35.6640625" customWidth="1"/>
    <col min="11" max="11" width="5.44140625" customWidth="1"/>
  </cols>
  <sheetData>
    <row r="2" spans="1:11" ht="31.2" x14ac:dyDescent="0.3">
      <c r="A2" s="27" t="s">
        <v>0</v>
      </c>
      <c r="B2" s="28" t="s">
        <v>1</v>
      </c>
      <c r="C2" s="28" t="s">
        <v>2</v>
      </c>
      <c r="D2" s="26" t="s">
        <v>3</v>
      </c>
      <c r="E2" s="26" t="s">
        <v>4</v>
      </c>
      <c r="F2" s="26" t="s">
        <v>676</v>
      </c>
      <c r="G2" s="29" t="s">
        <v>20</v>
      </c>
      <c r="H2" s="29" t="s">
        <v>21</v>
      </c>
      <c r="I2" s="29" t="s">
        <v>22</v>
      </c>
      <c r="J2" s="29" t="s">
        <v>19</v>
      </c>
      <c r="K2" s="29" t="s">
        <v>6</v>
      </c>
    </row>
    <row r="3" spans="1:11" ht="63" customHeight="1" x14ac:dyDescent="0.3">
      <c r="A3" s="374" t="s">
        <v>243</v>
      </c>
      <c r="B3" s="374" t="s">
        <v>244</v>
      </c>
      <c r="C3" s="374" t="s">
        <v>245</v>
      </c>
      <c r="D3" s="2" t="s">
        <v>937</v>
      </c>
      <c r="E3" s="2" t="s">
        <v>13</v>
      </c>
      <c r="F3" s="2" t="s">
        <v>8</v>
      </c>
      <c r="G3" s="3"/>
      <c r="H3" s="281"/>
      <c r="I3" s="11"/>
      <c r="J3" s="1"/>
      <c r="K3" s="2"/>
    </row>
    <row r="4" spans="1:11" ht="63" customHeight="1" x14ac:dyDescent="0.3">
      <c r="A4" s="374" t="s">
        <v>248</v>
      </c>
      <c r="B4" s="374" t="s">
        <v>249</v>
      </c>
      <c r="C4" s="374" t="s">
        <v>250</v>
      </c>
      <c r="D4" s="2" t="s">
        <v>937</v>
      </c>
      <c r="E4" s="2" t="s">
        <v>13</v>
      </c>
      <c r="F4" s="2" t="s">
        <v>10</v>
      </c>
      <c r="G4" s="3"/>
      <c r="H4" s="281"/>
      <c r="I4" s="11"/>
      <c r="J4" s="1"/>
      <c r="K4" s="2"/>
    </row>
    <row r="5" spans="1:11" ht="63" customHeight="1" x14ac:dyDescent="0.3">
      <c r="A5" s="374" t="s">
        <v>253</v>
      </c>
      <c r="B5" s="374" t="s">
        <v>254</v>
      </c>
      <c r="C5" s="374" t="s">
        <v>255</v>
      </c>
      <c r="D5" s="2" t="s">
        <v>937</v>
      </c>
      <c r="E5" s="2" t="s">
        <v>13</v>
      </c>
      <c r="F5" s="2" t="s">
        <v>8</v>
      </c>
      <c r="G5" s="3"/>
      <c r="H5" s="281"/>
      <c r="I5" s="11"/>
      <c r="J5" s="1"/>
      <c r="K5" s="2"/>
    </row>
    <row r="6" spans="1:11" ht="63" customHeight="1" x14ac:dyDescent="0.3">
      <c r="A6" s="374" t="s">
        <v>258</v>
      </c>
      <c r="B6" s="374" t="s">
        <v>259</v>
      </c>
      <c r="C6" s="374" t="s">
        <v>260</v>
      </c>
      <c r="D6" s="2" t="s">
        <v>937</v>
      </c>
      <c r="E6" s="2" t="s">
        <v>13</v>
      </c>
      <c r="F6" s="2" t="s">
        <v>10</v>
      </c>
      <c r="G6" s="3"/>
      <c r="H6" s="281"/>
      <c r="I6" s="11"/>
      <c r="J6" s="1"/>
      <c r="K6" s="2"/>
    </row>
    <row r="7" spans="1:11" ht="63" customHeight="1" x14ac:dyDescent="0.3">
      <c r="A7" s="374" t="s">
        <v>222</v>
      </c>
      <c r="B7" s="374" t="s">
        <v>223</v>
      </c>
      <c r="C7" s="374" t="s">
        <v>224</v>
      </c>
      <c r="D7" s="2" t="s">
        <v>935</v>
      </c>
      <c r="E7" s="2" t="s">
        <v>13</v>
      </c>
      <c r="F7" s="2" t="s">
        <v>8</v>
      </c>
      <c r="G7" s="3"/>
      <c r="H7" s="281"/>
      <c r="I7" s="11"/>
      <c r="J7" s="1"/>
      <c r="K7" s="2"/>
    </row>
    <row r="8" spans="1:11" ht="63" customHeight="1" x14ac:dyDescent="0.3">
      <c r="A8" s="374" t="s">
        <v>228</v>
      </c>
      <c r="B8" s="374" t="s">
        <v>229</v>
      </c>
      <c r="C8" s="374" t="s">
        <v>230</v>
      </c>
      <c r="D8" s="2" t="s">
        <v>937</v>
      </c>
      <c r="E8" s="2" t="s">
        <v>13</v>
      </c>
      <c r="F8" s="2" t="s">
        <v>8</v>
      </c>
      <c r="G8" s="3"/>
      <c r="H8" s="281"/>
      <c r="I8" s="11"/>
      <c r="J8" s="1"/>
      <c r="K8" s="2"/>
    </row>
    <row r="9" spans="1:11" ht="63" customHeight="1" x14ac:dyDescent="0.3">
      <c r="A9" s="374" t="s">
        <v>233</v>
      </c>
      <c r="B9" s="374" t="s">
        <v>234</v>
      </c>
      <c r="C9" s="374" t="s">
        <v>235</v>
      </c>
      <c r="D9" s="2" t="s">
        <v>937</v>
      </c>
      <c r="E9" s="2" t="s">
        <v>13</v>
      </c>
      <c r="F9" s="2" t="s">
        <v>8</v>
      </c>
      <c r="G9" s="3"/>
      <c r="H9" s="281"/>
      <c r="I9" s="11"/>
      <c r="J9" s="1"/>
      <c r="K9" s="2"/>
    </row>
    <row r="10" spans="1:11" ht="63" customHeight="1" x14ac:dyDescent="0.3">
      <c r="A10" s="374" t="s">
        <v>238</v>
      </c>
      <c r="B10" s="374" t="s">
        <v>239</v>
      </c>
      <c r="C10" s="374" t="s">
        <v>240</v>
      </c>
      <c r="D10" s="2" t="s">
        <v>937</v>
      </c>
      <c r="E10" s="2" t="s">
        <v>13</v>
      </c>
      <c r="F10" s="2" t="s">
        <v>8</v>
      </c>
      <c r="G10" s="3"/>
      <c r="H10" s="281"/>
      <c r="I10" s="11"/>
      <c r="J10" s="1"/>
      <c r="K10" s="2"/>
    </row>
    <row r="11" spans="1:11" ht="63" customHeight="1" x14ac:dyDescent="0.3">
      <c r="A11" s="374" t="s">
        <v>262</v>
      </c>
      <c r="B11" s="374" t="s">
        <v>263</v>
      </c>
      <c r="C11" s="374" t="s">
        <v>264</v>
      </c>
      <c r="D11" s="2" t="s">
        <v>937</v>
      </c>
      <c r="E11" s="2" t="s">
        <v>7</v>
      </c>
      <c r="F11" s="2" t="s">
        <v>10</v>
      </c>
      <c r="G11" s="3"/>
      <c r="H11" s="281"/>
      <c r="I11" s="11"/>
      <c r="J11" s="1"/>
      <c r="K11" s="2"/>
    </row>
    <row r="12" spans="1:11" ht="63" customHeight="1" x14ac:dyDescent="0.3">
      <c r="A12" s="374" t="s">
        <v>266</v>
      </c>
      <c r="B12" s="374" t="s">
        <v>267</v>
      </c>
      <c r="C12" s="374" t="s">
        <v>268</v>
      </c>
      <c r="D12" s="2" t="s">
        <v>937</v>
      </c>
      <c r="E12" s="2" t="s">
        <v>7</v>
      </c>
      <c r="F12" s="2" t="s">
        <v>10</v>
      </c>
      <c r="G12" s="3"/>
      <c r="H12" s="281"/>
      <c r="I12" s="11"/>
      <c r="J12" s="1"/>
      <c r="K12" s="2"/>
    </row>
    <row r="13" spans="1:11" ht="43.2" x14ac:dyDescent="0.3">
      <c r="A13" s="374" t="s">
        <v>270</v>
      </c>
      <c r="B13" s="374" t="s">
        <v>271</v>
      </c>
      <c r="C13" s="374" t="s">
        <v>272</v>
      </c>
      <c r="D13" s="2" t="s">
        <v>937</v>
      </c>
      <c r="E13" s="2" t="s">
        <v>7</v>
      </c>
      <c r="F13" s="2" t="s">
        <v>10</v>
      </c>
      <c r="G13" s="3"/>
      <c r="H13" s="281"/>
      <c r="I13" s="11"/>
      <c r="J13" s="1"/>
      <c r="K13" s="2"/>
    </row>
    <row r="14" spans="1:11" ht="43.2" x14ac:dyDescent="0.3">
      <c r="A14" s="374" t="s">
        <v>274</v>
      </c>
      <c r="B14" s="374" t="s">
        <v>275</v>
      </c>
      <c r="C14" s="374" t="s">
        <v>276</v>
      </c>
      <c r="D14" s="2" t="s">
        <v>937</v>
      </c>
      <c r="E14" s="2" t="s">
        <v>7</v>
      </c>
      <c r="F14" s="2" t="s">
        <v>10</v>
      </c>
      <c r="G14" s="3"/>
      <c r="H14" s="281"/>
      <c r="I14" s="11"/>
      <c r="J14" s="1"/>
      <c r="K14" s="2"/>
    </row>
    <row r="15" spans="1:11" ht="43.2" x14ac:dyDescent="0.3">
      <c r="A15" s="374" t="s">
        <v>922</v>
      </c>
      <c r="B15" s="374" t="s">
        <v>923</v>
      </c>
      <c r="C15" s="374" t="s">
        <v>924</v>
      </c>
      <c r="D15" s="2" t="s">
        <v>937</v>
      </c>
      <c r="E15" s="2"/>
      <c r="F15" s="2" t="s">
        <v>10</v>
      </c>
      <c r="G15" s="3"/>
      <c r="H15" s="281"/>
      <c r="I15" s="11"/>
      <c r="J15" s="1"/>
      <c r="K15" s="2"/>
    </row>
    <row r="16" spans="1:11" ht="43.2" x14ac:dyDescent="0.3">
      <c r="A16" s="374" t="s">
        <v>928</v>
      </c>
      <c r="B16" s="374" t="s">
        <v>929</v>
      </c>
      <c r="C16" s="374" t="s">
        <v>930</v>
      </c>
      <c r="D16" s="2" t="s">
        <v>937</v>
      </c>
      <c r="E16" s="2"/>
      <c r="F16" s="2" t="s">
        <v>10</v>
      </c>
      <c r="G16" s="3"/>
      <c r="H16" s="281"/>
      <c r="I16" s="11"/>
      <c r="J16" s="1"/>
      <c r="K16" s="2"/>
    </row>
    <row r="17" spans="1:11" ht="43.2" x14ac:dyDescent="0.3">
      <c r="A17" s="374" t="s">
        <v>525</v>
      </c>
      <c r="B17" s="374" t="s">
        <v>526</v>
      </c>
      <c r="C17" s="374" t="s">
        <v>527</v>
      </c>
      <c r="D17" s="2" t="s">
        <v>937</v>
      </c>
      <c r="E17" s="2" t="s">
        <v>13</v>
      </c>
      <c r="F17" s="2" t="s">
        <v>10</v>
      </c>
      <c r="G17" s="3"/>
      <c r="H17" s="281"/>
      <c r="I17" s="11"/>
      <c r="J17" s="1"/>
      <c r="K17" s="2"/>
    </row>
    <row r="18" spans="1:11" ht="43.2" x14ac:dyDescent="0.3">
      <c r="A18" s="374" t="s">
        <v>530</v>
      </c>
      <c r="B18" s="374" t="s">
        <v>531</v>
      </c>
      <c r="C18" s="374" t="s">
        <v>532</v>
      </c>
      <c r="D18" s="2" t="s">
        <v>937</v>
      </c>
      <c r="E18" s="2" t="s">
        <v>13</v>
      </c>
      <c r="F18" s="2" t="s">
        <v>10</v>
      </c>
      <c r="G18" s="3"/>
      <c r="H18" s="281"/>
      <c r="I18" s="11"/>
      <c r="J18" s="1"/>
      <c r="K18" s="2"/>
    </row>
    <row r="19" spans="1:11" ht="43.2" x14ac:dyDescent="0.3">
      <c r="A19" s="374" t="s">
        <v>535</v>
      </c>
      <c r="B19" s="374" t="s">
        <v>536</v>
      </c>
      <c r="C19" s="374" t="s">
        <v>537</v>
      </c>
      <c r="D19" s="2" t="s">
        <v>937</v>
      </c>
      <c r="E19" s="2" t="s">
        <v>13</v>
      </c>
      <c r="F19" s="2" t="s">
        <v>10</v>
      </c>
      <c r="G19" s="3"/>
      <c r="H19" s="281"/>
      <c r="I19" s="11"/>
      <c r="J19" s="1"/>
      <c r="K19" s="2"/>
    </row>
    <row r="20" spans="1:11" ht="43.2" x14ac:dyDescent="0.3">
      <c r="A20" s="374" t="s">
        <v>540</v>
      </c>
      <c r="B20" s="374" t="s">
        <v>541</v>
      </c>
      <c r="C20" s="374" t="s">
        <v>542</v>
      </c>
      <c r="D20" s="2" t="s">
        <v>937</v>
      </c>
      <c r="E20" s="2" t="s">
        <v>13</v>
      </c>
      <c r="F20" s="2" t="s">
        <v>10</v>
      </c>
      <c r="G20" s="3"/>
      <c r="H20" s="281"/>
      <c r="I20" s="11"/>
      <c r="J20" s="1"/>
      <c r="K20" s="2"/>
    </row>
  </sheetData>
  <conditionalFormatting sqref="A3:I25">
    <cfRule type="expression" dxfId="11" priority="1">
      <formula>$F3="d"</formula>
    </cfRule>
    <cfRule type="expression" dxfId="10" priority="2">
      <formula>$F3="m"</formula>
    </cfRule>
  </conditionalFormatting>
  <conditionalFormatting sqref="A3:K25">
    <cfRule type="expression" dxfId="9" priority="3">
      <formula>$F3="v"</formula>
    </cfRule>
    <cfRule type="expression" dxfId="8" priority="4">
      <formula>$F3="no"</formula>
    </cfRule>
  </conditionalFormatting>
  <printOptions verticalCentered="1"/>
  <pageMargins left="0.7" right="0.2" top="0.25" bottom="0.25" header="0.3" footer="0.3"/>
  <pageSetup orientation="landscape" r:id="rId1"/>
  <headerFooter>
    <oddHeader>&amp;L&amp;A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39E32-2BEF-466B-AA55-8B1C697AE345}">
  <dimension ref="A2:L16"/>
  <sheetViews>
    <sheetView topLeftCell="A10" workbookViewId="0">
      <selection activeCell="A15" sqref="A3:C15"/>
    </sheetView>
  </sheetViews>
  <sheetFormatPr defaultRowHeight="14.4" x14ac:dyDescent="0.3"/>
  <cols>
    <col min="1" max="1" width="17.44140625" customWidth="1"/>
    <col min="2" max="3" width="16.6640625" customWidth="1"/>
    <col min="4" max="4" width="3.88671875" customWidth="1"/>
    <col min="5" max="6" width="3.6640625" customWidth="1"/>
    <col min="7" max="9" width="8.33203125" customWidth="1"/>
    <col min="10" max="10" width="35.6640625" customWidth="1"/>
    <col min="11" max="11" width="5.44140625" customWidth="1"/>
  </cols>
  <sheetData>
    <row r="2" spans="1:12" ht="31.2" x14ac:dyDescent="0.3">
      <c r="A2" s="4" t="s">
        <v>0</v>
      </c>
      <c r="B2" s="4" t="s">
        <v>1</v>
      </c>
      <c r="C2" s="4" t="s">
        <v>2</v>
      </c>
      <c r="D2" s="18" t="s">
        <v>3</v>
      </c>
      <c r="E2" s="18" t="s">
        <v>4</v>
      </c>
      <c r="F2" s="18" t="s">
        <v>676</v>
      </c>
      <c r="G2" s="4" t="s">
        <v>20</v>
      </c>
      <c r="H2" s="4" t="s">
        <v>21</v>
      </c>
      <c r="I2" s="4" t="s">
        <v>22</v>
      </c>
      <c r="J2" s="4" t="s">
        <v>19</v>
      </c>
      <c r="K2" s="4" t="s">
        <v>6</v>
      </c>
    </row>
    <row r="3" spans="1:12" ht="45" customHeight="1" x14ac:dyDescent="0.3">
      <c r="A3" s="374" t="s">
        <v>117</v>
      </c>
      <c r="B3" s="374" t="s">
        <v>118</v>
      </c>
      <c r="C3" s="374" t="s">
        <v>119</v>
      </c>
      <c r="D3" s="2" t="s">
        <v>937</v>
      </c>
      <c r="E3" s="2" t="s">
        <v>7</v>
      </c>
      <c r="F3" s="2" t="s">
        <v>8</v>
      </c>
      <c r="G3" s="3"/>
      <c r="H3" s="281"/>
      <c r="I3" s="11"/>
      <c r="J3" s="1"/>
      <c r="K3" s="2"/>
      <c r="L3" s="2" t="s">
        <v>120</v>
      </c>
    </row>
    <row r="4" spans="1:12" ht="45" customHeight="1" x14ac:dyDescent="0.3">
      <c r="A4" s="374" t="s">
        <v>122</v>
      </c>
      <c r="B4" s="374" t="s">
        <v>123</v>
      </c>
      <c r="C4" s="374" t="s">
        <v>124</v>
      </c>
      <c r="D4" s="2" t="s">
        <v>937</v>
      </c>
      <c r="E4" s="2" t="s">
        <v>7</v>
      </c>
      <c r="F4" s="2" t="s">
        <v>8</v>
      </c>
      <c r="G4" s="3"/>
      <c r="H4" s="281"/>
      <c r="I4" s="11"/>
      <c r="J4" s="1"/>
      <c r="K4" s="2"/>
      <c r="L4" s="2" t="s">
        <v>120</v>
      </c>
    </row>
    <row r="5" spans="1:12" ht="45" customHeight="1" x14ac:dyDescent="0.3">
      <c r="A5" s="374" t="s">
        <v>126</v>
      </c>
      <c r="B5" s="374" t="s">
        <v>127</v>
      </c>
      <c r="C5" s="374" t="s">
        <v>128</v>
      </c>
      <c r="D5" s="2" t="s">
        <v>937</v>
      </c>
      <c r="E5" s="2" t="s">
        <v>7</v>
      </c>
      <c r="F5" s="2" t="s">
        <v>8</v>
      </c>
      <c r="G5" s="3"/>
      <c r="H5" s="281"/>
      <c r="I5" s="11"/>
      <c r="J5" s="1"/>
      <c r="K5" s="2"/>
      <c r="L5" s="2" t="s">
        <v>120</v>
      </c>
    </row>
    <row r="6" spans="1:12" ht="45" customHeight="1" x14ac:dyDescent="0.3">
      <c r="A6" s="374" t="s">
        <v>130</v>
      </c>
      <c r="B6" s="374" t="s">
        <v>131</v>
      </c>
      <c r="C6" s="374" t="s">
        <v>132</v>
      </c>
      <c r="D6" s="2" t="s">
        <v>935</v>
      </c>
      <c r="E6" s="2" t="s">
        <v>7</v>
      </c>
      <c r="F6" s="2" t="s">
        <v>8</v>
      </c>
      <c r="G6" s="3"/>
      <c r="H6" s="281"/>
      <c r="I6" s="11"/>
      <c r="J6" s="1"/>
      <c r="K6" s="2"/>
      <c r="L6" s="2" t="s">
        <v>120</v>
      </c>
    </row>
    <row r="7" spans="1:12" ht="45" customHeight="1" x14ac:dyDescent="0.3">
      <c r="A7" s="374" t="s">
        <v>279</v>
      </c>
      <c r="B7" s="374" t="s">
        <v>280</v>
      </c>
      <c r="C7" s="374" t="s">
        <v>281</v>
      </c>
      <c r="D7" s="2" t="s">
        <v>937</v>
      </c>
      <c r="E7" s="2" t="s">
        <v>13</v>
      </c>
      <c r="F7" s="2" t="s">
        <v>8</v>
      </c>
      <c r="G7" s="3"/>
      <c r="H7" s="281"/>
      <c r="I7" s="11"/>
      <c r="J7" s="1"/>
      <c r="K7" s="2"/>
      <c r="L7" s="2" t="s">
        <v>120</v>
      </c>
    </row>
    <row r="8" spans="1:12" ht="45" customHeight="1" x14ac:dyDescent="0.3">
      <c r="A8" s="374" t="s">
        <v>381</v>
      </c>
      <c r="B8" s="374" t="s">
        <v>382</v>
      </c>
      <c r="C8" s="374" t="s">
        <v>383</v>
      </c>
      <c r="D8" s="2" t="s">
        <v>937</v>
      </c>
      <c r="E8" s="2" t="s">
        <v>13</v>
      </c>
      <c r="F8" s="2" t="s">
        <v>10</v>
      </c>
      <c r="G8" s="3"/>
      <c r="H8" s="281"/>
      <c r="I8" s="11"/>
      <c r="J8" s="1"/>
      <c r="K8" s="2"/>
      <c r="L8" s="2" t="s">
        <v>120</v>
      </c>
    </row>
    <row r="9" spans="1:12" ht="45" customHeight="1" x14ac:dyDescent="0.3">
      <c r="A9" s="374" t="s">
        <v>387</v>
      </c>
      <c r="B9" s="374" t="s">
        <v>388</v>
      </c>
      <c r="C9" s="374" t="s">
        <v>389</v>
      </c>
      <c r="D9" s="2" t="s">
        <v>937</v>
      </c>
      <c r="E9" s="2" t="s">
        <v>13</v>
      </c>
      <c r="F9" s="2" t="s">
        <v>10</v>
      </c>
      <c r="G9" s="3"/>
      <c r="H9" s="281"/>
      <c r="I9" s="11"/>
      <c r="J9" s="1"/>
      <c r="K9" s="2"/>
      <c r="L9" s="2" t="s">
        <v>120</v>
      </c>
    </row>
    <row r="10" spans="1:12" ht="45" customHeight="1" x14ac:dyDescent="0.3">
      <c r="A10" s="374" t="s">
        <v>392</v>
      </c>
      <c r="B10" s="374" t="s">
        <v>393</v>
      </c>
      <c r="C10" s="374" t="s">
        <v>394</v>
      </c>
      <c r="D10" s="2" t="s">
        <v>937</v>
      </c>
      <c r="E10" s="2" t="s">
        <v>13</v>
      </c>
      <c r="F10" s="2" t="s">
        <v>10</v>
      </c>
      <c r="G10" s="3"/>
      <c r="H10" s="281"/>
      <c r="I10" s="11"/>
      <c r="J10" s="1"/>
      <c r="K10" s="2"/>
      <c r="L10" s="2" t="s">
        <v>120</v>
      </c>
    </row>
    <row r="11" spans="1:12" ht="45" customHeight="1" x14ac:dyDescent="0.3">
      <c r="A11" s="374" t="s">
        <v>397</v>
      </c>
      <c r="B11" s="374" t="s">
        <v>398</v>
      </c>
      <c r="C11" s="374" t="s">
        <v>399</v>
      </c>
      <c r="D11" s="2" t="s">
        <v>937</v>
      </c>
      <c r="E11" s="2" t="s">
        <v>13</v>
      </c>
      <c r="F11" s="2" t="s">
        <v>10</v>
      </c>
      <c r="G11" s="3"/>
      <c r="H11" s="281"/>
      <c r="I11" s="11"/>
      <c r="J11" s="1"/>
      <c r="K11" s="2"/>
      <c r="L11" s="2" t="s">
        <v>120</v>
      </c>
    </row>
    <row r="12" spans="1:12" ht="45" customHeight="1" x14ac:dyDescent="0.3">
      <c r="A12" s="374" t="s">
        <v>492</v>
      </c>
      <c r="B12" s="374" t="s">
        <v>493</v>
      </c>
      <c r="C12" s="374" t="s">
        <v>494</v>
      </c>
      <c r="D12" s="2" t="s">
        <v>935</v>
      </c>
      <c r="E12" s="2" t="s">
        <v>7</v>
      </c>
      <c r="F12" s="2" t="s">
        <v>8</v>
      </c>
      <c r="G12" s="3"/>
      <c r="H12" s="281"/>
      <c r="I12" s="11"/>
      <c r="J12" s="1"/>
      <c r="K12" s="2"/>
      <c r="L12" s="2" t="s">
        <v>120</v>
      </c>
    </row>
    <row r="13" spans="1:12" ht="45" customHeight="1" x14ac:dyDescent="0.3">
      <c r="A13" s="374" t="s">
        <v>496</v>
      </c>
      <c r="B13" s="374" t="s">
        <v>497</v>
      </c>
      <c r="C13" s="374" t="s">
        <v>498</v>
      </c>
      <c r="D13" s="2" t="s">
        <v>935</v>
      </c>
      <c r="E13" s="2" t="s">
        <v>7</v>
      </c>
      <c r="F13" s="2" t="s">
        <v>8</v>
      </c>
      <c r="G13" s="3"/>
      <c r="H13" s="281"/>
      <c r="I13" s="11"/>
      <c r="J13" s="1"/>
      <c r="K13" s="2"/>
      <c r="L13" s="2" t="s">
        <v>120</v>
      </c>
    </row>
    <row r="14" spans="1:12" ht="45" customHeight="1" x14ac:dyDescent="0.3">
      <c r="A14" s="374" t="s">
        <v>500</v>
      </c>
      <c r="B14" s="374" t="s">
        <v>501</v>
      </c>
      <c r="C14" s="374" t="s">
        <v>502</v>
      </c>
      <c r="D14" s="2" t="s">
        <v>935</v>
      </c>
      <c r="E14" s="2" t="s">
        <v>7</v>
      </c>
      <c r="F14" s="2" t="s">
        <v>8</v>
      </c>
      <c r="G14" s="3"/>
      <c r="H14" s="281"/>
      <c r="I14" s="11"/>
      <c r="J14" s="1"/>
      <c r="K14" s="2"/>
      <c r="L14" s="2" t="s">
        <v>120</v>
      </c>
    </row>
    <row r="15" spans="1:12" ht="45" customHeight="1" x14ac:dyDescent="0.3">
      <c r="A15" s="374" t="s">
        <v>504</v>
      </c>
      <c r="B15" s="374" t="s">
        <v>505</v>
      </c>
      <c r="C15" s="374" t="s">
        <v>506</v>
      </c>
      <c r="D15" s="2" t="s">
        <v>935</v>
      </c>
      <c r="E15" s="2" t="s">
        <v>7</v>
      </c>
      <c r="F15" s="2" t="s">
        <v>8</v>
      </c>
      <c r="G15" s="3"/>
      <c r="H15" s="281"/>
      <c r="I15" s="11"/>
      <c r="J15" s="1"/>
      <c r="K15" s="2"/>
      <c r="L15" s="2" t="s">
        <v>120</v>
      </c>
    </row>
    <row r="16" spans="1:12" ht="45" customHeight="1" x14ac:dyDescent="0.3">
      <c r="A16" s="21"/>
      <c r="B16" s="276"/>
      <c r="C16" s="276"/>
      <c r="D16" s="21"/>
      <c r="E16" s="21"/>
      <c r="F16" s="21"/>
      <c r="G16" s="22"/>
      <c r="H16" s="22"/>
      <c r="I16" s="22"/>
      <c r="J16" s="25"/>
      <c r="K16" s="21"/>
    </row>
  </sheetData>
  <conditionalFormatting sqref="A3:I16">
    <cfRule type="expression" dxfId="7" priority="1">
      <formula>$F3="d"</formula>
    </cfRule>
    <cfRule type="expression" dxfId="6" priority="2">
      <formula>$F3="m"</formula>
    </cfRule>
  </conditionalFormatting>
  <conditionalFormatting sqref="A3:K16">
    <cfRule type="expression" dxfId="5" priority="3">
      <formula>$F3="v"</formula>
    </cfRule>
    <cfRule type="expression" dxfId="4" priority="4">
      <formula>$F3="no"</formula>
    </cfRule>
  </conditionalFormatting>
  <pageMargins left="0.7" right="0.2" top="0.2" bottom="0.2" header="0.05" footer="0.3"/>
  <pageSetup orientation="landscape" r:id="rId1"/>
  <headerFooter>
    <oddHeader>&amp;L&amp;A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929B0-0F1E-4BF6-A270-4807E18A2FCE}">
  <dimension ref="A2:L6"/>
  <sheetViews>
    <sheetView workbookViewId="0">
      <selection activeCell="C11" sqref="C11"/>
    </sheetView>
  </sheetViews>
  <sheetFormatPr defaultRowHeight="14.4" x14ac:dyDescent="0.3"/>
  <cols>
    <col min="1" max="1" width="17.5546875" customWidth="1"/>
    <col min="2" max="3" width="16.6640625" style="15" customWidth="1"/>
    <col min="4" max="6" width="3.6640625" customWidth="1"/>
    <col min="7" max="9" width="8.109375" customWidth="1"/>
    <col min="10" max="10" width="35.6640625" customWidth="1"/>
    <col min="11" max="11" width="5.44140625" customWidth="1"/>
  </cols>
  <sheetData>
    <row r="2" spans="1:12" ht="31.2" x14ac:dyDescent="0.3">
      <c r="A2" s="4" t="s">
        <v>0</v>
      </c>
      <c r="B2" s="14" t="s">
        <v>1</v>
      </c>
      <c r="C2" s="14" t="s">
        <v>2</v>
      </c>
      <c r="D2" s="18" t="s">
        <v>3</v>
      </c>
      <c r="E2" s="18" t="s">
        <v>4</v>
      </c>
      <c r="F2" s="18" t="s">
        <v>676</v>
      </c>
      <c r="G2" s="4" t="s">
        <v>20</v>
      </c>
      <c r="H2" s="4" t="s">
        <v>21</v>
      </c>
      <c r="I2" s="4" t="s">
        <v>22</v>
      </c>
      <c r="J2" s="4" t="s">
        <v>19</v>
      </c>
      <c r="K2" s="4" t="s">
        <v>6</v>
      </c>
    </row>
    <row r="3" spans="1:12" ht="57.75" customHeight="1" x14ac:dyDescent="0.3">
      <c r="A3" s="21" t="s">
        <v>910</v>
      </c>
      <c r="B3" s="276" t="s">
        <v>911</v>
      </c>
      <c r="C3" s="276" t="s">
        <v>912</v>
      </c>
      <c r="D3" s="21" t="s">
        <v>937</v>
      </c>
      <c r="E3" s="21" t="s">
        <v>13</v>
      </c>
      <c r="F3" s="21" t="s">
        <v>10</v>
      </c>
      <c r="G3" s="22"/>
      <c r="H3" s="22"/>
      <c r="I3" s="22"/>
      <c r="J3" s="25"/>
      <c r="K3" s="21"/>
      <c r="L3" t="s">
        <v>602</v>
      </c>
    </row>
    <row r="4" spans="1:12" ht="45" customHeight="1" x14ac:dyDescent="0.3">
      <c r="A4" s="21" t="s">
        <v>916</v>
      </c>
      <c r="B4" s="276" t="s">
        <v>917</v>
      </c>
      <c r="C4" s="276" t="s">
        <v>918</v>
      </c>
      <c r="D4" s="21" t="s">
        <v>937</v>
      </c>
      <c r="E4" s="21" t="s">
        <v>13</v>
      </c>
      <c r="F4" s="21" t="s">
        <v>10</v>
      </c>
      <c r="G4" s="22"/>
      <c r="H4" s="22"/>
      <c r="I4" s="22"/>
      <c r="J4" s="25"/>
      <c r="K4" s="21"/>
      <c r="L4" t="s">
        <v>602</v>
      </c>
    </row>
    <row r="5" spans="1:12" ht="43.2" x14ac:dyDescent="0.3">
      <c r="A5" s="276" t="s">
        <v>599</v>
      </c>
      <c r="B5" s="276" t="s">
        <v>600</v>
      </c>
      <c r="C5" s="276" t="s">
        <v>601</v>
      </c>
      <c r="D5" s="276" t="s">
        <v>937</v>
      </c>
      <c r="E5" s="276" t="s">
        <v>13</v>
      </c>
      <c r="F5" s="276" t="s">
        <v>8</v>
      </c>
      <c r="G5" s="291"/>
      <c r="H5" s="291"/>
      <c r="I5" s="291"/>
      <c r="J5" s="276"/>
      <c r="K5" s="276"/>
      <c r="L5" t="s">
        <v>602</v>
      </c>
    </row>
    <row r="6" spans="1:12" ht="43.2" x14ac:dyDescent="0.3">
      <c r="A6" s="276" t="s">
        <v>610</v>
      </c>
      <c r="B6" s="276" t="s">
        <v>611</v>
      </c>
      <c r="C6" s="276" t="s">
        <v>612</v>
      </c>
      <c r="D6" s="276" t="s">
        <v>937</v>
      </c>
      <c r="E6" s="276" t="s">
        <v>13</v>
      </c>
      <c r="F6" s="276" t="s">
        <v>8</v>
      </c>
      <c r="G6" s="291"/>
      <c r="H6" s="291"/>
      <c r="I6" s="291"/>
      <c r="J6" s="276"/>
      <c r="K6" s="276"/>
      <c r="L6" t="s">
        <v>602</v>
      </c>
    </row>
  </sheetData>
  <conditionalFormatting sqref="A3:I10">
    <cfRule type="expression" dxfId="3" priority="1">
      <formula>$F3="d"</formula>
    </cfRule>
    <cfRule type="expression" dxfId="2" priority="2">
      <formula>$F3="m"</formula>
    </cfRule>
  </conditionalFormatting>
  <conditionalFormatting sqref="A3:K10">
    <cfRule type="expression" dxfId="1" priority="3">
      <formula>$F3="v"</formula>
    </cfRule>
    <cfRule type="expression" dxfId="0" priority="4">
      <formula>$F3="no"</formula>
    </cfRule>
  </conditionalFormatting>
  <pageMargins left="0.7" right="0.2" top="0.2" bottom="0.2" header="0.05" footer="0.3"/>
  <pageSetup orientation="landscape" r:id="rId1"/>
  <headerFooter>
    <oddHeader>&amp;L&amp;A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27801-D032-4AF4-A685-CAD24F8D35D2}">
  <dimension ref="A1:N147"/>
  <sheetViews>
    <sheetView workbookViewId="0">
      <selection activeCell="O135" sqref="O135"/>
    </sheetView>
  </sheetViews>
  <sheetFormatPr defaultRowHeight="14.4" x14ac:dyDescent="0.3"/>
  <cols>
    <col min="4" max="4" width="16.5546875" customWidth="1"/>
  </cols>
  <sheetData>
    <row r="1" spans="1:14" x14ac:dyDescent="0.3">
      <c r="A1">
        <v>48.333333333333336</v>
      </c>
      <c r="F1">
        <v>49</v>
      </c>
    </row>
    <row r="2" spans="1:14" x14ac:dyDescent="0.3">
      <c r="A2" t="s">
        <v>814</v>
      </c>
      <c r="B2" t="s">
        <v>836</v>
      </c>
      <c r="C2" t="s">
        <v>837</v>
      </c>
      <c r="D2" t="s">
        <v>838</v>
      </c>
      <c r="E2" t="s">
        <v>839</v>
      </c>
      <c r="F2" t="s">
        <v>840</v>
      </c>
      <c r="K2" t="s">
        <v>844</v>
      </c>
      <c r="L2" t="s">
        <v>815</v>
      </c>
    </row>
    <row r="3" spans="1:14" x14ac:dyDescent="0.3">
      <c r="A3" t="s">
        <v>148</v>
      </c>
      <c r="B3" t="s">
        <v>149</v>
      </c>
      <c r="C3" t="s">
        <v>150</v>
      </c>
      <c r="D3" t="s">
        <v>937</v>
      </c>
      <c r="E3" t="s">
        <v>13</v>
      </c>
      <c r="F3" t="s">
        <v>8</v>
      </c>
      <c r="K3" t="s">
        <v>152</v>
      </c>
      <c r="L3" t="s">
        <v>151</v>
      </c>
      <c r="M3" t="s">
        <v>151</v>
      </c>
      <c r="N3">
        <f>COUNTIF($L$3:$L$200,M3)</f>
        <v>8</v>
      </c>
    </row>
    <row r="4" spans="1:14" x14ac:dyDescent="0.3">
      <c r="A4" t="s">
        <v>155</v>
      </c>
      <c r="B4" t="s">
        <v>156</v>
      </c>
      <c r="C4" t="s">
        <v>157</v>
      </c>
      <c r="D4" t="s">
        <v>937</v>
      </c>
      <c r="E4" t="s">
        <v>13</v>
      </c>
      <c r="F4" t="s">
        <v>8</v>
      </c>
      <c r="K4" t="s">
        <v>152</v>
      </c>
      <c r="L4" t="s">
        <v>151</v>
      </c>
      <c r="M4" t="s">
        <v>168</v>
      </c>
      <c r="N4">
        <f t="shared" ref="N4:N14" si="0">COUNTIF($L$3:$L$200,M4)</f>
        <v>4</v>
      </c>
    </row>
    <row r="5" spans="1:14" x14ac:dyDescent="0.3">
      <c r="A5" t="s">
        <v>160</v>
      </c>
      <c r="B5" t="s">
        <v>161</v>
      </c>
      <c r="C5" t="s">
        <v>162</v>
      </c>
      <c r="D5" t="s">
        <v>937</v>
      </c>
      <c r="E5" t="s">
        <v>13</v>
      </c>
      <c r="F5" t="s">
        <v>8</v>
      </c>
      <c r="K5" t="s">
        <v>152</v>
      </c>
      <c r="L5" t="s">
        <v>151</v>
      </c>
      <c r="M5" t="s">
        <v>405</v>
      </c>
      <c r="N5">
        <f t="shared" si="0"/>
        <v>27</v>
      </c>
    </row>
    <row r="6" spans="1:14" x14ac:dyDescent="0.3">
      <c r="A6" t="s">
        <v>340</v>
      </c>
      <c r="B6" t="s">
        <v>341</v>
      </c>
      <c r="C6" t="s">
        <v>342</v>
      </c>
      <c r="D6" t="s">
        <v>936</v>
      </c>
      <c r="E6" t="s">
        <v>13</v>
      </c>
      <c r="F6" t="s">
        <v>8</v>
      </c>
      <c r="L6" t="s">
        <v>151</v>
      </c>
      <c r="M6" t="s">
        <v>139</v>
      </c>
      <c r="N6">
        <f t="shared" si="0"/>
        <v>6</v>
      </c>
    </row>
    <row r="7" spans="1:14" x14ac:dyDescent="0.3">
      <c r="A7" t="s">
        <v>346</v>
      </c>
      <c r="B7" t="s">
        <v>347</v>
      </c>
      <c r="C7" t="s">
        <v>348</v>
      </c>
      <c r="D7" t="s">
        <v>936</v>
      </c>
      <c r="E7" t="s">
        <v>13</v>
      </c>
      <c r="F7" t="s">
        <v>8</v>
      </c>
      <c r="L7" t="s">
        <v>151</v>
      </c>
      <c r="M7" t="s">
        <v>94</v>
      </c>
      <c r="N7">
        <f t="shared" si="0"/>
        <v>12</v>
      </c>
    </row>
    <row r="8" spans="1:14" x14ac:dyDescent="0.3">
      <c r="A8" t="s">
        <v>351</v>
      </c>
      <c r="B8" t="s">
        <v>352</v>
      </c>
      <c r="C8" t="s">
        <v>353</v>
      </c>
      <c r="D8" t="s">
        <v>936</v>
      </c>
      <c r="E8" t="s">
        <v>13</v>
      </c>
      <c r="F8" t="s">
        <v>8</v>
      </c>
      <c r="L8" t="s">
        <v>151</v>
      </c>
      <c r="M8" t="s">
        <v>44</v>
      </c>
      <c r="N8">
        <f t="shared" si="0"/>
        <v>36</v>
      </c>
    </row>
    <row r="9" spans="1:14" x14ac:dyDescent="0.3">
      <c r="A9" t="s">
        <v>356</v>
      </c>
      <c r="B9" t="s">
        <v>357</v>
      </c>
      <c r="C9" t="s">
        <v>358</v>
      </c>
      <c r="D9" t="s">
        <v>936</v>
      </c>
      <c r="E9" t="s">
        <v>13</v>
      </c>
      <c r="F9" t="s">
        <v>8</v>
      </c>
      <c r="L9" t="s">
        <v>151</v>
      </c>
      <c r="M9" t="s">
        <v>35</v>
      </c>
      <c r="N9">
        <f t="shared" si="0"/>
        <v>5</v>
      </c>
    </row>
    <row r="10" spans="1:14" x14ac:dyDescent="0.3">
      <c r="A10" t="s">
        <v>605</v>
      </c>
      <c r="B10" t="s">
        <v>606</v>
      </c>
      <c r="C10" t="s">
        <v>607</v>
      </c>
      <c r="D10" t="s">
        <v>937</v>
      </c>
      <c r="E10" t="s">
        <v>13</v>
      </c>
      <c r="F10" t="s">
        <v>8</v>
      </c>
      <c r="L10" t="s">
        <v>151</v>
      </c>
      <c r="M10" t="s">
        <v>198</v>
      </c>
      <c r="N10">
        <f t="shared" si="0"/>
        <v>12</v>
      </c>
    </row>
    <row r="11" spans="1:14" x14ac:dyDescent="0.3">
      <c r="A11" t="s">
        <v>165</v>
      </c>
      <c r="B11" t="s">
        <v>166</v>
      </c>
      <c r="C11" t="s">
        <v>167</v>
      </c>
      <c r="D11" t="s">
        <v>936</v>
      </c>
      <c r="E11" t="s">
        <v>13</v>
      </c>
      <c r="F11" t="s">
        <v>8</v>
      </c>
      <c r="L11" t="s">
        <v>168</v>
      </c>
      <c r="M11" t="s">
        <v>225</v>
      </c>
      <c r="N11">
        <f t="shared" si="0"/>
        <v>18</v>
      </c>
    </row>
    <row r="12" spans="1:14" x14ac:dyDescent="0.3">
      <c r="A12" t="s">
        <v>171</v>
      </c>
      <c r="B12" t="s">
        <v>172</v>
      </c>
      <c r="C12" t="s">
        <v>173</v>
      </c>
      <c r="D12" t="s">
        <v>936</v>
      </c>
      <c r="E12" t="s">
        <v>13</v>
      </c>
      <c r="F12" t="s">
        <v>8</v>
      </c>
      <c r="L12" t="s">
        <v>168</v>
      </c>
      <c r="M12" t="s">
        <v>939</v>
      </c>
      <c r="N12">
        <f t="shared" si="0"/>
        <v>0</v>
      </c>
    </row>
    <row r="13" spans="1:14" x14ac:dyDescent="0.3">
      <c r="A13" t="s">
        <v>615</v>
      </c>
      <c r="B13" t="s">
        <v>616</v>
      </c>
      <c r="C13" t="s">
        <v>617</v>
      </c>
      <c r="D13" t="s">
        <v>936</v>
      </c>
      <c r="E13" t="s">
        <v>13</v>
      </c>
      <c r="F13" t="s">
        <v>8</v>
      </c>
      <c r="L13" t="s">
        <v>168</v>
      </c>
      <c r="M13" t="s">
        <v>120</v>
      </c>
      <c r="N13">
        <f t="shared" si="0"/>
        <v>13</v>
      </c>
    </row>
    <row r="14" spans="1:14" x14ac:dyDescent="0.3">
      <c r="A14" t="s">
        <v>621</v>
      </c>
      <c r="B14" t="s">
        <v>622</v>
      </c>
      <c r="C14" t="s">
        <v>623</v>
      </c>
      <c r="D14" t="s">
        <v>936</v>
      </c>
      <c r="E14" t="s">
        <v>13</v>
      </c>
      <c r="F14" t="s">
        <v>8</v>
      </c>
      <c r="L14" t="s">
        <v>168</v>
      </c>
      <c r="M14" t="s">
        <v>602</v>
      </c>
      <c r="N14">
        <f t="shared" si="0"/>
        <v>4</v>
      </c>
    </row>
    <row r="15" spans="1:14" x14ac:dyDescent="0.3">
      <c r="A15" t="s">
        <v>402</v>
      </c>
      <c r="B15" t="s">
        <v>403</v>
      </c>
      <c r="C15" t="s">
        <v>404</v>
      </c>
      <c r="D15" t="s">
        <v>935</v>
      </c>
      <c r="E15" t="s">
        <v>13</v>
      </c>
      <c r="F15" t="s">
        <v>8</v>
      </c>
      <c r="L15" t="s">
        <v>405</v>
      </c>
    </row>
    <row r="16" spans="1:14" x14ac:dyDescent="0.3">
      <c r="A16" t="s">
        <v>408</v>
      </c>
      <c r="B16" t="s">
        <v>409</v>
      </c>
      <c r="C16" t="s">
        <v>404</v>
      </c>
      <c r="D16" t="s">
        <v>935</v>
      </c>
      <c r="E16" t="s">
        <v>13</v>
      </c>
      <c r="F16" t="s">
        <v>8</v>
      </c>
      <c r="L16" t="s">
        <v>405</v>
      </c>
    </row>
    <row r="17" spans="1:12" x14ac:dyDescent="0.3">
      <c r="A17" t="s">
        <v>412</v>
      </c>
      <c r="B17" t="s">
        <v>413</v>
      </c>
      <c r="C17" t="s">
        <v>414</v>
      </c>
      <c r="D17" t="s">
        <v>935</v>
      </c>
      <c r="E17" t="s">
        <v>13</v>
      </c>
      <c r="F17" t="s">
        <v>8</v>
      </c>
      <c r="L17" t="s">
        <v>405</v>
      </c>
    </row>
    <row r="18" spans="1:12" x14ac:dyDescent="0.3">
      <c r="A18" t="s">
        <v>417</v>
      </c>
      <c r="B18" t="s">
        <v>418</v>
      </c>
      <c r="C18" t="s">
        <v>414</v>
      </c>
      <c r="D18" t="s">
        <v>935</v>
      </c>
      <c r="E18" t="s">
        <v>13</v>
      </c>
      <c r="F18" t="s">
        <v>8</v>
      </c>
      <c r="L18" t="s">
        <v>405</v>
      </c>
    </row>
    <row r="19" spans="1:12" x14ac:dyDescent="0.3">
      <c r="A19" t="s">
        <v>421</v>
      </c>
      <c r="B19" t="s">
        <v>422</v>
      </c>
      <c r="C19" t="s">
        <v>423</v>
      </c>
      <c r="D19" t="s">
        <v>935</v>
      </c>
      <c r="E19" t="s">
        <v>13</v>
      </c>
      <c r="F19" t="s">
        <v>8</v>
      </c>
      <c r="L19" t="s">
        <v>405</v>
      </c>
    </row>
    <row r="20" spans="1:12" x14ac:dyDescent="0.3">
      <c r="A20" t="s">
        <v>426</v>
      </c>
      <c r="B20" t="s">
        <v>427</v>
      </c>
      <c r="C20" t="s">
        <v>428</v>
      </c>
      <c r="D20" t="s">
        <v>935</v>
      </c>
      <c r="E20" t="s">
        <v>13</v>
      </c>
      <c r="F20" t="s">
        <v>8</v>
      </c>
      <c r="L20" t="s">
        <v>405</v>
      </c>
    </row>
    <row r="21" spans="1:12" x14ac:dyDescent="0.3">
      <c r="A21" t="s">
        <v>430</v>
      </c>
      <c r="B21" t="s">
        <v>431</v>
      </c>
      <c r="C21" t="s">
        <v>432</v>
      </c>
      <c r="D21" t="s">
        <v>935</v>
      </c>
      <c r="E21" t="s">
        <v>7</v>
      </c>
      <c r="F21" t="s">
        <v>10</v>
      </c>
      <c r="K21" t="s">
        <v>17</v>
      </c>
      <c r="L21" t="s">
        <v>405</v>
      </c>
    </row>
    <row r="22" spans="1:12" x14ac:dyDescent="0.3">
      <c r="A22" t="s">
        <v>434</v>
      </c>
      <c r="B22" t="s">
        <v>435</v>
      </c>
      <c r="C22" t="s">
        <v>436</v>
      </c>
      <c r="D22" t="s">
        <v>935</v>
      </c>
      <c r="E22" t="s">
        <v>7</v>
      </c>
      <c r="F22" t="s">
        <v>10</v>
      </c>
      <c r="K22" t="s">
        <v>17</v>
      </c>
      <c r="L22" t="s">
        <v>405</v>
      </c>
    </row>
    <row r="23" spans="1:12" x14ac:dyDescent="0.3">
      <c r="A23" t="s">
        <v>438</v>
      </c>
      <c r="B23" t="s">
        <v>439</v>
      </c>
      <c r="C23" t="s">
        <v>440</v>
      </c>
      <c r="D23" t="s">
        <v>935</v>
      </c>
      <c r="E23" t="s">
        <v>7</v>
      </c>
      <c r="F23" t="s">
        <v>10</v>
      </c>
      <c r="K23" t="s">
        <v>17</v>
      </c>
      <c r="L23" t="s">
        <v>405</v>
      </c>
    </row>
    <row r="24" spans="1:12" x14ac:dyDescent="0.3">
      <c r="A24" t="s">
        <v>442</v>
      </c>
      <c r="B24" t="s">
        <v>443</v>
      </c>
      <c r="C24" t="s">
        <v>444</v>
      </c>
      <c r="D24" t="s">
        <v>935</v>
      </c>
      <c r="E24" t="s">
        <v>7</v>
      </c>
      <c r="F24" t="s">
        <v>10</v>
      </c>
      <c r="K24" t="s">
        <v>17</v>
      </c>
      <c r="L24" t="s">
        <v>405</v>
      </c>
    </row>
    <row r="25" spans="1:12" x14ac:dyDescent="0.3">
      <c r="A25" t="s">
        <v>446</v>
      </c>
      <c r="B25" t="s">
        <v>447</v>
      </c>
      <c r="C25" t="s">
        <v>448</v>
      </c>
      <c r="D25" t="s">
        <v>935</v>
      </c>
      <c r="E25" t="s">
        <v>7</v>
      </c>
      <c r="F25" t="s">
        <v>10</v>
      </c>
      <c r="K25" t="s">
        <v>17</v>
      </c>
      <c r="L25" t="s">
        <v>405</v>
      </c>
    </row>
    <row r="26" spans="1:12" x14ac:dyDescent="0.3">
      <c r="A26" t="s">
        <v>451</v>
      </c>
      <c r="B26" t="s">
        <v>452</v>
      </c>
      <c r="C26" t="s">
        <v>453</v>
      </c>
      <c r="D26" t="s">
        <v>936</v>
      </c>
      <c r="E26" t="s">
        <v>13</v>
      </c>
      <c r="F26" t="s">
        <v>8</v>
      </c>
      <c r="L26" t="s">
        <v>405</v>
      </c>
    </row>
    <row r="27" spans="1:12" x14ac:dyDescent="0.3">
      <c r="A27" t="s">
        <v>545</v>
      </c>
      <c r="B27" t="s">
        <v>546</v>
      </c>
      <c r="C27" t="s">
        <v>547</v>
      </c>
      <c r="D27" t="s">
        <v>935</v>
      </c>
      <c r="E27" t="s">
        <v>13</v>
      </c>
      <c r="F27" t="s">
        <v>10</v>
      </c>
      <c r="K27" t="s">
        <v>15</v>
      </c>
      <c r="L27" t="s">
        <v>405</v>
      </c>
    </row>
    <row r="28" spans="1:12" x14ac:dyDescent="0.3">
      <c r="A28" t="s">
        <v>550</v>
      </c>
      <c r="B28" t="s">
        <v>551</v>
      </c>
      <c r="C28" t="s">
        <v>552</v>
      </c>
      <c r="D28" t="s">
        <v>935</v>
      </c>
      <c r="E28" t="s">
        <v>13</v>
      </c>
      <c r="F28" t="s">
        <v>10</v>
      </c>
      <c r="K28" t="s">
        <v>553</v>
      </c>
      <c r="L28" t="s">
        <v>405</v>
      </c>
    </row>
    <row r="29" spans="1:12" x14ac:dyDescent="0.3">
      <c r="A29" t="s">
        <v>556</v>
      </c>
      <c r="B29" t="s">
        <v>557</v>
      </c>
      <c r="C29" t="s">
        <v>558</v>
      </c>
      <c r="D29" t="s">
        <v>935</v>
      </c>
      <c r="E29" t="s">
        <v>13</v>
      </c>
      <c r="F29" t="s">
        <v>10</v>
      </c>
      <c r="K29" t="s">
        <v>15</v>
      </c>
      <c r="L29" t="s">
        <v>405</v>
      </c>
    </row>
    <row r="30" spans="1:12" x14ac:dyDescent="0.3">
      <c r="A30" t="s">
        <v>561</v>
      </c>
      <c r="B30" t="s">
        <v>546</v>
      </c>
      <c r="C30" t="s">
        <v>562</v>
      </c>
      <c r="D30" t="s">
        <v>935</v>
      </c>
      <c r="E30" t="s">
        <v>13</v>
      </c>
      <c r="F30" t="s">
        <v>10</v>
      </c>
      <c r="K30" t="s">
        <v>15</v>
      </c>
      <c r="L30" t="s">
        <v>405</v>
      </c>
    </row>
    <row r="31" spans="1:12" x14ac:dyDescent="0.3">
      <c r="A31" t="s">
        <v>565</v>
      </c>
      <c r="B31" t="s">
        <v>566</v>
      </c>
      <c r="C31" t="s">
        <v>567</v>
      </c>
      <c r="D31" t="s">
        <v>935</v>
      </c>
      <c r="E31" t="s">
        <v>13</v>
      </c>
      <c r="F31" t="s">
        <v>10</v>
      </c>
      <c r="K31" t="s">
        <v>15</v>
      </c>
      <c r="L31" t="s">
        <v>405</v>
      </c>
    </row>
    <row r="32" spans="1:12" x14ac:dyDescent="0.3">
      <c r="A32" t="s">
        <v>570</v>
      </c>
      <c r="B32" t="s">
        <v>571</v>
      </c>
      <c r="C32" t="s">
        <v>572</v>
      </c>
      <c r="D32" t="s">
        <v>935</v>
      </c>
      <c r="E32" t="s">
        <v>13</v>
      </c>
      <c r="F32" t="s">
        <v>10</v>
      </c>
      <c r="K32" t="s">
        <v>15</v>
      </c>
      <c r="L32" t="s">
        <v>405</v>
      </c>
    </row>
    <row r="33" spans="1:12" x14ac:dyDescent="0.3">
      <c r="A33" t="s">
        <v>575</v>
      </c>
      <c r="B33" t="s">
        <v>576</v>
      </c>
      <c r="C33" t="s">
        <v>577</v>
      </c>
      <c r="D33" t="s">
        <v>935</v>
      </c>
      <c r="E33" t="s">
        <v>13</v>
      </c>
      <c r="F33" t="s">
        <v>10</v>
      </c>
      <c r="K33" t="s">
        <v>15</v>
      </c>
      <c r="L33" t="s">
        <v>405</v>
      </c>
    </row>
    <row r="34" spans="1:12" x14ac:dyDescent="0.3">
      <c r="A34" t="s">
        <v>580</v>
      </c>
      <c r="B34" t="s">
        <v>581</v>
      </c>
      <c r="C34" t="s">
        <v>582</v>
      </c>
      <c r="D34" t="s">
        <v>935</v>
      </c>
      <c r="E34" t="s">
        <v>13</v>
      </c>
      <c r="F34" t="s">
        <v>10</v>
      </c>
      <c r="K34" t="s">
        <v>15</v>
      </c>
      <c r="L34" t="s">
        <v>405</v>
      </c>
    </row>
    <row r="35" spans="1:12" x14ac:dyDescent="0.3">
      <c r="A35" t="s">
        <v>585</v>
      </c>
      <c r="B35" t="s">
        <v>576</v>
      </c>
      <c r="C35" t="s">
        <v>586</v>
      </c>
      <c r="D35" t="s">
        <v>935</v>
      </c>
      <c r="E35" t="s">
        <v>13</v>
      </c>
      <c r="F35" t="s">
        <v>10</v>
      </c>
      <c r="K35" t="s">
        <v>587</v>
      </c>
      <c r="L35" t="s">
        <v>405</v>
      </c>
    </row>
    <row r="36" spans="1:12" x14ac:dyDescent="0.3">
      <c r="A36" t="s">
        <v>590</v>
      </c>
      <c r="B36" t="s">
        <v>591</v>
      </c>
      <c r="C36" t="s">
        <v>592</v>
      </c>
      <c r="D36" t="s">
        <v>935</v>
      </c>
      <c r="E36" t="s">
        <v>13</v>
      </c>
      <c r="F36" t="s">
        <v>10</v>
      </c>
      <c r="K36" t="s">
        <v>15</v>
      </c>
      <c r="L36" t="s">
        <v>405</v>
      </c>
    </row>
    <row r="37" spans="1:12" x14ac:dyDescent="0.3">
      <c r="A37" t="s">
        <v>594</v>
      </c>
      <c r="B37" t="s">
        <v>595</v>
      </c>
      <c r="C37" t="s">
        <v>596</v>
      </c>
      <c r="D37" t="s">
        <v>935</v>
      </c>
      <c r="E37" t="s">
        <v>7</v>
      </c>
      <c r="F37" t="s">
        <v>8</v>
      </c>
      <c r="K37" t="s">
        <v>15</v>
      </c>
      <c r="L37" t="s">
        <v>405</v>
      </c>
    </row>
    <row r="38" spans="1:12" x14ac:dyDescent="0.3">
      <c r="A38" t="s">
        <v>654</v>
      </c>
      <c r="B38" t="s">
        <v>655</v>
      </c>
      <c r="C38" t="s">
        <v>656</v>
      </c>
      <c r="D38" t="s">
        <v>935</v>
      </c>
      <c r="E38" t="s">
        <v>7</v>
      </c>
      <c r="F38" t="s">
        <v>10</v>
      </c>
      <c r="L38" t="s">
        <v>405</v>
      </c>
    </row>
    <row r="39" spans="1:12" x14ac:dyDescent="0.3">
      <c r="A39" t="s">
        <v>659</v>
      </c>
      <c r="B39" t="s">
        <v>655</v>
      </c>
      <c r="C39" t="s">
        <v>660</v>
      </c>
      <c r="D39" t="s">
        <v>935</v>
      </c>
      <c r="E39" t="s">
        <v>7</v>
      </c>
      <c r="F39" t="s">
        <v>10</v>
      </c>
      <c r="L39" t="s">
        <v>405</v>
      </c>
    </row>
    <row r="40" spans="1:12" x14ac:dyDescent="0.3">
      <c r="A40" t="s">
        <v>662</v>
      </c>
      <c r="B40" t="s">
        <v>663</v>
      </c>
      <c r="C40" t="s">
        <v>656</v>
      </c>
      <c r="D40" t="s">
        <v>935</v>
      </c>
      <c r="E40" t="s">
        <v>7</v>
      </c>
      <c r="F40" t="s">
        <v>10</v>
      </c>
      <c r="L40" t="s">
        <v>405</v>
      </c>
    </row>
    <row r="41" spans="1:12" x14ac:dyDescent="0.3">
      <c r="A41" t="s">
        <v>665</v>
      </c>
      <c r="B41" t="s">
        <v>663</v>
      </c>
      <c r="C41" t="s">
        <v>660</v>
      </c>
      <c r="D41" t="s">
        <v>935</v>
      </c>
      <c r="E41" t="s">
        <v>7</v>
      </c>
      <c r="F41" t="s">
        <v>10</v>
      </c>
      <c r="L41" t="s">
        <v>405</v>
      </c>
    </row>
    <row r="42" spans="1:12" x14ac:dyDescent="0.3">
      <c r="A42" t="s">
        <v>135</v>
      </c>
      <c r="B42" t="s">
        <v>136</v>
      </c>
      <c r="C42" t="s">
        <v>137</v>
      </c>
      <c r="D42" t="s">
        <v>935</v>
      </c>
      <c r="E42" t="s">
        <v>13</v>
      </c>
      <c r="F42" t="s">
        <v>8</v>
      </c>
      <c r="L42" t="s">
        <v>139</v>
      </c>
    </row>
    <row r="43" spans="1:12" x14ac:dyDescent="0.3">
      <c r="A43" t="s">
        <v>143</v>
      </c>
      <c r="B43" t="s">
        <v>144</v>
      </c>
      <c r="C43" t="s">
        <v>145</v>
      </c>
      <c r="D43" t="s">
        <v>935</v>
      </c>
      <c r="E43" t="s">
        <v>13</v>
      </c>
      <c r="F43" t="s">
        <v>8</v>
      </c>
      <c r="K43" t="s">
        <v>17</v>
      </c>
      <c r="L43" t="s">
        <v>139</v>
      </c>
    </row>
    <row r="44" spans="1:12" x14ac:dyDescent="0.3">
      <c r="A44" t="s">
        <v>216</v>
      </c>
      <c r="B44" t="s">
        <v>217</v>
      </c>
      <c r="C44" t="s">
        <v>218</v>
      </c>
      <c r="D44" t="s">
        <v>938</v>
      </c>
      <c r="E44" t="s">
        <v>13</v>
      </c>
      <c r="F44" t="s">
        <v>8</v>
      </c>
      <c r="L44" t="s">
        <v>139</v>
      </c>
    </row>
    <row r="45" spans="1:12" x14ac:dyDescent="0.3">
      <c r="A45" t="s">
        <v>324</v>
      </c>
      <c r="B45" t="s">
        <v>325</v>
      </c>
      <c r="C45" t="s">
        <v>326</v>
      </c>
      <c r="D45" t="s">
        <v>935</v>
      </c>
      <c r="E45" t="s">
        <v>13</v>
      </c>
      <c r="F45" t="s">
        <v>8</v>
      </c>
      <c r="K45" t="s">
        <v>17</v>
      </c>
      <c r="L45" t="s">
        <v>139</v>
      </c>
    </row>
    <row r="46" spans="1:12" x14ac:dyDescent="0.3">
      <c r="A46" t="s">
        <v>329</v>
      </c>
      <c r="B46" t="s">
        <v>330</v>
      </c>
      <c r="C46" t="s">
        <v>331</v>
      </c>
      <c r="D46" t="s">
        <v>938</v>
      </c>
      <c r="E46" t="s">
        <v>13</v>
      </c>
      <c r="F46" t="s">
        <v>8</v>
      </c>
      <c r="K46" t="s">
        <v>17</v>
      </c>
      <c r="L46" t="s">
        <v>139</v>
      </c>
    </row>
    <row r="47" spans="1:12" x14ac:dyDescent="0.3">
      <c r="A47" t="s">
        <v>334</v>
      </c>
      <c r="B47" t="s">
        <v>335</v>
      </c>
      <c r="C47" t="s">
        <v>336</v>
      </c>
      <c r="D47" t="s">
        <v>938</v>
      </c>
      <c r="E47" t="s">
        <v>13</v>
      </c>
      <c r="F47" t="s">
        <v>8</v>
      </c>
      <c r="K47" t="s">
        <v>17</v>
      </c>
      <c r="L47" t="s">
        <v>139</v>
      </c>
    </row>
    <row r="48" spans="1:12" x14ac:dyDescent="0.3">
      <c r="A48" t="s">
        <v>90</v>
      </c>
      <c r="B48" t="s">
        <v>91</v>
      </c>
      <c r="C48" t="s">
        <v>92</v>
      </c>
      <c r="D48" t="s">
        <v>937</v>
      </c>
      <c r="E48" t="s">
        <v>13</v>
      </c>
      <c r="F48" t="s">
        <v>8</v>
      </c>
      <c r="L48" t="s">
        <v>94</v>
      </c>
    </row>
    <row r="49" spans="1:12" x14ac:dyDescent="0.3">
      <c r="A49" t="s">
        <v>98</v>
      </c>
      <c r="B49" t="s">
        <v>99</v>
      </c>
      <c r="C49" t="s">
        <v>100</v>
      </c>
      <c r="D49" t="s">
        <v>937</v>
      </c>
      <c r="E49" t="s">
        <v>13</v>
      </c>
      <c r="F49" t="s">
        <v>8</v>
      </c>
      <c r="L49" t="s">
        <v>94</v>
      </c>
    </row>
    <row r="50" spans="1:12" x14ac:dyDescent="0.3">
      <c r="A50" t="s">
        <v>103</v>
      </c>
      <c r="B50" t="s">
        <v>104</v>
      </c>
      <c r="C50" t="s">
        <v>105</v>
      </c>
      <c r="D50" t="s">
        <v>937</v>
      </c>
      <c r="E50" t="s">
        <v>13</v>
      </c>
      <c r="F50" t="s">
        <v>8</v>
      </c>
      <c r="L50" t="s">
        <v>94</v>
      </c>
    </row>
    <row r="51" spans="1:12" x14ac:dyDescent="0.3">
      <c r="A51" t="s">
        <v>108</v>
      </c>
      <c r="B51" t="s">
        <v>109</v>
      </c>
      <c r="C51" t="s">
        <v>110</v>
      </c>
      <c r="D51" t="s">
        <v>937</v>
      </c>
      <c r="E51" t="s">
        <v>13</v>
      </c>
      <c r="F51" t="s">
        <v>8</v>
      </c>
      <c r="L51" t="s">
        <v>94</v>
      </c>
    </row>
    <row r="52" spans="1:12" x14ac:dyDescent="0.3">
      <c r="A52" t="s">
        <v>176</v>
      </c>
      <c r="B52" t="s">
        <v>177</v>
      </c>
      <c r="C52" t="s">
        <v>178</v>
      </c>
      <c r="D52" t="s">
        <v>937</v>
      </c>
      <c r="E52" t="s">
        <v>13</v>
      </c>
      <c r="F52" t="s">
        <v>8</v>
      </c>
      <c r="L52" t="s">
        <v>94</v>
      </c>
    </row>
    <row r="53" spans="1:12" x14ac:dyDescent="0.3">
      <c r="A53" t="s">
        <v>181</v>
      </c>
      <c r="B53" t="s">
        <v>177</v>
      </c>
      <c r="C53" t="s">
        <v>182</v>
      </c>
      <c r="D53" t="s">
        <v>937</v>
      </c>
      <c r="E53" t="s">
        <v>13</v>
      </c>
      <c r="F53" t="s">
        <v>8</v>
      </c>
      <c r="L53" t="s">
        <v>94</v>
      </c>
    </row>
    <row r="54" spans="1:12" x14ac:dyDescent="0.3">
      <c r="A54" t="s">
        <v>185</v>
      </c>
      <c r="B54" t="s">
        <v>186</v>
      </c>
      <c r="C54" t="s">
        <v>187</v>
      </c>
      <c r="D54" t="s">
        <v>937</v>
      </c>
      <c r="E54" t="s">
        <v>13</v>
      </c>
      <c r="F54" t="s">
        <v>8</v>
      </c>
      <c r="L54" t="s">
        <v>94</v>
      </c>
    </row>
    <row r="55" spans="1:12" x14ac:dyDescent="0.3">
      <c r="A55" t="s">
        <v>190</v>
      </c>
      <c r="B55" t="s">
        <v>191</v>
      </c>
      <c r="C55" t="s">
        <v>192</v>
      </c>
      <c r="D55" t="s">
        <v>937</v>
      </c>
      <c r="E55" t="s">
        <v>13</v>
      </c>
      <c r="F55" t="s">
        <v>8</v>
      </c>
      <c r="L55" t="s">
        <v>94</v>
      </c>
    </row>
    <row r="56" spans="1:12" x14ac:dyDescent="0.3">
      <c r="A56" t="s">
        <v>473</v>
      </c>
      <c r="B56" t="s">
        <v>474</v>
      </c>
      <c r="C56" t="s">
        <v>475</v>
      </c>
      <c r="D56" t="s">
        <v>937</v>
      </c>
      <c r="E56" t="s">
        <v>13</v>
      </c>
      <c r="F56" t="s">
        <v>8</v>
      </c>
      <c r="L56" t="s">
        <v>94</v>
      </c>
    </row>
    <row r="57" spans="1:12" x14ac:dyDescent="0.3">
      <c r="A57" t="s">
        <v>478</v>
      </c>
      <c r="B57" t="s">
        <v>479</v>
      </c>
      <c r="C57" t="s">
        <v>480</v>
      </c>
      <c r="D57" t="s">
        <v>937</v>
      </c>
      <c r="E57" t="s">
        <v>13</v>
      </c>
      <c r="F57" t="s">
        <v>8</v>
      </c>
      <c r="L57" t="s">
        <v>94</v>
      </c>
    </row>
    <row r="58" spans="1:12" x14ac:dyDescent="0.3">
      <c r="A58" t="s">
        <v>483</v>
      </c>
      <c r="B58" t="s">
        <v>484</v>
      </c>
      <c r="C58" t="s">
        <v>485</v>
      </c>
      <c r="D58" t="s">
        <v>937</v>
      </c>
      <c r="E58" t="s">
        <v>13</v>
      </c>
      <c r="F58" t="s">
        <v>8</v>
      </c>
      <c r="L58" t="s">
        <v>94</v>
      </c>
    </row>
    <row r="59" spans="1:12" x14ac:dyDescent="0.3">
      <c r="A59" t="s">
        <v>488</v>
      </c>
      <c r="B59" t="s">
        <v>489</v>
      </c>
      <c r="C59" t="s">
        <v>490</v>
      </c>
      <c r="D59" t="s">
        <v>937</v>
      </c>
      <c r="E59" t="s">
        <v>13</v>
      </c>
      <c r="F59" t="s">
        <v>8</v>
      </c>
      <c r="L59" t="s">
        <v>94</v>
      </c>
    </row>
    <row r="60" spans="1:12" x14ac:dyDescent="0.3">
      <c r="A60" t="s">
        <v>41</v>
      </c>
      <c r="B60" t="s">
        <v>42</v>
      </c>
      <c r="C60" t="s">
        <v>43</v>
      </c>
      <c r="D60" t="s">
        <v>935</v>
      </c>
      <c r="E60" t="s">
        <v>7</v>
      </c>
      <c r="F60" t="s">
        <v>8</v>
      </c>
      <c r="L60" t="s">
        <v>44</v>
      </c>
    </row>
    <row r="61" spans="1:12" x14ac:dyDescent="0.3">
      <c r="A61" t="s">
        <v>47</v>
      </c>
      <c r="B61" t="s">
        <v>48</v>
      </c>
      <c r="C61" t="s">
        <v>49</v>
      </c>
      <c r="D61" t="s">
        <v>935</v>
      </c>
      <c r="E61" t="s">
        <v>7</v>
      </c>
      <c r="F61" t="s">
        <v>8</v>
      </c>
      <c r="L61" t="s">
        <v>44</v>
      </c>
    </row>
    <row r="62" spans="1:12" x14ac:dyDescent="0.3">
      <c r="A62" t="s">
        <v>51</v>
      </c>
      <c r="B62" t="s">
        <v>52</v>
      </c>
      <c r="C62" t="s">
        <v>53</v>
      </c>
      <c r="D62" t="s">
        <v>935</v>
      </c>
      <c r="E62" t="s">
        <v>7</v>
      </c>
      <c r="F62" t="s">
        <v>8</v>
      </c>
      <c r="L62" t="s">
        <v>44</v>
      </c>
    </row>
    <row r="63" spans="1:12" x14ac:dyDescent="0.3">
      <c r="A63" t="s">
        <v>55</v>
      </c>
      <c r="B63" t="s">
        <v>56</v>
      </c>
      <c r="C63" t="s">
        <v>57</v>
      </c>
      <c r="D63" t="s">
        <v>935</v>
      </c>
      <c r="E63" t="s">
        <v>7</v>
      </c>
      <c r="F63" t="s">
        <v>8</v>
      </c>
      <c r="L63" t="s">
        <v>44</v>
      </c>
    </row>
    <row r="64" spans="1:12" x14ac:dyDescent="0.3">
      <c r="A64" t="s">
        <v>59</v>
      </c>
      <c r="B64" t="s">
        <v>60</v>
      </c>
      <c r="C64" t="s">
        <v>61</v>
      </c>
      <c r="D64" t="s">
        <v>935</v>
      </c>
      <c r="E64" t="s">
        <v>7</v>
      </c>
      <c r="F64" t="s">
        <v>8</v>
      </c>
      <c r="L64" t="s">
        <v>44</v>
      </c>
    </row>
    <row r="65" spans="1:12" x14ac:dyDescent="0.3">
      <c r="A65" t="s">
        <v>63</v>
      </c>
      <c r="B65" t="s">
        <v>60</v>
      </c>
      <c r="C65" t="s">
        <v>64</v>
      </c>
      <c r="D65" t="s">
        <v>935</v>
      </c>
      <c r="E65" t="s">
        <v>7</v>
      </c>
      <c r="F65" t="s">
        <v>8</v>
      </c>
      <c r="L65" t="s">
        <v>44</v>
      </c>
    </row>
    <row r="66" spans="1:12" x14ac:dyDescent="0.3">
      <c r="A66" t="s">
        <v>66</v>
      </c>
      <c r="B66" t="s">
        <v>67</v>
      </c>
      <c r="C66" t="s">
        <v>68</v>
      </c>
      <c r="D66" t="s">
        <v>935</v>
      </c>
      <c r="E66" t="s">
        <v>7</v>
      </c>
      <c r="F66" t="s">
        <v>8</v>
      </c>
      <c r="L66" t="s">
        <v>44</v>
      </c>
    </row>
    <row r="67" spans="1:12" x14ac:dyDescent="0.3">
      <c r="A67" t="s">
        <v>70</v>
      </c>
      <c r="B67" t="s">
        <v>67</v>
      </c>
      <c r="C67" t="s">
        <v>71</v>
      </c>
      <c r="D67" t="s">
        <v>935</v>
      </c>
      <c r="E67" t="s">
        <v>7</v>
      </c>
      <c r="F67" t="s">
        <v>8</v>
      </c>
      <c r="L67" t="s">
        <v>44</v>
      </c>
    </row>
    <row r="68" spans="1:12" x14ac:dyDescent="0.3">
      <c r="A68" t="s">
        <v>112</v>
      </c>
      <c r="B68" t="s">
        <v>113</v>
      </c>
      <c r="C68" t="s">
        <v>114</v>
      </c>
      <c r="D68" t="s">
        <v>937</v>
      </c>
      <c r="E68" t="s">
        <v>7</v>
      </c>
      <c r="F68" t="s">
        <v>8</v>
      </c>
      <c r="L68" t="s">
        <v>44</v>
      </c>
    </row>
    <row r="69" spans="1:12" x14ac:dyDescent="0.3">
      <c r="A69" t="s">
        <v>284</v>
      </c>
      <c r="B69" t="s">
        <v>285</v>
      </c>
      <c r="C69" t="s">
        <v>286</v>
      </c>
      <c r="D69" t="s">
        <v>935</v>
      </c>
      <c r="E69" t="s">
        <v>7</v>
      </c>
      <c r="F69" t="s">
        <v>8</v>
      </c>
      <c r="L69" t="s">
        <v>44</v>
      </c>
    </row>
    <row r="70" spans="1:12" x14ac:dyDescent="0.3">
      <c r="A70" t="s">
        <v>289</v>
      </c>
      <c r="B70" t="s">
        <v>290</v>
      </c>
      <c r="C70" t="s">
        <v>291</v>
      </c>
      <c r="D70" t="s">
        <v>935</v>
      </c>
      <c r="E70" t="s">
        <v>7</v>
      </c>
      <c r="F70" t="s">
        <v>8</v>
      </c>
      <c r="K70" t="s">
        <v>15</v>
      </c>
      <c r="L70" t="s">
        <v>44</v>
      </c>
    </row>
    <row r="71" spans="1:12" x14ac:dyDescent="0.3">
      <c r="A71" t="s">
        <v>294</v>
      </c>
      <c r="B71" t="s">
        <v>295</v>
      </c>
      <c r="C71" t="s">
        <v>296</v>
      </c>
      <c r="D71" t="s">
        <v>935</v>
      </c>
      <c r="E71" t="s">
        <v>7</v>
      </c>
      <c r="F71" t="s">
        <v>8</v>
      </c>
      <c r="K71" t="s">
        <v>15</v>
      </c>
      <c r="L71" t="s">
        <v>44</v>
      </c>
    </row>
    <row r="72" spans="1:12" x14ac:dyDescent="0.3">
      <c r="A72" t="s">
        <v>298</v>
      </c>
      <c r="B72" t="s">
        <v>299</v>
      </c>
      <c r="C72" t="s">
        <v>300</v>
      </c>
      <c r="D72" t="s">
        <v>935</v>
      </c>
      <c r="E72" t="s">
        <v>7</v>
      </c>
      <c r="F72" t="s">
        <v>8</v>
      </c>
      <c r="K72" t="s">
        <v>15</v>
      </c>
      <c r="L72" t="s">
        <v>44</v>
      </c>
    </row>
    <row r="73" spans="1:12" x14ac:dyDescent="0.3">
      <c r="A73" t="s">
        <v>789</v>
      </c>
      <c r="B73" t="s">
        <v>790</v>
      </c>
      <c r="C73" t="s">
        <v>791</v>
      </c>
      <c r="D73" t="s">
        <v>935</v>
      </c>
      <c r="E73" t="s">
        <v>7</v>
      </c>
      <c r="F73" t="s">
        <v>8</v>
      </c>
      <c r="L73" t="s">
        <v>44</v>
      </c>
    </row>
    <row r="74" spans="1:12" x14ac:dyDescent="0.3">
      <c r="A74" t="s">
        <v>792</v>
      </c>
      <c r="B74" t="s">
        <v>793</v>
      </c>
      <c r="C74" t="s">
        <v>791</v>
      </c>
      <c r="D74" t="s">
        <v>935</v>
      </c>
      <c r="E74" t="s">
        <v>7</v>
      </c>
      <c r="F74" t="s">
        <v>8</v>
      </c>
      <c r="L74" t="s">
        <v>44</v>
      </c>
    </row>
    <row r="75" spans="1:12" x14ac:dyDescent="0.3">
      <c r="A75" t="s">
        <v>794</v>
      </c>
      <c r="B75" t="s">
        <v>793</v>
      </c>
      <c r="C75" t="s">
        <v>795</v>
      </c>
      <c r="D75" t="s">
        <v>935</v>
      </c>
      <c r="E75" t="s">
        <v>7</v>
      </c>
      <c r="F75" t="s">
        <v>8</v>
      </c>
      <c r="L75" t="s">
        <v>44</v>
      </c>
    </row>
    <row r="76" spans="1:12" x14ac:dyDescent="0.3">
      <c r="A76" t="s">
        <v>796</v>
      </c>
      <c r="B76" t="s">
        <v>790</v>
      </c>
      <c r="C76" t="s">
        <v>795</v>
      </c>
      <c r="D76" t="s">
        <v>935</v>
      </c>
      <c r="E76" t="s">
        <v>7</v>
      </c>
      <c r="F76" t="s">
        <v>8</v>
      </c>
      <c r="L76" t="s">
        <v>44</v>
      </c>
    </row>
    <row r="77" spans="1:12" x14ac:dyDescent="0.3">
      <c r="A77" t="s">
        <v>303</v>
      </c>
      <c r="B77" t="s">
        <v>304</v>
      </c>
      <c r="C77" t="s">
        <v>305</v>
      </c>
      <c r="D77" t="s">
        <v>935</v>
      </c>
      <c r="E77" t="s">
        <v>13</v>
      </c>
      <c r="F77" t="s">
        <v>8</v>
      </c>
      <c r="L77" t="s">
        <v>44</v>
      </c>
    </row>
    <row r="78" spans="1:12" x14ac:dyDescent="0.3">
      <c r="A78" t="s">
        <v>309</v>
      </c>
      <c r="B78" t="s">
        <v>310</v>
      </c>
      <c r="C78" t="s">
        <v>311</v>
      </c>
      <c r="D78" t="s">
        <v>935</v>
      </c>
      <c r="E78" t="s">
        <v>13</v>
      </c>
      <c r="F78" t="s">
        <v>8</v>
      </c>
      <c r="L78" t="s">
        <v>44</v>
      </c>
    </row>
    <row r="79" spans="1:12" x14ac:dyDescent="0.3">
      <c r="A79" t="s">
        <v>314</v>
      </c>
      <c r="B79" t="s">
        <v>315</v>
      </c>
      <c r="C79" t="s">
        <v>316</v>
      </c>
      <c r="D79" t="s">
        <v>935</v>
      </c>
      <c r="E79" t="s">
        <v>13</v>
      </c>
      <c r="F79" t="s">
        <v>8</v>
      </c>
      <c r="L79" t="s">
        <v>44</v>
      </c>
    </row>
    <row r="80" spans="1:12" x14ac:dyDescent="0.3">
      <c r="A80" t="s">
        <v>319</v>
      </c>
      <c r="B80" t="s">
        <v>320</v>
      </c>
      <c r="C80" t="s">
        <v>321</v>
      </c>
      <c r="D80" t="s">
        <v>935</v>
      </c>
      <c r="E80" t="s">
        <v>13</v>
      </c>
      <c r="F80" t="s">
        <v>8</v>
      </c>
      <c r="L80" t="s">
        <v>44</v>
      </c>
    </row>
    <row r="81" spans="1:12" x14ac:dyDescent="0.3">
      <c r="A81" t="s">
        <v>361</v>
      </c>
      <c r="B81" t="s">
        <v>362</v>
      </c>
      <c r="C81" t="s">
        <v>363</v>
      </c>
      <c r="D81" t="s">
        <v>935</v>
      </c>
      <c r="E81" t="s">
        <v>13</v>
      </c>
      <c r="F81" t="s">
        <v>10</v>
      </c>
      <c r="L81" t="s">
        <v>44</v>
      </c>
    </row>
    <row r="82" spans="1:12" x14ac:dyDescent="0.3">
      <c r="A82" t="s">
        <v>366</v>
      </c>
      <c r="B82" t="s">
        <v>367</v>
      </c>
      <c r="C82" t="s">
        <v>368</v>
      </c>
      <c r="D82" t="s">
        <v>935</v>
      </c>
      <c r="E82" t="s">
        <v>13</v>
      </c>
      <c r="F82" t="s">
        <v>10</v>
      </c>
      <c r="L82" t="s">
        <v>44</v>
      </c>
    </row>
    <row r="83" spans="1:12" x14ac:dyDescent="0.3">
      <c r="A83" t="s">
        <v>371</v>
      </c>
      <c r="B83" t="s">
        <v>372</v>
      </c>
      <c r="C83" t="s">
        <v>373</v>
      </c>
      <c r="D83" t="s">
        <v>935</v>
      </c>
      <c r="E83" t="s">
        <v>13</v>
      </c>
      <c r="F83" t="s">
        <v>10</v>
      </c>
      <c r="L83" t="s">
        <v>44</v>
      </c>
    </row>
    <row r="84" spans="1:12" x14ac:dyDescent="0.3">
      <c r="A84" t="s">
        <v>376</v>
      </c>
      <c r="B84" t="s">
        <v>377</v>
      </c>
      <c r="C84" t="s">
        <v>378</v>
      </c>
      <c r="D84" t="s">
        <v>935</v>
      </c>
      <c r="E84" t="s">
        <v>13</v>
      </c>
      <c r="F84" t="s">
        <v>10</v>
      </c>
      <c r="L84" t="s">
        <v>44</v>
      </c>
    </row>
    <row r="85" spans="1:12" x14ac:dyDescent="0.3">
      <c r="A85" t="s">
        <v>679</v>
      </c>
      <c r="B85" t="s">
        <v>680</v>
      </c>
      <c r="C85" t="s">
        <v>681</v>
      </c>
      <c r="D85" t="s">
        <v>935</v>
      </c>
      <c r="E85" t="s">
        <v>7</v>
      </c>
      <c r="F85" t="s">
        <v>8</v>
      </c>
      <c r="K85" t="s">
        <v>682</v>
      </c>
      <c r="L85" t="s">
        <v>44</v>
      </c>
    </row>
    <row r="86" spans="1:12" x14ac:dyDescent="0.3">
      <c r="A86" t="s">
        <v>684</v>
      </c>
      <c r="B86" t="s">
        <v>685</v>
      </c>
      <c r="C86" t="s">
        <v>686</v>
      </c>
      <c r="D86" t="s">
        <v>935</v>
      </c>
      <c r="E86" t="s">
        <v>7</v>
      </c>
      <c r="F86" t="s">
        <v>8</v>
      </c>
      <c r="K86" t="s">
        <v>682</v>
      </c>
      <c r="L86" t="s">
        <v>44</v>
      </c>
    </row>
    <row r="87" spans="1:12" x14ac:dyDescent="0.3">
      <c r="A87" t="s">
        <v>688</v>
      </c>
      <c r="B87" t="s">
        <v>689</v>
      </c>
      <c r="C87" t="s">
        <v>681</v>
      </c>
      <c r="D87" t="s">
        <v>935</v>
      </c>
      <c r="E87" t="s">
        <v>7</v>
      </c>
      <c r="F87" t="s">
        <v>8</v>
      </c>
      <c r="K87" t="s">
        <v>682</v>
      </c>
      <c r="L87" t="s">
        <v>44</v>
      </c>
    </row>
    <row r="88" spans="1:12" x14ac:dyDescent="0.3">
      <c r="A88" t="s">
        <v>691</v>
      </c>
      <c r="B88" t="s">
        <v>692</v>
      </c>
      <c r="C88" t="s">
        <v>693</v>
      </c>
      <c r="D88" t="s">
        <v>935</v>
      </c>
      <c r="E88" t="s">
        <v>7</v>
      </c>
      <c r="F88" t="s">
        <v>8</v>
      </c>
      <c r="K88" t="s">
        <v>682</v>
      </c>
      <c r="L88" t="s">
        <v>44</v>
      </c>
    </row>
    <row r="89" spans="1:12" x14ac:dyDescent="0.3">
      <c r="A89" t="s">
        <v>626</v>
      </c>
      <c r="B89" t="s">
        <v>627</v>
      </c>
      <c r="C89" t="s">
        <v>628</v>
      </c>
      <c r="D89" t="s">
        <v>935</v>
      </c>
      <c r="E89" t="s">
        <v>7</v>
      </c>
      <c r="F89" t="s">
        <v>8</v>
      </c>
      <c r="L89" t="s">
        <v>44</v>
      </c>
    </row>
    <row r="90" spans="1:12" x14ac:dyDescent="0.3">
      <c r="A90" t="s">
        <v>631</v>
      </c>
      <c r="B90" t="s">
        <v>632</v>
      </c>
      <c r="C90" t="s">
        <v>633</v>
      </c>
      <c r="D90" t="s">
        <v>935</v>
      </c>
      <c r="E90" t="s">
        <v>7</v>
      </c>
      <c r="F90" t="s">
        <v>8</v>
      </c>
      <c r="L90" t="s">
        <v>44</v>
      </c>
    </row>
    <row r="91" spans="1:12" x14ac:dyDescent="0.3">
      <c r="A91" t="s">
        <v>635</v>
      </c>
      <c r="B91" t="s">
        <v>636</v>
      </c>
      <c r="C91" t="s">
        <v>637</v>
      </c>
      <c r="D91" t="s">
        <v>935</v>
      </c>
      <c r="E91" t="s">
        <v>7</v>
      </c>
      <c r="F91" t="s">
        <v>8</v>
      </c>
      <c r="L91" t="s">
        <v>44</v>
      </c>
    </row>
    <row r="92" spans="1:12" x14ac:dyDescent="0.3">
      <c r="A92" t="s">
        <v>639</v>
      </c>
      <c r="B92" t="s">
        <v>640</v>
      </c>
      <c r="C92" t="s">
        <v>641</v>
      </c>
      <c r="D92" t="s">
        <v>935</v>
      </c>
      <c r="E92" t="s">
        <v>7</v>
      </c>
      <c r="F92" t="s">
        <v>8</v>
      </c>
      <c r="L92" t="s">
        <v>44</v>
      </c>
    </row>
    <row r="93" spans="1:12" x14ac:dyDescent="0.3">
      <c r="A93" t="s">
        <v>643</v>
      </c>
      <c r="B93" t="s">
        <v>644</v>
      </c>
      <c r="C93" t="s">
        <v>645</v>
      </c>
      <c r="D93" t="s">
        <v>935</v>
      </c>
      <c r="E93" t="s">
        <v>7</v>
      </c>
      <c r="F93" t="s">
        <v>8</v>
      </c>
      <c r="L93" t="s">
        <v>44</v>
      </c>
    </row>
    <row r="94" spans="1:12" x14ac:dyDescent="0.3">
      <c r="A94" t="s">
        <v>647</v>
      </c>
      <c r="B94" t="s">
        <v>648</v>
      </c>
      <c r="C94" t="s">
        <v>649</v>
      </c>
      <c r="D94" t="s">
        <v>935</v>
      </c>
      <c r="E94" t="s">
        <v>7</v>
      </c>
      <c r="F94" t="s">
        <v>8</v>
      </c>
      <c r="L94" t="s">
        <v>44</v>
      </c>
    </row>
    <row r="95" spans="1:12" x14ac:dyDescent="0.3">
      <c r="A95" t="s">
        <v>651</v>
      </c>
      <c r="B95" t="s">
        <v>627</v>
      </c>
      <c r="C95" t="s">
        <v>652</v>
      </c>
      <c r="D95" t="s">
        <v>935</v>
      </c>
      <c r="E95" t="s">
        <v>7</v>
      </c>
      <c r="F95" t="s">
        <v>8</v>
      </c>
      <c r="L95" t="s">
        <v>44</v>
      </c>
    </row>
    <row r="96" spans="1:12" x14ac:dyDescent="0.3">
      <c r="A96" t="s">
        <v>31</v>
      </c>
      <c r="B96" t="s">
        <v>32</v>
      </c>
      <c r="C96" t="s">
        <v>33</v>
      </c>
      <c r="D96" t="s">
        <v>935</v>
      </c>
      <c r="E96" t="s">
        <v>13</v>
      </c>
      <c r="F96" t="s">
        <v>8</v>
      </c>
      <c r="K96" t="s">
        <v>16</v>
      </c>
      <c r="L96" t="s">
        <v>35</v>
      </c>
    </row>
    <row r="97" spans="1:12" x14ac:dyDescent="0.3">
      <c r="A97" t="s">
        <v>901</v>
      </c>
      <c r="B97" t="s">
        <v>38</v>
      </c>
      <c r="C97" t="s">
        <v>39</v>
      </c>
      <c r="D97" t="s">
        <v>935</v>
      </c>
      <c r="E97" t="s">
        <v>7</v>
      </c>
      <c r="F97" t="s">
        <v>8</v>
      </c>
      <c r="K97" t="s">
        <v>16</v>
      </c>
      <c r="L97" t="s">
        <v>35</v>
      </c>
    </row>
    <row r="98" spans="1:12" x14ac:dyDescent="0.3">
      <c r="A98" t="s">
        <v>74</v>
      </c>
      <c r="B98" t="s">
        <v>75</v>
      </c>
      <c r="C98" t="s">
        <v>76</v>
      </c>
      <c r="D98" t="s">
        <v>935</v>
      </c>
      <c r="E98" t="s">
        <v>13</v>
      </c>
      <c r="F98" t="s">
        <v>8</v>
      </c>
      <c r="K98" t="s">
        <v>11</v>
      </c>
      <c r="L98" t="s">
        <v>35</v>
      </c>
    </row>
    <row r="99" spans="1:12" x14ac:dyDescent="0.3">
      <c r="A99" t="s">
        <v>79</v>
      </c>
      <c r="B99" t="s">
        <v>80</v>
      </c>
      <c r="C99" t="s">
        <v>81</v>
      </c>
      <c r="D99" t="s">
        <v>937</v>
      </c>
      <c r="E99" t="s">
        <v>13</v>
      </c>
      <c r="F99" t="s">
        <v>8</v>
      </c>
      <c r="K99" t="s">
        <v>11</v>
      </c>
      <c r="L99" t="s">
        <v>35</v>
      </c>
    </row>
    <row r="100" spans="1:12" x14ac:dyDescent="0.3">
      <c r="A100" t="s">
        <v>84</v>
      </c>
      <c r="B100" t="s">
        <v>85</v>
      </c>
      <c r="C100" t="s">
        <v>86</v>
      </c>
      <c r="D100" t="s">
        <v>936</v>
      </c>
      <c r="E100" t="s">
        <v>13</v>
      </c>
      <c r="F100" t="s">
        <v>8</v>
      </c>
      <c r="L100" t="s">
        <v>35</v>
      </c>
    </row>
    <row r="101" spans="1:12" x14ac:dyDescent="0.3">
      <c r="A101" t="s">
        <v>195</v>
      </c>
      <c r="B101" t="s">
        <v>196</v>
      </c>
      <c r="C101" t="s">
        <v>197</v>
      </c>
      <c r="D101" t="s">
        <v>937</v>
      </c>
      <c r="E101" t="s">
        <v>13</v>
      </c>
      <c r="F101" t="s">
        <v>8</v>
      </c>
      <c r="L101" t="s">
        <v>198</v>
      </c>
    </row>
    <row r="102" spans="1:12" x14ac:dyDescent="0.3">
      <c r="A102" t="s">
        <v>201</v>
      </c>
      <c r="B102" t="s">
        <v>202</v>
      </c>
      <c r="C102" t="s">
        <v>203</v>
      </c>
      <c r="D102" t="s">
        <v>937</v>
      </c>
      <c r="E102" t="s">
        <v>13</v>
      </c>
      <c r="F102" t="s">
        <v>8</v>
      </c>
      <c r="L102" t="s">
        <v>198</v>
      </c>
    </row>
    <row r="103" spans="1:12" x14ac:dyDescent="0.3">
      <c r="A103" t="s">
        <v>206</v>
      </c>
      <c r="B103" t="s">
        <v>207</v>
      </c>
      <c r="C103" t="s">
        <v>208</v>
      </c>
      <c r="D103" t="s">
        <v>937</v>
      </c>
      <c r="E103" t="s">
        <v>13</v>
      </c>
      <c r="F103" t="s">
        <v>8</v>
      </c>
      <c r="L103" t="s">
        <v>198</v>
      </c>
    </row>
    <row r="104" spans="1:12" x14ac:dyDescent="0.3">
      <c r="A104" t="s">
        <v>211</v>
      </c>
      <c r="B104" t="s">
        <v>212</v>
      </c>
      <c r="C104" t="s">
        <v>213</v>
      </c>
      <c r="D104" t="s">
        <v>937</v>
      </c>
      <c r="E104" t="s">
        <v>13</v>
      </c>
      <c r="F104" t="s">
        <v>8</v>
      </c>
      <c r="L104" t="s">
        <v>198</v>
      </c>
    </row>
    <row r="105" spans="1:12" x14ac:dyDescent="0.3">
      <c r="A105" t="s">
        <v>456</v>
      </c>
      <c r="B105" t="s">
        <v>457</v>
      </c>
      <c r="C105" t="s">
        <v>458</v>
      </c>
      <c r="D105" t="s">
        <v>935</v>
      </c>
      <c r="E105" t="s">
        <v>7</v>
      </c>
      <c r="F105" t="s">
        <v>10</v>
      </c>
      <c r="L105" t="s">
        <v>198</v>
      </c>
    </row>
    <row r="106" spans="1:12" x14ac:dyDescent="0.3">
      <c r="A106" t="s">
        <v>460</v>
      </c>
      <c r="B106" t="s">
        <v>461</v>
      </c>
      <c r="C106" t="s">
        <v>462</v>
      </c>
      <c r="D106" t="s">
        <v>935</v>
      </c>
      <c r="E106" t="s">
        <v>7</v>
      </c>
      <c r="F106" t="s">
        <v>10</v>
      </c>
      <c r="L106" t="s">
        <v>198</v>
      </c>
    </row>
    <row r="107" spans="1:12" x14ac:dyDescent="0.3">
      <c r="A107" t="s">
        <v>464</v>
      </c>
      <c r="B107" t="s">
        <v>465</v>
      </c>
      <c r="C107" t="s">
        <v>466</v>
      </c>
      <c r="D107" t="s">
        <v>935</v>
      </c>
      <c r="E107" t="s">
        <v>7</v>
      </c>
      <c r="F107" t="s">
        <v>10</v>
      </c>
      <c r="L107" t="s">
        <v>198</v>
      </c>
    </row>
    <row r="108" spans="1:12" x14ac:dyDescent="0.3">
      <c r="A108" t="s">
        <v>468</v>
      </c>
      <c r="B108" t="s">
        <v>469</v>
      </c>
      <c r="C108" t="s">
        <v>470</v>
      </c>
      <c r="D108" t="s">
        <v>935</v>
      </c>
      <c r="E108" t="s">
        <v>7</v>
      </c>
      <c r="F108" t="s">
        <v>10</v>
      </c>
      <c r="L108" t="s">
        <v>198</v>
      </c>
    </row>
    <row r="109" spans="1:12" x14ac:dyDescent="0.3">
      <c r="A109" t="s">
        <v>508</v>
      </c>
      <c r="B109" t="s">
        <v>509</v>
      </c>
      <c r="C109" t="s">
        <v>510</v>
      </c>
      <c r="D109" t="s">
        <v>937</v>
      </c>
      <c r="E109" t="s">
        <v>7</v>
      </c>
      <c r="F109" t="s">
        <v>10</v>
      </c>
      <c r="L109" t="s">
        <v>198</v>
      </c>
    </row>
    <row r="110" spans="1:12" x14ac:dyDescent="0.3">
      <c r="A110" t="s">
        <v>512</v>
      </c>
      <c r="B110" t="s">
        <v>513</v>
      </c>
      <c r="C110" t="s">
        <v>514</v>
      </c>
      <c r="D110" t="s">
        <v>937</v>
      </c>
      <c r="E110" t="s">
        <v>7</v>
      </c>
      <c r="F110" t="s">
        <v>10</v>
      </c>
      <c r="L110" t="s">
        <v>198</v>
      </c>
    </row>
    <row r="111" spans="1:12" x14ac:dyDescent="0.3">
      <c r="A111" t="s">
        <v>516</v>
      </c>
      <c r="B111" t="s">
        <v>517</v>
      </c>
      <c r="C111" t="s">
        <v>518</v>
      </c>
      <c r="D111" t="s">
        <v>937</v>
      </c>
      <c r="E111" t="s">
        <v>7</v>
      </c>
      <c r="F111" t="s">
        <v>10</v>
      </c>
      <c r="L111" t="s">
        <v>198</v>
      </c>
    </row>
    <row r="112" spans="1:12" x14ac:dyDescent="0.3">
      <c r="A112" t="s">
        <v>520</v>
      </c>
      <c r="B112" t="s">
        <v>521</v>
      </c>
      <c r="C112" t="s">
        <v>522</v>
      </c>
      <c r="D112" t="s">
        <v>937</v>
      </c>
      <c r="E112" t="s">
        <v>7</v>
      </c>
      <c r="F112" t="s">
        <v>10</v>
      </c>
      <c r="L112" t="s">
        <v>198</v>
      </c>
    </row>
    <row r="113" spans="1:12" x14ac:dyDescent="0.3">
      <c r="A113" t="s">
        <v>243</v>
      </c>
      <c r="B113" t="s">
        <v>244</v>
      </c>
      <c r="C113" t="s">
        <v>245</v>
      </c>
      <c r="D113" t="s">
        <v>937</v>
      </c>
      <c r="E113" t="s">
        <v>13</v>
      </c>
      <c r="F113" t="s">
        <v>8</v>
      </c>
      <c r="L113" t="s">
        <v>225</v>
      </c>
    </row>
    <row r="114" spans="1:12" x14ac:dyDescent="0.3">
      <c r="A114" t="s">
        <v>248</v>
      </c>
      <c r="B114" t="s">
        <v>249</v>
      </c>
      <c r="C114" t="s">
        <v>250</v>
      </c>
      <c r="D114" t="s">
        <v>937</v>
      </c>
      <c r="E114" t="s">
        <v>13</v>
      </c>
      <c r="F114" t="s">
        <v>10</v>
      </c>
      <c r="L114" t="s">
        <v>225</v>
      </c>
    </row>
    <row r="115" spans="1:12" x14ac:dyDescent="0.3">
      <c r="A115" t="s">
        <v>253</v>
      </c>
      <c r="B115" t="s">
        <v>254</v>
      </c>
      <c r="C115" t="s">
        <v>255</v>
      </c>
      <c r="D115" t="s">
        <v>937</v>
      </c>
      <c r="E115" t="s">
        <v>13</v>
      </c>
      <c r="F115" t="s">
        <v>8</v>
      </c>
      <c r="L115" t="s">
        <v>225</v>
      </c>
    </row>
    <row r="116" spans="1:12" x14ac:dyDescent="0.3">
      <c r="A116" t="s">
        <v>258</v>
      </c>
      <c r="B116" t="s">
        <v>259</v>
      </c>
      <c r="C116" t="s">
        <v>260</v>
      </c>
      <c r="D116" t="s">
        <v>937</v>
      </c>
      <c r="E116" t="s">
        <v>13</v>
      </c>
      <c r="F116" t="s">
        <v>10</v>
      </c>
      <c r="L116" t="s">
        <v>225</v>
      </c>
    </row>
    <row r="117" spans="1:12" x14ac:dyDescent="0.3">
      <c r="A117" t="s">
        <v>222</v>
      </c>
      <c r="B117" t="s">
        <v>223</v>
      </c>
      <c r="C117" t="s">
        <v>224</v>
      </c>
      <c r="D117" t="s">
        <v>935</v>
      </c>
      <c r="E117" t="s">
        <v>13</v>
      </c>
      <c r="F117" t="s">
        <v>8</v>
      </c>
      <c r="L117" t="s">
        <v>225</v>
      </c>
    </row>
    <row r="118" spans="1:12" x14ac:dyDescent="0.3">
      <c r="A118" t="s">
        <v>228</v>
      </c>
      <c r="B118" t="s">
        <v>229</v>
      </c>
      <c r="C118" t="s">
        <v>230</v>
      </c>
      <c r="D118" t="s">
        <v>937</v>
      </c>
      <c r="E118" t="s">
        <v>13</v>
      </c>
      <c r="F118" t="s">
        <v>8</v>
      </c>
      <c r="L118" t="s">
        <v>225</v>
      </c>
    </row>
    <row r="119" spans="1:12" x14ac:dyDescent="0.3">
      <c r="A119" t="s">
        <v>233</v>
      </c>
      <c r="B119" t="s">
        <v>234</v>
      </c>
      <c r="C119" t="s">
        <v>235</v>
      </c>
      <c r="D119" t="s">
        <v>937</v>
      </c>
      <c r="E119" t="s">
        <v>13</v>
      </c>
      <c r="F119" t="s">
        <v>8</v>
      </c>
      <c r="L119" t="s">
        <v>225</v>
      </c>
    </row>
    <row r="120" spans="1:12" x14ac:dyDescent="0.3">
      <c r="A120" t="s">
        <v>238</v>
      </c>
      <c r="B120" t="s">
        <v>239</v>
      </c>
      <c r="C120" t="s">
        <v>240</v>
      </c>
      <c r="D120" t="s">
        <v>937</v>
      </c>
      <c r="E120" t="s">
        <v>13</v>
      </c>
      <c r="F120" t="s">
        <v>8</v>
      </c>
      <c r="L120" t="s">
        <v>225</v>
      </c>
    </row>
    <row r="121" spans="1:12" x14ac:dyDescent="0.3">
      <c r="A121" t="s">
        <v>262</v>
      </c>
      <c r="B121" t="s">
        <v>263</v>
      </c>
      <c r="C121" t="s">
        <v>264</v>
      </c>
      <c r="D121" t="s">
        <v>937</v>
      </c>
      <c r="E121" t="s">
        <v>7</v>
      </c>
      <c r="F121" t="s">
        <v>10</v>
      </c>
      <c r="L121" t="s">
        <v>225</v>
      </c>
    </row>
    <row r="122" spans="1:12" x14ac:dyDescent="0.3">
      <c r="A122" t="s">
        <v>266</v>
      </c>
      <c r="B122" t="s">
        <v>267</v>
      </c>
      <c r="C122" t="s">
        <v>268</v>
      </c>
      <c r="D122" t="s">
        <v>937</v>
      </c>
      <c r="E122" t="s">
        <v>7</v>
      </c>
      <c r="F122" t="s">
        <v>10</v>
      </c>
      <c r="L122" t="s">
        <v>225</v>
      </c>
    </row>
    <row r="123" spans="1:12" x14ac:dyDescent="0.3">
      <c r="A123" t="s">
        <v>270</v>
      </c>
      <c r="B123" t="s">
        <v>271</v>
      </c>
      <c r="C123" t="s">
        <v>272</v>
      </c>
      <c r="D123" t="s">
        <v>937</v>
      </c>
      <c r="E123" t="s">
        <v>7</v>
      </c>
      <c r="F123" t="s">
        <v>10</v>
      </c>
      <c r="L123" t="s">
        <v>225</v>
      </c>
    </row>
    <row r="124" spans="1:12" x14ac:dyDescent="0.3">
      <c r="A124" t="s">
        <v>274</v>
      </c>
      <c r="B124" t="s">
        <v>275</v>
      </c>
      <c r="C124" t="s">
        <v>276</v>
      </c>
      <c r="D124" t="s">
        <v>937</v>
      </c>
      <c r="E124" t="s">
        <v>7</v>
      </c>
      <c r="F124" t="s">
        <v>10</v>
      </c>
      <c r="L124" t="s">
        <v>225</v>
      </c>
    </row>
    <row r="125" spans="1:12" x14ac:dyDescent="0.3">
      <c r="A125" t="s">
        <v>922</v>
      </c>
      <c r="B125" t="s">
        <v>923</v>
      </c>
      <c r="C125" t="s">
        <v>924</v>
      </c>
      <c r="D125" t="s">
        <v>937</v>
      </c>
      <c r="F125" t="s">
        <v>10</v>
      </c>
      <c r="L125" t="s">
        <v>225</v>
      </c>
    </row>
    <row r="126" spans="1:12" x14ac:dyDescent="0.3">
      <c r="A126" t="s">
        <v>928</v>
      </c>
      <c r="B126" t="s">
        <v>929</v>
      </c>
      <c r="C126" t="s">
        <v>930</v>
      </c>
      <c r="D126" t="s">
        <v>937</v>
      </c>
      <c r="F126" t="s">
        <v>10</v>
      </c>
      <c r="L126" t="s">
        <v>225</v>
      </c>
    </row>
    <row r="127" spans="1:12" x14ac:dyDescent="0.3">
      <c r="A127" t="s">
        <v>525</v>
      </c>
      <c r="B127" t="s">
        <v>526</v>
      </c>
      <c r="C127" t="s">
        <v>527</v>
      </c>
      <c r="D127" t="s">
        <v>937</v>
      </c>
      <c r="E127" t="s">
        <v>13</v>
      </c>
      <c r="F127" t="s">
        <v>10</v>
      </c>
      <c r="L127" t="s">
        <v>225</v>
      </c>
    </row>
    <row r="128" spans="1:12" x14ac:dyDescent="0.3">
      <c r="A128" t="s">
        <v>530</v>
      </c>
      <c r="B128" t="s">
        <v>531</v>
      </c>
      <c r="C128" t="s">
        <v>532</v>
      </c>
      <c r="D128" t="s">
        <v>937</v>
      </c>
      <c r="E128" t="s">
        <v>13</v>
      </c>
      <c r="F128" t="s">
        <v>10</v>
      </c>
      <c r="L128" t="s">
        <v>225</v>
      </c>
    </row>
    <row r="129" spans="1:12" x14ac:dyDescent="0.3">
      <c r="A129" t="s">
        <v>535</v>
      </c>
      <c r="B129" t="s">
        <v>536</v>
      </c>
      <c r="C129" t="s">
        <v>537</v>
      </c>
      <c r="D129" t="s">
        <v>937</v>
      </c>
      <c r="E129" t="s">
        <v>13</v>
      </c>
      <c r="F129" t="s">
        <v>10</v>
      </c>
      <c r="L129" t="s">
        <v>225</v>
      </c>
    </row>
    <row r="130" spans="1:12" x14ac:dyDescent="0.3">
      <c r="A130" t="s">
        <v>540</v>
      </c>
      <c r="B130" t="s">
        <v>541</v>
      </c>
      <c r="C130" t="s">
        <v>542</v>
      </c>
      <c r="D130" t="s">
        <v>937</v>
      </c>
      <c r="E130" t="s">
        <v>13</v>
      </c>
      <c r="F130" t="s">
        <v>10</v>
      </c>
      <c r="L130" t="s">
        <v>225</v>
      </c>
    </row>
    <row r="131" spans="1:12" x14ac:dyDescent="0.3">
      <c r="A131" t="s">
        <v>117</v>
      </c>
      <c r="B131" t="s">
        <v>118</v>
      </c>
      <c r="C131" t="s">
        <v>119</v>
      </c>
      <c r="D131" t="s">
        <v>937</v>
      </c>
      <c r="E131" t="s">
        <v>7</v>
      </c>
      <c r="F131" t="s">
        <v>8</v>
      </c>
      <c r="L131" t="s">
        <v>120</v>
      </c>
    </row>
    <row r="132" spans="1:12" x14ac:dyDescent="0.3">
      <c r="A132" t="s">
        <v>122</v>
      </c>
      <c r="B132" t="s">
        <v>123</v>
      </c>
      <c r="C132" t="s">
        <v>124</v>
      </c>
      <c r="D132" t="s">
        <v>937</v>
      </c>
      <c r="E132" t="s">
        <v>7</v>
      </c>
      <c r="F132" t="s">
        <v>8</v>
      </c>
      <c r="L132" t="s">
        <v>120</v>
      </c>
    </row>
    <row r="133" spans="1:12" x14ac:dyDescent="0.3">
      <c r="A133" t="s">
        <v>126</v>
      </c>
      <c r="B133" t="s">
        <v>127</v>
      </c>
      <c r="C133" t="s">
        <v>128</v>
      </c>
      <c r="D133" t="s">
        <v>937</v>
      </c>
      <c r="E133" t="s">
        <v>7</v>
      </c>
      <c r="F133" t="s">
        <v>8</v>
      </c>
      <c r="L133" t="s">
        <v>120</v>
      </c>
    </row>
    <row r="134" spans="1:12" x14ac:dyDescent="0.3">
      <c r="A134" t="s">
        <v>130</v>
      </c>
      <c r="B134" t="s">
        <v>131</v>
      </c>
      <c r="C134" t="s">
        <v>132</v>
      </c>
      <c r="D134" t="s">
        <v>935</v>
      </c>
      <c r="E134" t="s">
        <v>7</v>
      </c>
      <c r="F134" t="s">
        <v>8</v>
      </c>
      <c r="L134" t="s">
        <v>120</v>
      </c>
    </row>
    <row r="135" spans="1:12" x14ac:dyDescent="0.3">
      <c r="A135" t="s">
        <v>279</v>
      </c>
      <c r="B135" t="s">
        <v>280</v>
      </c>
      <c r="C135" t="s">
        <v>281</v>
      </c>
      <c r="D135" t="s">
        <v>937</v>
      </c>
      <c r="E135" t="s">
        <v>13</v>
      </c>
      <c r="F135" t="s">
        <v>8</v>
      </c>
      <c r="L135" t="s">
        <v>120</v>
      </c>
    </row>
    <row r="136" spans="1:12" x14ac:dyDescent="0.3">
      <c r="A136" t="s">
        <v>381</v>
      </c>
      <c r="B136" t="s">
        <v>382</v>
      </c>
      <c r="C136" t="s">
        <v>383</v>
      </c>
      <c r="D136" t="s">
        <v>937</v>
      </c>
      <c r="E136" t="s">
        <v>13</v>
      </c>
      <c r="F136" t="s">
        <v>10</v>
      </c>
      <c r="L136" t="s">
        <v>120</v>
      </c>
    </row>
    <row r="137" spans="1:12" x14ac:dyDescent="0.3">
      <c r="A137" t="s">
        <v>387</v>
      </c>
      <c r="B137" t="s">
        <v>388</v>
      </c>
      <c r="C137" t="s">
        <v>389</v>
      </c>
      <c r="D137" t="s">
        <v>937</v>
      </c>
      <c r="E137" t="s">
        <v>13</v>
      </c>
      <c r="F137" t="s">
        <v>10</v>
      </c>
      <c r="L137" t="s">
        <v>120</v>
      </c>
    </row>
    <row r="138" spans="1:12" x14ac:dyDescent="0.3">
      <c r="A138" t="s">
        <v>392</v>
      </c>
      <c r="B138" t="s">
        <v>393</v>
      </c>
      <c r="C138" t="s">
        <v>394</v>
      </c>
      <c r="D138" t="s">
        <v>937</v>
      </c>
      <c r="E138" t="s">
        <v>13</v>
      </c>
      <c r="F138" t="s">
        <v>10</v>
      </c>
      <c r="L138" t="s">
        <v>120</v>
      </c>
    </row>
    <row r="139" spans="1:12" x14ac:dyDescent="0.3">
      <c r="A139" t="s">
        <v>397</v>
      </c>
      <c r="B139" t="s">
        <v>398</v>
      </c>
      <c r="C139" t="s">
        <v>399</v>
      </c>
      <c r="D139" t="s">
        <v>937</v>
      </c>
      <c r="E139" t="s">
        <v>13</v>
      </c>
      <c r="F139" t="s">
        <v>10</v>
      </c>
      <c r="L139" t="s">
        <v>120</v>
      </c>
    </row>
    <row r="140" spans="1:12" x14ac:dyDescent="0.3">
      <c r="A140" t="s">
        <v>492</v>
      </c>
      <c r="B140" t="s">
        <v>493</v>
      </c>
      <c r="C140" t="s">
        <v>494</v>
      </c>
      <c r="D140" t="s">
        <v>935</v>
      </c>
      <c r="E140" t="s">
        <v>7</v>
      </c>
      <c r="F140" t="s">
        <v>8</v>
      </c>
      <c r="L140" t="s">
        <v>120</v>
      </c>
    </row>
    <row r="141" spans="1:12" x14ac:dyDescent="0.3">
      <c r="A141" t="s">
        <v>496</v>
      </c>
      <c r="B141" t="s">
        <v>497</v>
      </c>
      <c r="C141" t="s">
        <v>498</v>
      </c>
      <c r="D141" t="s">
        <v>935</v>
      </c>
      <c r="E141" t="s">
        <v>7</v>
      </c>
      <c r="F141" t="s">
        <v>8</v>
      </c>
      <c r="L141" t="s">
        <v>120</v>
      </c>
    </row>
    <row r="142" spans="1:12" x14ac:dyDescent="0.3">
      <c r="A142" t="s">
        <v>500</v>
      </c>
      <c r="B142" t="s">
        <v>501</v>
      </c>
      <c r="C142" t="s">
        <v>502</v>
      </c>
      <c r="D142" t="s">
        <v>935</v>
      </c>
      <c r="E142" t="s">
        <v>7</v>
      </c>
      <c r="F142" t="s">
        <v>8</v>
      </c>
      <c r="L142" t="s">
        <v>120</v>
      </c>
    </row>
    <row r="143" spans="1:12" x14ac:dyDescent="0.3">
      <c r="A143" t="s">
        <v>504</v>
      </c>
      <c r="B143" t="s">
        <v>505</v>
      </c>
      <c r="C143" t="s">
        <v>506</v>
      </c>
      <c r="D143" t="s">
        <v>935</v>
      </c>
      <c r="E143" t="s">
        <v>7</v>
      </c>
      <c r="F143" t="s">
        <v>8</v>
      </c>
      <c r="L143" t="s">
        <v>120</v>
      </c>
    </row>
    <row r="144" spans="1:12" x14ac:dyDescent="0.3">
      <c r="A144" t="s">
        <v>910</v>
      </c>
      <c r="B144" t="s">
        <v>911</v>
      </c>
      <c r="C144" t="s">
        <v>912</v>
      </c>
      <c r="D144" t="s">
        <v>937</v>
      </c>
      <c r="E144" t="s">
        <v>13</v>
      </c>
      <c r="F144" t="s">
        <v>10</v>
      </c>
      <c r="L144" t="s">
        <v>602</v>
      </c>
    </row>
    <row r="145" spans="1:12" x14ac:dyDescent="0.3">
      <c r="A145" t="s">
        <v>916</v>
      </c>
      <c r="B145" t="s">
        <v>917</v>
      </c>
      <c r="C145" t="s">
        <v>918</v>
      </c>
      <c r="D145" t="s">
        <v>937</v>
      </c>
      <c r="E145" t="s">
        <v>13</v>
      </c>
      <c r="F145" t="s">
        <v>10</v>
      </c>
      <c r="L145" t="s">
        <v>602</v>
      </c>
    </row>
    <row r="146" spans="1:12" x14ac:dyDescent="0.3">
      <c r="A146" t="s">
        <v>599</v>
      </c>
      <c r="B146" t="s">
        <v>600</v>
      </c>
      <c r="C146" t="s">
        <v>601</v>
      </c>
      <c r="D146" t="s">
        <v>937</v>
      </c>
      <c r="E146" t="s">
        <v>13</v>
      </c>
      <c r="F146" t="s">
        <v>8</v>
      </c>
      <c r="L146" t="s">
        <v>602</v>
      </c>
    </row>
    <row r="147" spans="1:12" x14ac:dyDescent="0.3">
      <c r="A147" t="s">
        <v>610</v>
      </c>
      <c r="B147" t="s">
        <v>611</v>
      </c>
      <c r="C147" t="s">
        <v>612</v>
      </c>
      <c r="D147" t="s">
        <v>937</v>
      </c>
      <c r="E147" t="s">
        <v>13</v>
      </c>
      <c r="F147" t="s">
        <v>8</v>
      </c>
      <c r="L147" t="s">
        <v>602</v>
      </c>
    </row>
  </sheetData>
  <sortState xmlns:xlrd2="http://schemas.microsoft.com/office/spreadsheetml/2017/richdata2" ref="A3:L147">
    <sortCondition ref="L3:L147"/>
    <sortCondition ref="A3:A147"/>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0E521-27C3-459F-BD89-DD418779FFB8}">
  <dimension ref="A1:Q147"/>
  <sheetViews>
    <sheetView topLeftCell="A138" workbookViewId="0">
      <selection activeCell="S144" sqref="S144:T144"/>
    </sheetView>
  </sheetViews>
  <sheetFormatPr defaultRowHeight="14.4" x14ac:dyDescent="0.3"/>
  <cols>
    <col min="1" max="1" width="28.44140625" customWidth="1"/>
    <col min="2" max="2" width="15.88671875" customWidth="1"/>
    <col min="3" max="3" width="15" customWidth="1"/>
    <col min="4" max="4" width="5.44140625" customWidth="1"/>
    <col min="5" max="5" width="4.109375" customWidth="1"/>
  </cols>
  <sheetData>
    <row r="1" spans="1:17" x14ac:dyDescent="0.3">
      <c r="A1">
        <f>COUNTA(A3:A2000)</f>
        <v>145</v>
      </c>
      <c r="B1">
        <f>A1/3</f>
        <v>48.333333333333336</v>
      </c>
      <c r="F1">
        <f>COUNTIF(F3:F200,"yes")</f>
        <v>49</v>
      </c>
    </row>
    <row r="2" spans="1:17" ht="28.8" x14ac:dyDescent="0.3">
      <c r="A2" t="s">
        <v>0</v>
      </c>
      <c r="B2" t="s">
        <v>1</v>
      </c>
      <c r="C2" t="s">
        <v>2</v>
      </c>
      <c r="D2" t="s">
        <v>3</v>
      </c>
      <c r="E2" t="s">
        <v>4</v>
      </c>
      <c r="F2" t="s">
        <v>5</v>
      </c>
      <c r="G2" t="s">
        <v>812</v>
      </c>
      <c r="H2" s="5" t="s">
        <v>21</v>
      </c>
      <c r="I2" s="5" t="s">
        <v>22</v>
      </c>
      <c r="J2" t="s">
        <v>811</v>
      </c>
      <c r="K2" t="s">
        <v>6</v>
      </c>
      <c r="L2" t="s">
        <v>677</v>
      </c>
    </row>
    <row r="3" spans="1:17" s="264" customFormat="1" ht="45" customHeight="1" x14ac:dyDescent="0.3">
      <c r="A3" s="282" t="s">
        <v>148</v>
      </c>
      <c r="B3" s="282" t="s">
        <v>149</v>
      </c>
      <c r="C3" s="282" t="s">
        <v>150</v>
      </c>
      <c r="D3" s="2" t="s">
        <v>937</v>
      </c>
      <c r="E3" s="2" t="s">
        <v>13</v>
      </c>
      <c r="F3" s="2" t="s">
        <v>8</v>
      </c>
      <c r="G3" s="3"/>
      <c r="H3" s="281"/>
      <c r="I3" s="11"/>
      <c r="J3" s="1"/>
      <c r="K3" s="2" t="s">
        <v>152</v>
      </c>
      <c r="L3" s="2" t="s">
        <v>151</v>
      </c>
      <c r="M3" s="269"/>
      <c r="N3" s="270"/>
      <c r="O3" s="270"/>
      <c r="P3" s="269"/>
      <c r="Q3"/>
    </row>
    <row r="4" spans="1:17" s="264" customFormat="1" ht="45" customHeight="1" x14ac:dyDescent="0.3">
      <c r="A4" s="282" t="s">
        <v>155</v>
      </c>
      <c r="B4" s="282" t="s">
        <v>156</v>
      </c>
      <c r="C4" s="282" t="s">
        <v>157</v>
      </c>
      <c r="D4" s="2" t="s">
        <v>937</v>
      </c>
      <c r="E4" s="2" t="s">
        <v>13</v>
      </c>
      <c r="F4" s="2" t="s">
        <v>8</v>
      </c>
      <c r="G4" s="3"/>
      <c r="H4" s="281"/>
      <c r="I4" s="11"/>
      <c r="J4" s="1"/>
      <c r="K4" s="2" t="s">
        <v>152</v>
      </c>
      <c r="L4" s="2" t="s">
        <v>151</v>
      </c>
      <c r="M4" s="269"/>
      <c r="N4" s="270"/>
      <c r="O4" s="270"/>
      <c r="P4" s="269"/>
      <c r="Q4"/>
    </row>
    <row r="5" spans="1:17" s="264" customFormat="1" ht="45" customHeight="1" x14ac:dyDescent="0.3">
      <c r="A5" s="282" t="s">
        <v>160</v>
      </c>
      <c r="B5" s="282" t="s">
        <v>161</v>
      </c>
      <c r="C5" s="282" t="s">
        <v>162</v>
      </c>
      <c r="D5" s="2" t="s">
        <v>937</v>
      </c>
      <c r="E5" s="2" t="s">
        <v>13</v>
      </c>
      <c r="F5" s="2" t="s">
        <v>8</v>
      </c>
      <c r="G5" s="3"/>
      <c r="H5" s="281"/>
      <c r="I5" s="11"/>
      <c r="J5" s="1"/>
      <c r="K5" s="2" t="s">
        <v>152</v>
      </c>
      <c r="L5" s="2" t="s">
        <v>151</v>
      </c>
      <c r="M5" s="269"/>
      <c r="N5" s="270"/>
      <c r="O5" s="270"/>
      <c r="P5" s="269"/>
      <c r="Q5"/>
    </row>
    <row r="6" spans="1:17" s="264" customFormat="1" ht="45" customHeight="1" x14ac:dyDescent="0.3">
      <c r="A6" s="282" t="s">
        <v>340</v>
      </c>
      <c r="B6" s="282" t="s">
        <v>341</v>
      </c>
      <c r="C6" s="282" t="s">
        <v>342</v>
      </c>
      <c r="D6" s="2" t="s">
        <v>936</v>
      </c>
      <c r="E6" s="2" t="s">
        <v>13</v>
      </c>
      <c r="F6" s="2" t="s">
        <v>8</v>
      </c>
      <c r="G6" s="3"/>
      <c r="H6" s="281"/>
      <c r="I6" s="11"/>
      <c r="J6" s="1"/>
      <c r="K6" s="2"/>
      <c r="L6" s="2" t="s">
        <v>151</v>
      </c>
      <c r="M6" s="269"/>
      <c r="N6" s="270"/>
      <c r="O6" s="270"/>
      <c r="P6" s="269"/>
      <c r="Q6"/>
    </row>
    <row r="7" spans="1:17" s="264" customFormat="1" ht="45" customHeight="1" x14ac:dyDescent="0.3">
      <c r="A7" s="282" t="s">
        <v>346</v>
      </c>
      <c r="B7" s="282" t="s">
        <v>347</v>
      </c>
      <c r="C7" s="282" t="s">
        <v>348</v>
      </c>
      <c r="D7" s="2" t="s">
        <v>936</v>
      </c>
      <c r="E7" s="2" t="s">
        <v>13</v>
      </c>
      <c r="F7" s="2" t="s">
        <v>8</v>
      </c>
      <c r="G7" s="3"/>
      <c r="H7" s="281"/>
      <c r="I7" s="11"/>
      <c r="J7" s="1"/>
      <c r="K7" s="2"/>
      <c r="L7" s="2" t="s">
        <v>151</v>
      </c>
      <c r="M7" s="269"/>
      <c r="N7" s="270"/>
      <c r="O7" s="270"/>
      <c r="P7" s="269"/>
      <c r="Q7"/>
    </row>
    <row r="8" spans="1:17" s="264" customFormat="1" ht="45" customHeight="1" x14ac:dyDescent="0.3">
      <c r="A8" s="282" t="s">
        <v>351</v>
      </c>
      <c r="B8" s="282" t="s">
        <v>352</v>
      </c>
      <c r="C8" s="282" t="s">
        <v>353</v>
      </c>
      <c r="D8" s="2" t="s">
        <v>936</v>
      </c>
      <c r="E8" s="2" t="s">
        <v>13</v>
      </c>
      <c r="F8" s="2" t="s">
        <v>8</v>
      </c>
      <c r="G8" s="3"/>
      <c r="H8" s="281"/>
      <c r="I8" s="11"/>
      <c r="J8" s="1"/>
      <c r="K8" s="2"/>
      <c r="L8" s="2" t="s">
        <v>151</v>
      </c>
      <c r="M8" s="269"/>
      <c r="N8" s="270"/>
      <c r="O8" s="270"/>
      <c r="P8" s="269"/>
      <c r="Q8"/>
    </row>
    <row r="9" spans="1:17" s="264" customFormat="1" ht="45" customHeight="1" x14ac:dyDescent="0.3">
      <c r="A9" s="282" t="s">
        <v>356</v>
      </c>
      <c r="B9" s="282" t="s">
        <v>357</v>
      </c>
      <c r="C9" s="282" t="s">
        <v>358</v>
      </c>
      <c r="D9" s="2" t="s">
        <v>936</v>
      </c>
      <c r="E9" s="2" t="s">
        <v>13</v>
      </c>
      <c r="F9" s="2" t="s">
        <v>8</v>
      </c>
      <c r="G9" s="3"/>
      <c r="H9" s="281"/>
      <c r="I9" s="11"/>
      <c r="J9" s="1"/>
      <c r="K9" s="2"/>
      <c r="L9" s="2" t="s">
        <v>151</v>
      </c>
      <c r="M9" s="269"/>
      <c r="N9" s="270"/>
      <c r="O9" s="270"/>
      <c r="P9" s="269"/>
      <c r="Q9"/>
    </row>
    <row r="10" spans="1:17" s="264" customFormat="1" ht="45" customHeight="1" x14ac:dyDescent="0.3">
      <c r="A10" s="282" t="s">
        <v>605</v>
      </c>
      <c r="B10" s="282" t="s">
        <v>606</v>
      </c>
      <c r="C10" s="282" t="s">
        <v>607</v>
      </c>
      <c r="D10" s="2" t="s">
        <v>937</v>
      </c>
      <c r="E10" s="2" t="s">
        <v>13</v>
      </c>
      <c r="F10" s="2" t="s">
        <v>8</v>
      </c>
      <c r="G10" s="3"/>
      <c r="H10" s="281"/>
      <c r="I10" s="11"/>
      <c r="J10" s="1"/>
      <c r="K10" s="2"/>
      <c r="L10" s="2" t="s">
        <v>151</v>
      </c>
      <c r="M10" s="269"/>
      <c r="N10" s="270"/>
      <c r="O10" s="270"/>
      <c r="P10" s="269"/>
      <c r="Q10"/>
    </row>
    <row r="11" spans="1:17" s="264" customFormat="1" ht="45" customHeight="1" x14ac:dyDescent="0.3">
      <c r="A11" s="282" t="s">
        <v>165</v>
      </c>
      <c r="B11" s="282" t="s">
        <v>166</v>
      </c>
      <c r="C11" s="282" t="s">
        <v>167</v>
      </c>
      <c r="D11" s="2" t="s">
        <v>936</v>
      </c>
      <c r="E11" s="2" t="s">
        <v>13</v>
      </c>
      <c r="F11" s="2" t="s">
        <v>8</v>
      </c>
      <c r="G11" s="3"/>
      <c r="H11" s="281"/>
      <c r="I11" s="11"/>
      <c r="J11" s="1"/>
      <c r="K11" s="2"/>
      <c r="L11" s="2" t="s">
        <v>168</v>
      </c>
      <c r="M11" s="269"/>
      <c r="N11" s="270"/>
      <c r="O11" s="270"/>
      <c r="P11" s="269"/>
      <c r="Q11"/>
    </row>
    <row r="12" spans="1:17" s="264" customFormat="1" ht="45" customHeight="1" x14ac:dyDescent="0.3">
      <c r="A12" s="282" t="s">
        <v>171</v>
      </c>
      <c r="B12" s="282" t="s">
        <v>172</v>
      </c>
      <c r="C12" s="282" t="s">
        <v>173</v>
      </c>
      <c r="D12" s="2" t="s">
        <v>936</v>
      </c>
      <c r="E12" s="2" t="s">
        <v>13</v>
      </c>
      <c r="F12" s="2" t="s">
        <v>8</v>
      </c>
      <c r="G12" s="3"/>
      <c r="H12" s="281"/>
      <c r="I12" s="11"/>
      <c r="J12" s="1"/>
      <c r="K12" s="2"/>
      <c r="L12" s="2" t="s">
        <v>168</v>
      </c>
      <c r="M12" s="269"/>
      <c r="N12" s="270"/>
      <c r="O12" s="270"/>
      <c r="P12" s="269"/>
      <c r="Q12"/>
    </row>
    <row r="13" spans="1:17" s="264" customFormat="1" ht="45" customHeight="1" x14ac:dyDescent="0.3">
      <c r="A13" s="282" t="s">
        <v>615</v>
      </c>
      <c r="B13" s="282" t="s">
        <v>616</v>
      </c>
      <c r="C13" s="282" t="s">
        <v>617</v>
      </c>
      <c r="D13" s="2" t="s">
        <v>936</v>
      </c>
      <c r="E13" s="2" t="s">
        <v>13</v>
      </c>
      <c r="F13" s="2" t="s">
        <v>8</v>
      </c>
      <c r="G13" s="3"/>
      <c r="H13" s="281"/>
      <c r="I13" s="11"/>
      <c r="J13" s="1"/>
      <c r="K13" s="2"/>
      <c r="L13" s="2" t="s">
        <v>168</v>
      </c>
      <c r="M13" s="269"/>
      <c r="N13" s="270"/>
      <c r="O13" s="270"/>
      <c r="P13" s="269"/>
      <c r="Q13"/>
    </row>
    <row r="14" spans="1:17" s="264" customFormat="1" ht="45" customHeight="1" x14ac:dyDescent="0.3">
      <c r="A14" s="282" t="s">
        <v>621</v>
      </c>
      <c r="B14" s="282" t="s">
        <v>622</v>
      </c>
      <c r="C14" s="282" t="s">
        <v>623</v>
      </c>
      <c r="D14" s="2" t="s">
        <v>936</v>
      </c>
      <c r="E14" s="2" t="s">
        <v>13</v>
      </c>
      <c r="F14" s="2" t="s">
        <v>8</v>
      </c>
      <c r="G14" s="3"/>
      <c r="H14" s="281"/>
      <c r="I14" s="11"/>
      <c r="J14" s="1"/>
      <c r="K14" s="2"/>
      <c r="L14" s="2" t="s">
        <v>168</v>
      </c>
      <c r="M14" s="269"/>
      <c r="N14" s="270"/>
      <c r="O14" s="270"/>
      <c r="P14" s="269"/>
      <c r="Q14"/>
    </row>
    <row r="15" spans="1:17" s="264" customFormat="1" ht="45" customHeight="1" x14ac:dyDescent="0.3">
      <c r="A15" s="282" t="s">
        <v>402</v>
      </c>
      <c r="B15" s="282" t="s">
        <v>403</v>
      </c>
      <c r="C15" s="282" t="s">
        <v>404</v>
      </c>
      <c r="D15" s="2" t="s">
        <v>935</v>
      </c>
      <c r="E15" s="2" t="s">
        <v>13</v>
      </c>
      <c r="F15" s="2" t="s">
        <v>8</v>
      </c>
      <c r="G15" s="3"/>
      <c r="H15" s="281"/>
      <c r="I15" s="11"/>
      <c r="J15" s="1"/>
      <c r="K15" s="2"/>
      <c r="L15" s="2" t="s">
        <v>405</v>
      </c>
      <c r="M15" s="269"/>
      <c r="N15" s="270"/>
      <c r="O15" s="270"/>
      <c r="P15" s="269"/>
      <c r="Q15"/>
    </row>
    <row r="16" spans="1:17" s="264" customFormat="1" ht="45" customHeight="1" x14ac:dyDescent="0.3">
      <c r="A16" s="282" t="s">
        <v>408</v>
      </c>
      <c r="B16" s="282" t="s">
        <v>409</v>
      </c>
      <c r="C16" s="282" t="s">
        <v>404</v>
      </c>
      <c r="D16" s="2" t="s">
        <v>935</v>
      </c>
      <c r="E16" s="2" t="s">
        <v>13</v>
      </c>
      <c r="F16" s="2" t="s">
        <v>8</v>
      </c>
      <c r="G16" s="3"/>
      <c r="H16" s="281"/>
      <c r="I16" s="11"/>
      <c r="J16" s="1"/>
      <c r="K16" s="2"/>
      <c r="L16" s="2" t="s">
        <v>405</v>
      </c>
      <c r="M16" s="269"/>
      <c r="N16" s="270"/>
      <c r="O16" s="270"/>
      <c r="P16" s="269"/>
      <c r="Q16"/>
    </row>
    <row r="17" spans="1:17" s="264" customFormat="1" ht="45" customHeight="1" x14ac:dyDescent="0.3">
      <c r="A17" s="282" t="s">
        <v>412</v>
      </c>
      <c r="B17" s="282" t="s">
        <v>413</v>
      </c>
      <c r="C17" s="282" t="s">
        <v>414</v>
      </c>
      <c r="D17" s="2" t="s">
        <v>935</v>
      </c>
      <c r="E17" s="2" t="s">
        <v>13</v>
      </c>
      <c r="F17" s="2" t="s">
        <v>8</v>
      </c>
      <c r="G17" s="3"/>
      <c r="H17" s="281"/>
      <c r="I17" s="11"/>
      <c r="J17" s="1"/>
      <c r="K17" s="2"/>
      <c r="L17" s="2" t="s">
        <v>405</v>
      </c>
      <c r="M17" s="269"/>
      <c r="N17" s="270"/>
      <c r="O17" s="270"/>
      <c r="P17" s="269"/>
      <c r="Q17"/>
    </row>
    <row r="18" spans="1:17" s="264" customFormat="1" ht="45" customHeight="1" x14ac:dyDescent="0.3">
      <c r="A18" s="282" t="s">
        <v>417</v>
      </c>
      <c r="B18" s="282" t="s">
        <v>418</v>
      </c>
      <c r="C18" s="282" t="s">
        <v>414</v>
      </c>
      <c r="D18" s="2" t="s">
        <v>935</v>
      </c>
      <c r="E18" s="2" t="s">
        <v>13</v>
      </c>
      <c r="F18" s="2" t="s">
        <v>8</v>
      </c>
      <c r="G18" s="3"/>
      <c r="H18" s="281"/>
      <c r="I18" s="11"/>
      <c r="J18" s="1"/>
      <c r="K18" s="2"/>
      <c r="L18" s="2" t="s">
        <v>405</v>
      </c>
      <c r="M18" s="269"/>
      <c r="N18" s="270"/>
      <c r="O18" s="270"/>
      <c r="P18" s="269"/>
      <c r="Q18"/>
    </row>
    <row r="19" spans="1:17" s="264" customFormat="1" ht="45" customHeight="1" x14ac:dyDescent="0.3">
      <c r="A19" s="282" t="s">
        <v>421</v>
      </c>
      <c r="B19" s="282" t="s">
        <v>422</v>
      </c>
      <c r="C19" s="282" t="s">
        <v>423</v>
      </c>
      <c r="D19" s="2" t="s">
        <v>935</v>
      </c>
      <c r="E19" s="2" t="s">
        <v>13</v>
      </c>
      <c r="F19" s="2" t="s">
        <v>8</v>
      </c>
      <c r="G19" s="3"/>
      <c r="H19" s="281"/>
      <c r="I19" s="11"/>
      <c r="J19" s="1"/>
      <c r="K19" s="2"/>
      <c r="L19" s="2" t="s">
        <v>405</v>
      </c>
      <c r="M19" s="269"/>
      <c r="N19" s="270"/>
      <c r="O19" s="270"/>
      <c r="P19" s="269"/>
      <c r="Q19"/>
    </row>
    <row r="20" spans="1:17" s="264" customFormat="1" ht="45" customHeight="1" x14ac:dyDescent="0.3">
      <c r="A20" s="282" t="s">
        <v>426</v>
      </c>
      <c r="B20" s="282" t="s">
        <v>427</v>
      </c>
      <c r="C20" s="282" t="s">
        <v>428</v>
      </c>
      <c r="D20" s="2" t="s">
        <v>935</v>
      </c>
      <c r="E20" s="2" t="s">
        <v>13</v>
      </c>
      <c r="F20" s="2" t="s">
        <v>8</v>
      </c>
      <c r="G20" s="3"/>
      <c r="H20" s="281"/>
      <c r="I20" s="11"/>
      <c r="J20" s="1"/>
      <c r="K20" s="2"/>
      <c r="L20" s="2" t="s">
        <v>405</v>
      </c>
      <c r="M20" s="269"/>
      <c r="N20" s="270"/>
      <c r="O20" s="270"/>
      <c r="P20" s="269"/>
      <c r="Q20"/>
    </row>
    <row r="21" spans="1:17" s="264" customFormat="1" ht="45" customHeight="1" x14ac:dyDescent="0.3">
      <c r="A21" s="282" t="s">
        <v>430</v>
      </c>
      <c r="B21" s="282" t="s">
        <v>431</v>
      </c>
      <c r="C21" s="282" t="s">
        <v>432</v>
      </c>
      <c r="D21" s="2" t="s">
        <v>935</v>
      </c>
      <c r="E21" s="2" t="s">
        <v>7</v>
      </c>
      <c r="F21" s="2" t="s">
        <v>10</v>
      </c>
      <c r="G21" s="3"/>
      <c r="H21" s="281"/>
      <c r="I21" s="11"/>
      <c r="J21" s="1"/>
      <c r="K21" s="2" t="s">
        <v>17</v>
      </c>
      <c r="L21" s="2" t="s">
        <v>405</v>
      </c>
      <c r="M21" s="269"/>
      <c r="N21" s="270"/>
      <c r="O21" s="270"/>
      <c r="P21" s="269"/>
      <c r="Q21"/>
    </row>
    <row r="22" spans="1:17" s="264" customFormat="1" ht="45" customHeight="1" x14ac:dyDescent="0.3">
      <c r="A22" s="282" t="s">
        <v>434</v>
      </c>
      <c r="B22" s="282" t="s">
        <v>435</v>
      </c>
      <c r="C22" s="282" t="s">
        <v>436</v>
      </c>
      <c r="D22" s="2" t="s">
        <v>935</v>
      </c>
      <c r="E22" s="2" t="s">
        <v>7</v>
      </c>
      <c r="F22" s="2" t="s">
        <v>10</v>
      </c>
      <c r="G22" s="3"/>
      <c r="H22" s="281"/>
      <c r="I22" s="11"/>
      <c r="J22" s="1"/>
      <c r="K22" s="2" t="s">
        <v>17</v>
      </c>
      <c r="L22" s="2" t="s">
        <v>405</v>
      </c>
      <c r="M22" s="269"/>
      <c r="N22" s="270"/>
      <c r="O22" s="270"/>
      <c r="P22" s="269"/>
      <c r="Q22"/>
    </row>
    <row r="23" spans="1:17" s="264" customFormat="1" ht="45" customHeight="1" x14ac:dyDescent="0.3">
      <c r="A23" s="282" t="s">
        <v>438</v>
      </c>
      <c r="B23" s="282" t="s">
        <v>439</v>
      </c>
      <c r="C23" s="282" t="s">
        <v>440</v>
      </c>
      <c r="D23" s="2" t="s">
        <v>935</v>
      </c>
      <c r="E23" s="2" t="s">
        <v>7</v>
      </c>
      <c r="F23" s="2" t="s">
        <v>10</v>
      </c>
      <c r="G23" s="3"/>
      <c r="H23" s="281"/>
      <c r="I23" s="11"/>
      <c r="J23" s="1"/>
      <c r="K23" s="2" t="s">
        <v>17</v>
      </c>
      <c r="L23" s="2" t="s">
        <v>405</v>
      </c>
      <c r="M23" s="269"/>
      <c r="N23" s="270"/>
      <c r="O23" s="270"/>
      <c r="P23" s="269"/>
      <c r="Q23"/>
    </row>
    <row r="24" spans="1:17" s="264" customFormat="1" ht="45" customHeight="1" x14ac:dyDescent="0.3">
      <c r="A24" s="282" t="s">
        <v>442</v>
      </c>
      <c r="B24" s="282" t="s">
        <v>443</v>
      </c>
      <c r="C24" s="282" t="s">
        <v>444</v>
      </c>
      <c r="D24" s="2" t="s">
        <v>935</v>
      </c>
      <c r="E24" s="2" t="s">
        <v>7</v>
      </c>
      <c r="F24" s="2" t="s">
        <v>10</v>
      </c>
      <c r="G24" s="3"/>
      <c r="H24" s="281"/>
      <c r="I24" s="11"/>
      <c r="J24" s="1"/>
      <c r="K24" s="2" t="s">
        <v>17</v>
      </c>
      <c r="L24" s="2" t="s">
        <v>405</v>
      </c>
      <c r="M24" s="269"/>
      <c r="N24" s="270"/>
      <c r="O24" s="270"/>
      <c r="P24" s="269"/>
      <c r="Q24"/>
    </row>
    <row r="25" spans="1:17" s="264" customFormat="1" ht="45" customHeight="1" x14ac:dyDescent="0.3">
      <c r="A25" s="282" t="s">
        <v>446</v>
      </c>
      <c r="B25" s="282" t="s">
        <v>447</v>
      </c>
      <c r="C25" s="282" t="s">
        <v>448</v>
      </c>
      <c r="D25" s="2" t="s">
        <v>935</v>
      </c>
      <c r="E25" s="2" t="s">
        <v>7</v>
      </c>
      <c r="F25" s="2" t="s">
        <v>10</v>
      </c>
      <c r="G25" s="3"/>
      <c r="H25" s="281"/>
      <c r="I25" s="11"/>
      <c r="J25" s="1"/>
      <c r="K25" s="2" t="s">
        <v>17</v>
      </c>
      <c r="L25" s="2" t="s">
        <v>405</v>
      </c>
      <c r="M25" s="269"/>
      <c r="N25" s="270"/>
      <c r="O25" s="270"/>
      <c r="P25" s="269"/>
      <c r="Q25"/>
    </row>
    <row r="26" spans="1:17" s="264" customFormat="1" ht="45" customHeight="1" x14ac:dyDescent="0.3">
      <c r="A26" s="282" t="s">
        <v>451</v>
      </c>
      <c r="B26" s="282" t="s">
        <v>452</v>
      </c>
      <c r="C26" s="282" t="s">
        <v>453</v>
      </c>
      <c r="D26" s="2" t="s">
        <v>936</v>
      </c>
      <c r="E26" s="2" t="s">
        <v>13</v>
      </c>
      <c r="F26" s="2" t="s">
        <v>8</v>
      </c>
      <c r="G26" s="3"/>
      <c r="H26" s="281"/>
      <c r="I26" s="11"/>
      <c r="J26" s="1"/>
      <c r="K26" s="2"/>
      <c r="L26" s="2" t="s">
        <v>405</v>
      </c>
      <c r="M26" s="269"/>
      <c r="N26" s="270"/>
      <c r="O26" s="270"/>
      <c r="P26" s="269"/>
      <c r="Q26"/>
    </row>
    <row r="27" spans="1:17" s="264" customFormat="1" ht="45" customHeight="1" x14ac:dyDescent="0.3">
      <c r="A27" s="282" t="s">
        <v>545</v>
      </c>
      <c r="B27" s="282" t="s">
        <v>546</v>
      </c>
      <c r="C27" s="282" t="s">
        <v>547</v>
      </c>
      <c r="D27" s="2" t="s">
        <v>935</v>
      </c>
      <c r="E27" s="2" t="s">
        <v>13</v>
      </c>
      <c r="F27" s="2" t="s">
        <v>10</v>
      </c>
      <c r="G27" s="3"/>
      <c r="H27" s="281"/>
      <c r="I27" s="11"/>
      <c r="J27" s="1"/>
      <c r="K27" s="2" t="s">
        <v>15</v>
      </c>
      <c r="L27" s="2" t="s">
        <v>405</v>
      </c>
      <c r="M27" s="269"/>
      <c r="N27" s="270"/>
      <c r="O27" s="270"/>
      <c r="P27" s="269"/>
      <c r="Q27"/>
    </row>
    <row r="28" spans="1:17" s="264" customFormat="1" ht="45" customHeight="1" x14ac:dyDescent="0.3">
      <c r="A28" s="282" t="s">
        <v>550</v>
      </c>
      <c r="B28" s="282" t="s">
        <v>551</v>
      </c>
      <c r="C28" s="282" t="s">
        <v>552</v>
      </c>
      <c r="D28" s="2" t="s">
        <v>935</v>
      </c>
      <c r="E28" s="2" t="s">
        <v>13</v>
      </c>
      <c r="F28" s="2" t="s">
        <v>10</v>
      </c>
      <c r="G28" s="3"/>
      <c r="H28" s="281"/>
      <c r="I28" s="11"/>
      <c r="J28" s="1"/>
      <c r="K28" s="2" t="s">
        <v>553</v>
      </c>
      <c r="L28" s="2" t="s">
        <v>405</v>
      </c>
      <c r="M28" s="269"/>
      <c r="N28" s="270"/>
      <c r="O28" s="270"/>
      <c r="P28" s="269"/>
      <c r="Q28"/>
    </row>
    <row r="29" spans="1:17" s="264" customFormat="1" ht="45" customHeight="1" x14ac:dyDescent="0.3">
      <c r="A29" s="282" t="s">
        <v>556</v>
      </c>
      <c r="B29" s="282" t="s">
        <v>557</v>
      </c>
      <c r="C29" s="282" t="s">
        <v>558</v>
      </c>
      <c r="D29" s="2" t="s">
        <v>935</v>
      </c>
      <c r="E29" s="2" t="s">
        <v>13</v>
      </c>
      <c r="F29" s="2" t="s">
        <v>10</v>
      </c>
      <c r="G29" s="3"/>
      <c r="H29" s="281"/>
      <c r="I29" s="11"/>
      <c r="J29" s="1"/>
      <c r="K29" s="2" t="s">
        <v>15</v>
      </c>
      <c r="L29" s="2" t="s">
        <v>405</v>
      </c>
      <c r="M29" s="269"/>
      <c r="N29" s="270"/>
      <c r="O29" s="270"/>
      <c r="P29" s="269"/>
      <c r="Q29"/>
    </row>
    <row r="30" spans="1:17" s="264" customFormat="1" ht="45" customHeight="1" x14ac:dyDescent="0.3">
      <c r="A30" s="282" t="s">
        <v>561</v>
      </c>
      <c r="B30" s="282" t="s">
        <v>546</v>
      </c>
      <c r="C30" s="282" t="s">
        <v>562</v>
      </c>
      <c r="D30" s="2" t="s">
        <v>935</v>
      </c>
      <c r="E30" s="2" t="s">
        <v>13</v>
      </c>
      <c r="F30" s="2" t="s">
        <v>10</v>
      </c>
      <c r="G30" s="3"/>
      <c r="H30" s="281"/>
      <c r="I30" s="11"/>
      <c r="J30" s="1"/>
      <c r="K30" s="2" t="s">
        <v>15</v>
      </c>
      <c r="L30" s="2" t="s">
        <v>405</v>
      </c>
      <c r="M30" s="269"/>
      <c r="N30" s="270"/>
      <c r="O30" s="270"/>
      <c r="P30" s="269"/>
      <c r="Q30"/>
    </row>
    <row r="31" spans="1:17" s="264" customFormat="1" ht="45" customHeight="1" x14ac:dyDescent="0.3">
      <c r="A31" s="282" t="s">
        <v>565</v>
      </c>
      <c r="B31" s="282" t="s">
        <v>566</v>
      </c>
      <c r="C31" s="282" t="s">
        <v>567</v>
      </c>
      <c r="D31" s="2" t="s">
        <v>935</v>
      </c>
      <c r="E31" s="2" t="s">
        <v>13</v>
      </c>
      <c r="F31" s="2" t="s">
        <v>10</v>
      </c>
      <c r="G31" s="3"/>
      <c r="H31" s="281"/>
      <c r="I31" s="11"/>
      <c r="J31" s="1"/>
      <c r="K31" s="2" t="s">
        <v>15</v>
      </c>
      <c r="L31" s="2" t="s">
        <v>405</v>
      </c>
      <c r="M31" s="269"/>
      <c r="N31" s="270"/>
      <c r="O31" s="270"/>
      <c r="P31" s="269"/>
      <c r="Q31"/>
    </row>
    <row r="32" spans="1:17" s="264" customFormat="1" ht="45" customHeight="1" x14ac:dyDescent="0.3">
      <c r="A32" s="282" t="s">
        <v>570</v>
      </c>
      <c r="B32" s="282" t="s">
        <v>571</v>
      </c>
      <c r="C32" s="282" t="s">
        <v>572</v>
      </c>
      <c r="D32" s="2" t="s">
        <v>935</v>
      </c>
      <c r="E32" s="2" t="s">
        <v>13</v>
      </c>
      <c r="F32" s="2" t="s">
        <v>10</v>
      </c>
      <c r="G32" s="3"/>
      <c r="H32" s="281"/>
      <c r="I32" s="11"/>
      <c r="J32" s="1"/>
      <c r="K32" s="2" t="s">
        <v>15</v>
      </c>
      <c r="L32" s="2" t="s">
        <v>405</v>
      </c>
      <c r="M32" s="269"/>
      <c r="N32" s="270"/>
      <c r="O32" s="270"/>
      <c r="P32" s="269"/>
      <c r="Q32"/>
    </row>
    <row r="33" spans="1:17" s="264" customFormat="1" ht="45" customHeight="1" x14ac:dyDescent="0.3">
      <c r="A33" s="282" t="s">
        <v>575</v>
      </c>
      <c r="B33" s="282" t="s">
        <v>576</v>
      </c>
      <c r="C33" s="282" t="s">
        <v>577</v>
      </c>
      <c r="D33" s="2" t="s">
        <v>935</v>
      </c>
      <c r="E33" s="2" t="s">
        <v>13</v>
      </c>
      <c r="F33" s="2" t="s">
        <v>10</v>
      </c>
      <c r="G33" s="3"/>
      <c r="H33" s="281"/>
      <c r="I33" s="11"/>
      <c r="J33" s="1"/>
      <c r="K33" s="2" t="s">
        <v>15</v>
      </c>
      <c r="L33" s="2" t="s">
        <v>405</v>
      </c>
      <c r="M33" s="269"/>
      <c r="N33" s="270"/>
      <c r="O33" s="270"/>
      <c r="P33" s="269"/>
      <c r="Q33"/>
    </row>
    <row r="34" spans="1:17" s="264" customFormat="1" ht="45" customHeight="1" x14ac:dyDescent="0.3">
      <c r="A34" s="282" t="s">
        <v>580</v>
      </c>
      <c r="B34" s="282" t="s">
        <v>581</v>
      </c>
      <c r="C34" s="282" t="s">
        <v>582</v>
      </c>
      <c r="D34" s="2" t="s">
        <v>935</v>
      </c>
      <c r="E34" s="2" t="s">
        <v>13</v>
      </c>
      <c r="F34" s="2" t="s">
        <v>10</v>
      </c>
      <c r="G34" s="3"/>
      <c r="H34" s="281"/>
      <c r="I34" s="11"/>
      <c r="J34" s="1"/>
      <c r="K34" s="2" t="s">
        <v>15</v>
      </c>
      <c r="L34" s="2" t="s">
        <v>405</v>
      </c>
      <c r="M34" s="269"/>
      <c r="N34" s="270"/>
      <c r="O34" s="270"/>
      <c r="P34" s="269"/>
      <c r="Q34"/>
    </row>
    <row r="35" spans="1:17" s="264" customFormat="1" ht="45" customHeight="1" x14ac:dyDescent="0.3">
      <c r="A35" s="282" t="s">
        <v>585</v>
      </c>
      <c r="B35" s="282" t="s">
        <v>576</v>
      </c>
      <c r="C35" s="282" t="s">
        <v>586</v>
      </c>
      <c r="D35" s="2" t="s">
        <v>935</v>
      </c>
      <c r="E35" s="2" t="s">
        <v>13</v>
      </c>
      <c r="F35" s="2" t="s">
        <v>10</v>
      </c>
      <c r="G35" s="3"/>
      <c r="H35" s="281"/>
      <c r="I35" s="11"/>
      <c r="J35" s="1"/>
      <c r="K35" s="2" t="s">
        <v>587</v>
      </c>
      <c r="L35" s="2" t="s">
        <v>405</v>
      </c>
      <c r="M35" s="269"/>
      <c r="N35" s="270"/>
      <c r="O35" s="270"/>
      <c r="P35" s="269"/>
      <c r="Q35"/>
    </row>
    <row r="36" spans="1:17" s="264" customFormat="1" ht="45" customHeight="1" x14ac:dyDescent="0.3">
      <c r="A36" s="282" t="s">
        <v>590</v>
      </c>
      <c r="B36" s="282" t="s">
        <v>591</v>
      </c>
      <c r="C36" s="282" t="s">
        <v>592</v>
      </c>
      <c r="D36" s="2" t="s">
        <v>935</v>
      </c>
      <c r="E36" s="2" t="s">
        <v>13</v>
      </c>
      <c r="F36" s="2" t="s">
        <v>10</v>
      </c>
      <c r="G36" s="3"/>
      <c r="H36" s="281"/>
      <c r="I36" s="11"/>
      <c r="J36" s="1"/>
      <c r="K36" s="2" t="s">
        <v>15</v>
      </c>
      <c r="L36" s="2" t="s">
        <v>405</v>
      </c>
      <c r="M36" s="269"/>
      <c r="N36" s="270"/>
      <c r="O36" s="270"/>
      <c r="P36" s="269"/>
      <c r="Q36"/>
    </row>
    <row r="37" spans="1:17" s="264" customFormat="1" ht="45" customHeight="1" x14ac:dyDescent="0.3">
      <c r="A37" s="282" t="s">
        <v>594</v>
      </c>
      <c r="B37" s="282" t="s">
        <v>595</v>
      </c>
      <c r="C37" s="282" t="s">
        <v>596</v>
      </c>
      <c r="D37" s="2" t="s">
        <v>935</v>
      </c>
      <c r="E37" s="2" t="s">
        <v>7</v>
      </c>
      <c r="F37" s="2" t="s">
        <v>8</v>
      </c>
      <c r="G37" s="3"/>
      <c r="H37" s="281"/>
      <c r="I37" s="11"/>
      <c r="J37" s="1"/>
      <c r="K37" s="2" t="s">
        <v>15</v>
      </c>
      <c r="L37" s="2" t="s">
        <v>405</v>
      </c>
      <c r="M37" s="269"/>
      <c r="N37" s="270"/>
      <c r="O37" s="270"/>
      <c r="P37" s="269"/>
      <c r="Q37"/>
    </row>
    <row r="38" spans="1:17" s="264" customFormat="1" ht="45" customHeight="1" x14ac:dyDescent="0.3">
      <c r="A38" s="282" t="s">
        <v>654</v>
      </c>
      <c r="B38" s="282" t="s">
        <v>655</v>
      </c>
      <c r="C38" s="282" t="s">
        <v>656</v>
      </c>
      <c r="D38" s="2" t="s">
        <v>935</v>
      </c>
      <c r="E38" s="2" t="s">
        <v>7</v>
      </c>
      <c r="F38" s="2" t="s">
        <v>10</v>
      </c>
      <c r="G38" s="3"/>
      <c r="H38" s="281"/>
      <c r="I38" s="11"/>
      <c r="J38" s="1"/>
      <c r="K38" s="2"/>
      <c r="L38" s="2" t="s">
        <v>405</v>
      </c>
      <c r="M38" s="269"/>
      <c r="N38" s="270"/>
      <c r="O38" s="270"/>
      <c r="P38" s="269"/>
      <c r="Q38"/>
    </row>
    <row r="39" spans="1:17" s="264" customFormat="1" ht="45" customHeight="1" x14ac:dyDescent="0.3">
      <c r="A39" s="282" t="s">
        <v>659</v>
      </c>
      <c r="B39" s="282" t="s">
        <v>655</v>
      </c>
      <c r="C39" s="282" t="s">
        <v>660</v>
      </c>
      <c r="D39" s="2" t="s">
        <v>935</v>
      </c>
      <c r="E39" s="2" t="s">
        <v>7</v>
      </c>
      <c r="F39" s="2" t="s">
        <v>10</v>
      </c>
      <c r="G39" s="3"/>
      <c r="H39" s="281"/>
      <c r="I39" s="11"/>
      <c r="J39" s="1"/>
      <c r="K39" s="2"/>
      <c r="L39" s="2" t="s">
        <v>405</v>
      </c>
      <c r="M39" s="269"/>
      <c r="N39" s="270"/>
      <c r="O39" s="270"/>
      <c r="P39" s="269"/>
      <c r="Q39"/>
    </row>
    <row r="40" spans="1:17" s="264" customFormat="1" ht="45" customHeight="1" x14ac:dyDescent="0.3">
      <c r="A40" s="282" t="s">
        <v>662</v>
      </c>
      <c r="B40" s="282" t="s">
        <v>663</v>
      </c>
      <c r="C40" s="282" t="s">
        <v>656</v>
      </c>
      <c r="D40" s="2" t="s">
        <v>935</v>
      </c>
      <c r="E40" s="2" t="s">
        <v>7</v>
      </c>
      <c r="F40" s="2" t="s">
        <v>10</v>
      </c>
      <c r="G40" s="3"/>
      <c r="H40" s="281"/>
      <c r="I40" s="11"/>
      <c r="J40" s="1"/>
      <c r="K40" s="2"/>
      <c r="L40" s="2" t="s">
        <v>405</v>
      </c>
      <c r="M40" s="269"/>
      <c r="N40" s="270"/>
      <c r="O40" s="270"/>
      <c r="P40" s="269"/>
      <c r="Q40"/>
    </row>
    <row r="41" spans="1:17" s="264" customFormat="1" ht="45" customHeight="1" x14ac:dyDescent="0.3">
      <c r="A41" s="282" t="s">
        <v>665</v>
      </c>
      <c r="B41" s="282" t="s">
        <v>663</v>
      </c>
      <c r="C41" s="282" t="s">
        <v>660</v>
      </c>
      <c r="D41" s="2" t="s">
        <v>935</v>
      </c>
      <c r="E41" s="2" t="s">
        <v>7</v>
      </c>
      <c r="F41" s="2" t="s">
        <v>10</v>
      </c>
      <c r="G41" s="3"/>
      <c r="H41" s="281"/>
      <c r="I41" s="11"/>
      <c r="J41" s="1"/>
      <c r="K41" s="2"/>
      <c r="L41" s="2" t="s">
        <v>405</v>
      </c>
      <c r="M41" s="269"/>
      <c r="N41" s="270"/>
      <c r="O41" s="270"/>
      <c r="P41" s="269"/>
      <c r="Q41"/>
    </row>
    <row r="42" spans="1:17" s="264" customFormat="1" ht="45" customHeight="1" x14ac:dyDescent="0.3">
      <c r="A42" s="282" t="s">
        <v>135</v>
      </c>
      <c r="B42" s="282" t="s">
        <v>136</v>
      </c>
      <c r="C42" s="282" t="s">
        <v>137</v>
      </c>
      <c r="D42" s="2" t="s">
        <v>935</v>
      </c>
      <c r="E42" s="2" t="s">
        <v>13</v>
      </c>
      <c r="F42" s="2" t="s">
        <v>8</v>
      </c>
      <c r="G42" s="3"/>
      <c r="H42" s="281"/>
      <c r="I42" s="11"/>
      <c r="J42" s="1"/>
      <c r="K42" s="2"/>
      <c r="L42" s="2" t="s">
        <v>139</v>
      </c>
      <c r="M42" s="269"/>
      <c r="N42" s="270"/>
      <c r="O42" s="270"/>
      <c r="P42" s="269"/>
      <c r="Q42"/>
    </row>
    <row r="43" spans="1:17" s="264" customFormat="1" ht="45" customHeight="1" x14ac:dyDescent="0.3">
      <c r="A43" s="282" t="s">
        <v>143</v>
      </c>
      <c r="B43" s="282" t="s">
        <v>144</v>
      </c>
      <c r="C43" s="282" t="s">
        <v>145</v>
      </c>
      <c r="D43" s="2" t="s">
        <v>935</v>
      </c>
      <c r="E43" s="2" t="s">
        <v>13</v>
      </c>
      <c r="F43" s="2" t="s">
        <v>8</v>
      </c>
      <c r="G43" s="3"/>
      <c r="H43" s="281"/>
      <c r="I43" s="11"/>
      <c r="J43" s="1"/>
      <c r="K43" s="2" t="s">
        <v>17</v>
      </c>
      <c r="L43" s="2" t="s">
        <v>139</v>
      </c>
      <c r="M43" s="269"/>
      <c r="N43" s="270"/>
      <c r="O43" s="270"/>
      <c r="P43" s="269"/>
      <c r="Q43"/>
    </row>
    <row r="44" spans="1:17" s="264" customFormat="1" ht="45" customHeight="1" x14ac:dyDescent="0.3">
      <c r="A44" s="282" t="s">
        <v>216</v>
      </c>
      <c r="B44" s="282" t="s">
        <v>217</v>
      </c>
      <c r="C44" s="282" t="s">
        <v>218</v>
      </c>
      <c r="D44" s="2" t="s">
        <v>938</v>
      </c>
      <c r="E44" s="2" t="s">
        <v>13</v>
      </c>
      <c r="F44" s="2" t="s">
        <v>8</v>
      </c>
      <c r="G44" s="3"/>
      <c r="H44" s="281"/>
      <c r="I44" s="11"/>
      <c r="J44" s="1"/>
      <c r="K44" s="2"/>
      <c r="L44" s="2" t="s">
        <v>139</v>
      </c>
      <c r="M44" s="269"/>
      <c r="N44" s="270"/>
      <c r="O44" s="270"/>
      <c r="P44" s="269"/>
      <c r="Q44"/>
    </row>
    <row r="45" spans="1:17" s="264" customFormat="1" ht="45" customHeight="1" x14ac:dyDescent="0.3">
      <c r="A45" s="282" t="s">
        <v>324</v>
      </c>
      <c r="B45" s="282" t="s">
        <v>325</v>
      </c>
      <c r="C45" s="282" t="s">
        <v>326</v>
      </c>
      <c r="D45" s="2" t="s">
        <v>935</v>
      </c>
      <c r="E45" s="2" t="s">
        <v>13</v>
      </c>
      <c r="F45" s="2" t="s">
        <v>8</v>
      </c>
      <c r="G45" s="3"/>
      <c r="H45" s="281"/>
      <c r="I45" s="11"/>
      <c r="J45" s="1"/>
      <c r="K45" s="2" t="s">
        <v>17</v>
      </c>
      <c r="L45" s="2" t="s">
        <v>139</v>
      </c>
      <c r="M45" s="269"/>
      <c r="N45" s="270"/>
      <c r="O45" s="270"/>
      <c r="P45" s="269"/>
      <c r="Q45"/>
    </row>
    <row r="46" spans="1:17" s="264" customFormat="1" ht="45" customHeight="1" x14ac:dyDescent="0.3">
      <c r="A46" s="282" t="s">
        <v>329</v>
      </c>
      <c r="B46" s="282" t="s">
        <v>330</v>
      </c>
      <c r="C46" s="282" t="s">
        <v>331</v>
      </c>
      <c r="D46" s="2" t="s">
        <v>938</v>
      </c>
      <c r="E46" s="2" t="s">
        <v>13</v>
      </c>
      <c r="F46" s="2" t="s">
        <v>8</v>
      </c>
      <c r="G46" s="3"/>
      <c r="H46" s="281"/>
      <c r="I46" s="11"/>
      <c r="J46" s="1"/>
      <c r="K46" s="2" t="s">
        <v>17</v>
      </c>
      <c r="L46" s="2" t="s">
        <v>139</v>
      </c>
      <c r="M46" s="269"/>
      <c r="N46" s="270"/>
      <c r="O46" s="270"/>
      <c r="P46" s="269"/>
      <c r="Q46"/>
    </row>
    <row r="47" spans="1:17" s="264" customFormat="1" ht="45" customHeight="1" x14ac:dyDescent="0.3">
      <c r="A47" s="282" t="s">
        <v>334</v>
      </c>
      <c r="B47" s="282" t="s">
        <v>335</v>
      </c>
      <c r="C47" s="282" t="s">
        <v>336</v>
      </c>
      <c r="D47" s="2" t="s">
        <v>938</v>
      </c>
      <c r="E47" s="2" t="s">
        <v>13</v>
      </c>
      <c r="F47" s="2" t="s">
        <v>8</v>
      </c>
      <c r="G47" s="3"/>
      <c r="H47" s="281"/>
      <c r="I47" s="11"/>
      <c r="J47" s="1"/>
      <c r="K47" s="2" t="s">
        <v>17</v>
      </c>
      <c r="L47" s="2" t="s">
        <v>139</v>
      </c>
      <c r="M47" s="269"/>
      <c r="N47" s="270"/>
      <c r="O47" s="270"/>
      <c r="P47" s="269"/>
      <c r="Q47"/>
    </row>
    <row r="48" spans="1:17" s="264" customFormat="1" ht="45" customHeight="1" x14ac:dyDescent="0.3">
      <c r="A48" s="282" t="s">
        <v>90</v>
      </c>
      <c r="B48" s="282" t="s">
        <v>91</v>
      </c>
      <c r="C48" s="282" t="s">
        <v>92</v>
      </c>
      <c r="D48" s="2" t="s">
        <v>937</v>
      </c>
      <c r="E48" s="2" t="s">
        <v>13</v>
      </c>
      <c r="F48" s="2" t="s">
        <v>8</v>
      </c>
      <c r="G48" s="3"/>
      <c r="H48" s="281"/>
      <c r="I48" s="11"/>
      <c r="J48" s="1"/>
      <c r="K48" s="2"/>
      <c r="L48" s="2" t="s">
        <v>94</v>
      </c>
      <c r="M48" s="269"/>
      <c r="N48" s="270"/>
      <c r="O48" s="270"/>
      <c r="P48" s="269"/>
      <c r="Q48"/>
    </row>
    <row r="49" spans="1:17" s="264" customFormat="1" ht="45" customHeight="1" x14ac:dyDescent="0.3">
      <c r="A49" s="282" t="s">
        <v>98</v>
      </c>
      <c r="B49" s="282" t="s">
        <v>99</v>
      </c>
      <c r="C49" s="282" t="s">
        <v>100</v>
      </c>
      <c r="D49" s="2" t="s">
        <v>937</v>
      </c>
      <c r="E49" s="2" t="s">
        <v>13</v>
      </c>
      <c r="F49" s="2" t="s">
        <v>8</v>
      </c>
      <c r="G49" s="3"/>
      <c r="H49" s="281"/>
      <c r="I49" s="11"/>
      <c r="J49" s="1"/>
      <c r="K49" s="2"/>
      <c r="L49" s="2" t="s">
        <v>94</v>
      </c>
      <c r="M49" s="269"/>
      <c r="N49" s="270"/>
      <c r="O49" s="270"/>
      <c r="P49" s="269"/>
      <c r="Q49"/>
    </row>
    <row r="50" spans="1:17" s="264" customFormat="1" ht="45" customHeight="1" x14ac:dyDescent="0.3">
      <c r="A50" s="282" t="s">
        <v>103</v>
      </c>
      <c r="B50" s="282" t="s">
        <v>104</v>
      </c>
      <c r="C50" s="282" t="s">
        <v>105</v>
      </c>
      <c r="D50" s="2" t="s">
        <v>937</v>
      </c>
      <c r="E50" s="2" t="s">
        <v>13</v>
      </c>
      <c r="F50" s="2" t="s">
        <v>8</v>
      </c>
      <c r="G50" s="3"/>
      <c r="H50" s="281"/>
      <c r="I50" s="11"/>
      <c r="J50" s="1"/>
      <c r="K50" s="2"/>
      <c r="L50" s="2" t="s">
        <v>94</v>
      </c>
      <c r="M50" s="269"/>
      <c r="N50" s="270"/>
      <c r="O50" s="270"/>
      <c r="P50" s="269"/>
      <c r="Q50"/>
    </row>
    <row r="51" spans="1:17" s="264" customFormat="1" ht="45" customHeight="1" x14ac:dyDescent="0.3">
      <c r="A51" s="282" t="s">
        <v>108</v>
      </c>
      <c r="B51" s="282" t="s">
        <v>109</v>
      </c>
      <c r="C51" s="282" t="s">
        <v>110</v>
      </c>
      <c r="D51" s="2" t="s">
        <v>937</v>
      </c>
      <c r="E51" s="2" t="s">
        <v>13</v>
      </c>
      <c r="F51" s="2" t="s">
        <v>8</v>
      </c>
      <c r="G51" s="3"/>
      <c r="H51" s="281"/>
      <c r="I51" s="11"/>
      <c r="J51" s="1"/>
      <c r="K51" s="2"/>
      <c r="L51" s="2" t="s">
        <v>94</v>
      </c>
      <c r="M51" s="269"/>
      <c r="N51" s="270"/>
      <c r="O51" s="270"/>
      <c r="P51" s="269"/>
      <c r="Q51"/>
    </row>
    <row r="52" spans="1:17" s="264" customFormat="1" ht="45" customHeight="1" x14ac:dyDescent="0.3">
      <c r="A52" s="282" t="s">
        <v>176</v>
      </c>
      <c r="B52" s="282" t="s">
        <v>177</v>
      </c>
      <c r="C52" s="282" t="s">
        <v>178</v>
      </c>
      <c r="D52" s="2" t="s">
        <v>937</v>
      </c>
      <c r="E52" s="2" t="s">
        <v>13</v>
      </c>
      <c r="F52" s="2" t="s">
        <v>8</v>
      </c>
      <c r="G52" s="3"/>
      <c r="H52" s="281"/>
      <c r="I52" s="11"/>
      <c r="J52" s="1"/>
      <c r="K52" s="2"/>
      <c r="L52" s="2" t="s">
        <v>94</v>
      </c>
      <c r="M52" s="269"/>
      <c r="N52" s="270"/>
      <c r="O52" s="270"/>
      <c r="P52" s="269"/>
      <c r="Q52"/>
    </row>
    <row r="53" spans="1:17" s="264" customFormat="1" ht="45" customHeight="1" x14ac:dyDescent="0.3">
      <c r="A53" s="282" t="s">
        <v>181</v>
      </c>
      <c r="B53" s="282" t="s">
        <v>177</v>
      </c>
      <c r="C53" s="282" t="s">
        <v>182</v>
      </c>
      <c r="D53" s="2" t="s">
        <v>937</v>
      </c>
      <c r="E53" s="2" t="s">
        <v>13</v>
      </c>
      <c r="F53" s="2" t="s">
        <v>8</v>
      </c>
      <c r="G53" s="3"/>
      <c r="H53" s="281"/>
      <c r="I53" s="11"/>
      <c r="J53" s="1"/>
      <c r="K53" s="2"/>
      <c r="L53" s="2" t="s">
        <v>94</v>
      </c>
      <c r="M53" s="269"/>
      <c r="N53" s="270"/>
      <c r="O53" s="270"/>
      <c r="P53" s="269"/>
      <c r="Q53"/>
    </row>
    <row r="54" spans="1:17" s="264" customFormat="1" ht="45" customHeight="1" x14ac:dyDescent="0.3">
      <c r="A54" s="282" t="s">
        <v>185</v>
      </c>
      <c r="B54" s="282" t="s">
        <v>186</v>
      </c>
      <c r="C54" s="282" t="s">
        <v>187</v>
      </c>
      <c r="D54" s="2" t="s">
        <v>937</v>
      </c>
      <c r="E54" s="2" t="s">
        <v>13</v>
      </c>
      <c r="F54" s="2" t="s">
        <v>8</v>
      </c>
      <c r="G54" s="3"/>
      <c r="H54" s="281"/>
      <c r="I54" s="11"/>
      <c r="J54" s="1"/>
      <c r="K54" s="2"/>
      <c r="L54" s="2" t="s">
        <v>94</v>
      </c>
      <c r="M54" s="269"/>
      <c r="N54" s="270"/>
      <c r="O54" s="270"/>
      <c r="P54" s="269"/>
      <c r="Q54"/>
    </row>
    <row r="55" spans="1:17" s="264" customFormat="1" ht="45" customHeight="1" x14ac:dyDescent="0.3">
      <c r="A55" s="282" t="s">
        <v>190</v>
      </c>
      <c r="B55" s="282" t="s">
        <v>191</v>
      </c>
      <c r="C55" s="282" t="s">
        <v>192</v>
      </c>
      <c r="D55" s="2" t="s">
        <v>937</v>
      </c>
      <c r="E55" s="2" t="s">
        <v>13</v>
      </c>
      <c r="F55" s="2" t="s">
        <v>8</v>
      </c>
      <c r="G55" s="3"/>
      <c r="H55" s="281"/>
      <c r="I55" s="11"/>
      <c r="J55" s="1"/>
      <c r="K55" s="2"/>
      <c r="L55" s="2" t="s">
        <v>94</v>
      </c>
      <c r="M55" s="269"/>
      <c r="N55" s="270"/>
      <c r="O55" s="270"/>
      <c r="P55" s="269"/>
      <c r="Q55"/>
    </row>
    <row r="56" spans="1:17" s="264" customFormat="1" ht="45" customHeight="1" x14ac:dyDescent="0.3">
      <c r="A56" s="282" t="s">
        <v>473</v>
      </c>
      <c r="B56" s="282" t="s">
        <v>474</v>
      </c>
      <c r="C56" s="282" t="s">
        <v>475</v>
      </c>
      <c r="D56" s="2" t="s">
        <v>937</v>
      </c>
      <c r="E56" s="2" t="s">
        <v>13</v>
      </c>
      <c r="F56" s="2" t="s">
        <v>8</v>
      </c>
      <c r="G56" s="3"/>
      <c r="H56" s="281"/>
      <c r="I56" s="11"/>
      <c r="J56" s="1"/>
      <c r="K56" s="2"/>
      <c r="L56" s="2" t="s">
        <v>94</v>
      </c>
      <c r="M56" s="269"/>
      <c r="N56" s="270"/>
      <c r="O56" s="270"/>
      <c r="P56" s="269"/>
      <c r="Q56"/>
    </row>
    <row r="57" spans="1:17" s="264" customFormat="1" ht="45" customHeight="1" x14ac:dyDescent="0.3">
      <c r="A57" s="282" t="s">
        <v>478</v>
      </c>
      <c r="B57" s="282" t="s">
        <v>479</v>
      </c>
      <c r="C57" s="282" t="s">
        <v>480</v>
      </c>
      <c r="D57" s="2" t="s">
        <v>937</v>
      </c>
      <c r="E57" s="2" t="s">
        <v>13</v>
      </c>
      <c r="F57" s="2" t="s">
        <v>8</v>
      </c>
      <c r="G57" s="3"/>
      <c r="H57" s="281"/>
      <c r="I57" s="11"/>
      <c r="J57" s="1"/>
      <c r="K57" s="2"/>
      <c r="L57" s="2" t="s">
        <v>94</v>
      </c>
      <c r="M57" s="269"/>
      <c r="N57" s="270"/>
      <c r="O57" s="270"/>
      <c r="P57" s="269"/>
      <c r="Q57"/>
    </row>
    <row r="58" spans="1:17" s="264" customFormat="1" ht="45" customHeight="1" x14ac:dyDescent="0.3">
      <c r="A58" s="282" t="s">
        <v>483</v>
      </c>
      <c r="B58" s="282" t="s">
        <v>484</v>
      </c>
      <c r="C58" s="282" t="s">
        <v>485</v>
      </c>
      <c r="D58" s="2" t="s">
        <v>937</v>
      </c>
      <c r="E58" s="2" t="s">
        <v>13</v>
      </c>
      <c r="F58" s="2" t="s">
        <v>8</v>
      </c>
      <c r="G58" s="3"/>
      <c r="H58" s="281"/>
      <c r="I58" s="11"/>
      <c r="J58" s="1"/>
      <c r="K58" s="2"/>
      <c r="L58" s="2" t="s">
        <v>94</v>
      </c>
      <c r="M58" s="269"/>
      <c r="N58" s="270"/>
      <c r="O58" s="270"/>
      <c r="P58" s="269"/>
      <c r="Q58"/>
    </row>
    <row r="59" spans="1:17" s="264" customFormat="1" ht="45" customHeight="1" x14ac:dyDescent="0.3">
      <c r="A59" s="282" t="s">
        <v>488</v>
      </c>
      <c r="B59" s="282" t="s">
        <v>489</v>
      </c>
      <c r="C59" s="282" t="s">
        <v>490</v>
      </c>
      <c r="D59" s="2" t="s">
        <v>937</v>
      </c>
      <c r="E59" s="2" t="s">
        <v>13</v>
      </c>
      <c r="F59" s="2" t="s">
        <v>8</v>
      </c>
      <c r="G59" s="3"/>
      <c r="H59" s="281"/>
      <c r="I59" s="11"/>
      <c r="J59" s="1"/>
      <c r="K59" s="2"/>
      <c r="L59" s="2" t="s">
        <v>94</v>
      </c>
      <c r="M59" s="269"/>
      <c r="N59" s="270"/>
      <c r="O59" s="270"/>
      <c r="P59" s="269"/>
      <c r="Q59"/>
    </row>
    <row r="60" spans="1:17" s="264" customFormat="1" ht="45" customHeight="1" x14ac:dyDescent="0.3">
      <c r="A60" s="282" t="s">
        <v>41</v>
      </c>
      <c r="B60" s="282" t="s">
        <v>42</v>
      </c>
      <c r="C60" s="282" t="s">
        <v>43</v>
      </c>
      <c r="D60" s="2" t="s">
        <v>935</v>
      </c>
      <c r="E60" s="2" t="s">
        <v>7</v>
      </c>
      <c r="F60" s="2" t="s">
        <v>8</v>
      </c>
      <c r="G60" s="3"/>
      <c r="H60" s="281"/>
      <c r="I60" s="11"/>
      <c r="J60" s="1"/>
      <c r="K60" s="2"/>
      <c r="L60" s="2" t="s">
        <v>44</v>
      </c>
      <c r="M60" s="269"/>
      <c r="N60" s="270"/>
      <c r="O60" s="270"/>
      <c r="P60" s="269"/>
      <c r="Q60"/>
    </row>
    <row r="61" spans="1:17" s="264" customFormat="1" ht="45" customHeight="1" x14ac:dyDescent="0.3">
      <c r="A61" s="282" t="s">
        <v>47</v>
      </c>
      <c r="B61" s="282" t="s">
        <v>48</v>
      </c>
      <c r="C61" s="282" t="s">
        <v>49</v>
      </c>
      <c r="D61" s="2" t="s">
        <v>935</v>
      </c>
      <c r="E61" s="2" t="s">
        <v>7</v>
      </c>
      <c r="F61" s="2" t="s">
        <v>8</v>
      </c>
      <c r="G61" s="3"/>
      <c r="H61" s="281"/>
      <c r="I61" s="11"/>
      <c r="J61" s="1"/>
      <c r="K61" s="2"/>
      <c r="L61" s="2" t="s">
        <v>44</v>
      </c>
      <c r="M61" s="269"/>
      <c r="N61" s="270"/>
      <c r="O61" s="270"/>
      <c r="P61" s="269"/>
      <c r="Q61"/>
    </row>
    <row r="62" spans="1:17" s="264" customFormat="1" ht="45" customHeight="1" x14ac:dyDescent="0.3">
      <c r="A62" s="282" t="s">
        <v>51</v>
      </c>
      <c r="B62" s="282" t="s">
        <v>52</v>
      </c>
      <c r="C62" s="282" t="s">
        <v>53</v>
      </c>
      <c r="D62" s="2" t="s">
        <v>935</v>
      </c>
      <c r="E62" s="2" t="s">
        <v>7</v>
      </c>
      <c r="F62" s="2" t="s">
        <v>8</v>
      </c>
      <c r="G62" s="3"/>
      <c r="H62" s="281"/>
      <c r="I62" s="11"/>
      <c r="J62" s="1"/>
      <c r="K62" s="2"/>
      <c r="L62" s="2" t="s">
        <v>44</v>
      </c>
      <c r="M62" s="269"/>
      <c r="N62" s="270"/>
      <c r="O62" s="270"/>
      <c r="P62" s="269"/>
      <c r="Q62"/>
    </row>
    <row r="63" spans="1:17" s="264" customFormat="1" ht="45" customHeight="1" x14ac:dyDescent="0.3">
      <c r="A63" s="282" t="s">
        <v>55</v>
      </c>
      <c r="B63" s="282" t="s">
        <v>56</v>
      </c>
      <c r="C63" s="282" t="s">
        <v>57</v>
      </c>
      <c r="D63" s="2" t="s">
        <v>935</v>
      </c>
      <c r="E63" s="2" t="s">
        <v>7</v>
      </c>
      <c r="F63" s="2" t="s">
        <v>8</v>
      </c>
      <c r="G63" s="3"/>
      <c r="H63" s="281"/>
      <c r="I63" s="11"/>
      <c r="J63" s="1"/>
      <c r="K63" s="2"/>
      <c r="L63" s="2" t="s">
        <v>44</v>
      </c>
      <c r="M63" s="269"/>
      <c r="N63" s="270"/>
      <c r="O63" s="270"/>
      <c r="P63" s="269"/>
      <c r="Q63"/>
    </row>
    <row r="64" spans="1:17" s="264" customFormat="1" ht="45" customHeight="1" x14ac:dyDescent="0.3">
      <c r="A64" s="282" t="s">
        <v>59</v>
      </c>
      <c r="B64" s="282" t="s">
        <v>60</v>
      </c>
      <c r="C64" s="282" t="s">
        <v>61</v>
      </c>
      <c r="D64" s="2" t="s">
        <v>935</v>
      </c>
      <c r="E64" s="2" t="s">
        <v>7</v>
      </c>
      <c r="F64" s="2" t="s">
        <v>8</v>
      </c>
      <c r="G64" s="3"/>
      <c r="H64" s="281"/>
      <c r="I64" s="11"/>
      <c r="J64" s="1"/>
      <c r="K64" s="2"/>
      <c r="L64" s="2" t="s">
        <v>44</v>
      </c>
      <c r="M64" s="269"/>
      <c r="N64" s="270"/>
      <c r="O64" s="270"/>
      <c r="P64" s="269"/>
      <c r="Q64"/>
    </row>
    <row r="65" spans="1:17" s="264" customFormat="1" ht="45" customHeight="1" x14ac:dyDescent="0.3">
      <c r="A65" s="282" t="s">
        <v>63</v>
      </c>
      <c r="B65" s="282" t="s">
        <v>60</v>
      </c>
      <c r="C65" s="282" t="s">
        <v>64</v>
      </c>
      <c r="D65" s="2" t="s">
        <v>935</v>
      </c>
      <c r="E65" s="2" t="s">
        <v>7</v>
      </c>
      <c r="F65" s="2" t="s">
        <v>8</v>
      </c>
      <c r="G65" s="3"/>
      <c r="H65" s="281"/>
      <c r="I65" s="11"/>
      <c r="J65" s="1"/>
      <c r="K65" s="2"/>
      <c r="L65" s="2" t="s">
        <v>44</v>
      </c>
      <c r="M65" s="269"/>
      <c r="N65" s="270"/>
      <c r="O65" s="270"/>
      <c r="P65" s="269"/>
      <c r="Q65"/>
    </row>
    <row r="66" spans="1:17" s="264" customFormat="1" ht="45" customHeight="1" x14ac:dyDescent="0.3">
      <c r="A66" s="282" t="s">
        <v>66</v>
      </c>
      <c r="B66" s="282" t="s">
        <v>67</v>
      </c>
      <c r="C66" s="282" t="s">
        <v>68</v>
      </c>
      <c r="D66" s="2" t="s">
        <v>935</v>
      </c>
      <c r="E66" s="2" t="s">
        <v>7</v>
      </c>
      <c r="F66" s="2" t="s">
        <v>8</v>
      </c>
      <c r="G66" s="3"/>
      <c r="H66" s="281"/>
      <c r="I66" s="11"/>
      <c r="J66" s="1"/>
      <c r="K66" s="2"/>
      <c r="L66" s="2" t="s">
        <v>44</v>
      </c>
      <c r="M66" s="269"/>
      <c r="N66" s="270"/>
      <c r="O66" s="270"/>
      <c r="P66" s="269"/>
      <c r="Q66"/>
    </row>
    <row r="67" spans="1:17" s="264" customFormat="1" ht="45" customHeight="1" x14ac:dyDescent="0.3">
      <c r="A67" s="282" t="s">
        <v>70</v>
      </c>
      <c r="B67" s="282" t="s">
        <v>67</v>
      </c>
      <c r="C67" s="282" t="s">
        <v>71</v>
      </c>
      <c r="D67" s="2" t="s">
        <v>935</v>
      </c>
      <c r="E67" s="2" t="s">
        <v>7</v>
      </c>
      <c r="F67" s="2" t="s">
        <v>8</v>
      </c>
      <c r="G67" s="3"/>
      <c r="H67" s="281"/>
      <c r="I67" s="11"/>
      <c r="J67" s="1"/>
      <c r="K67" s="2"/>
      <c r="L67" s="2" t="s">
        <v>44</v>
      </c>
      <c r="M67" s="269"/>
      <c r="N67" s="270"/>
      <c r="O67" s="270"/>
      <c r="P67" s="269"/>
      <c r="Q67"/>
    </row>
    <row r="68" spans="1:17" s="264" customFormat="1" ht="45" customHeight="1" x14ac:dyDescent="0.3">
      <c r="A68" s="282" t="s">
        <v>112</v>
      </c>
      <c r="B68" s="282" t="s">
        <v>113</v>
      </c>
      <c r="C68" s="282" t="s">
        <v>114</v>
      </c>
      <c r="D68" s="2" t="s">
        <v>937</v>
      </c>
      <c r="E68" s="2" t="s">
        <v>7</v>
      </c>
      <c r="F68" s="2" t="s">
        <v>8</v>
      </c>
      <c r="G68" s="3"/>
      <c r="H68" s="281"/>
      <c r="I68" s="11"/>
      <c r="J68" s="1"/>
      <c r="K68" s="2"/>
      <c r="L68" s="2" t="s">
        <v>44</v>
      </c>
      <c r="M68" s="269"/>
      <c r="N68" s="270"/>
      <c r="O68" s="270"/>
      <c r="P68" s="269"/>
      <c r="Q68"/>
    </row>
    <row r="69" spans="1:17" s="264" customFormat="1" ht="45" customHeight="1" x14ac:dyDescent="0.3">
      <c r="A69" s="282" t="s">
        <v>284</v>
      </c>
      <c r="B69" s="282" t="s">
        <v>285</v>
      </c>
      <c r="C69" s="282" t="s">
        <v>286</v>
      </c>
      <c r="D69" s="2" t="s">
        <v>935</v>
      </c>
      <c r="E69" s="2" t="s">
        <v>7</v>
      </c>
      <c r="F69" s="2" t="s">
        <v>8</v>
      </c>
      <c r="G69" s="3"/>
      <c r="H69" s="281"/>
      <c r="I69" s="11"/>
      <c r="J69" s="1"/>
      <c r="K69" s="2"/>
      <c r="L69" s="2" t="s">
        <v>44</v>
      </c>
      <c r="M69" s="269"/>
      <c r="N69" s="270"/>
      <c r="O69" s="270"/>
      <c r="P69" s="269"/>
      <c r="Q69"/>
    </row>
    <row r="70" spans="1:17" s="264" customFormat="1" ht="45" customHeight="1" x14ac:dyDescent="0.3">
      <c r="A70" s="282" t="s">
        <v>289</v>
      </c>
      <c r="B70" s="282" t="s">
        <v>290</v>
      </c>
      <c r="C70" s="282" t="s">
        <v>291</v>
      </c>
      <c r="D70" s="2" t="s">
        <v>935</v>
      </c>
      <c r="E70" s="2" t="s">
        <v>7</v>
      </c>
      <c r="F70" s="2" t="s">
        <v>8</v>
      </c>
      <c r="G70" s="3"/>
      <c r="H70" s="281"/>
      <c r="I70" s="11"/>
      <c r="J70" s="1"/>
      <c r="K70" s="2" t="s">
        <v>15</v>
      </c>
      <c r="L70" s="2" t="s">
        <v>44</v>
      </c>
      <c r="M70" s="269"/>
      <c r="N70" s="270"/>
      <c r="O70" s="270"/>
      <c r="P70" s="269"/>
      <c r="Q70"/>
    </row>
    <row r="71" spans="1:17" s="264" customFormat="1" ht="45" customHeight="1" x14ac:dyDescent="0.3">
      <c r="A71" s="282" t="s">
        <v>294</v>
      </c>
      <c r="B71" s="282" t="s">
        <v>295</v>
      </c>
      <c r="C71" s="282" t="s">
        <v>296</v>
      </c>
      <c r="D71" s="2" t="s">
        <v>935</v>
      </c>
      <c r="E71" s="2" t="s">
        <v>7</v>
      </c>
      <c r="F71" s="2" t="s">
        <v>8</v>
      </c>
      <c r="G71" s="3"/>
      <c r="H71" s="281"/>
      <c r="I71" s="11"/>
      <c r="J71" s="1"/>
      <c r="K71" s="2" t="s">
        <v>15</v>
      </c>
      <c r="L71" s="2" t="s">
        <v>44</v>
      </c>
      <c r="M71" s="269"/>
      <c r="N71" s="270"/>
      <c r="O71" s="270"/>
      <c r="P71" s="269"/>
      <c r="Q71"/>
    </row>
    <row r="72" spans="1:17" s="264" customFormat="1" ht="45" customHeight="1" x14ac:dyDescent="0.3">
      <c r="A72" s="282" t="s">
        <v>298</v>
      </c>
      <c r="B72" s="282" t="s">
        <v>299</v>
      </c>
      <c r="C72" s="282" t="s">
        <v>300</v>
      </c>
      <c r="D72" s="2" t="s">
        <v>935</v>
      </c>
      <c r="E72" s="2" t="s">
        <v>7</v>
      </c>
      <c r="F72" s="2" t="s">
        <v>8</v>
      </c>
      <c r="G72" s="3"/>
      <c r="H72" s="281"/>
      <c r="I72" s="11"/>
      <c r="J72" s="1"/>
      <c r="K72" s="2" t="s">
        <v>15</v>
      </c>
      <c r="L72" s="2" t="s">
        <v>44</v>
      </c>
      <c r="M72" s="269"/>
      <c r="N72" s="270"/>
      <c r="O72" s="270"/>
      <c r="P72" s="269"/>
      <c r="Q72"/>
    </row>
    <row r="73" spans="1:17" s="264" customFormat="1" ht="45" customHeight="1" x14ac:dyDescent="0.3">
      <c r="A73" s="282" t="s">
        <v>789</v>
      </c>
      <c r="B73" s="282" t="s">
        <v>790</v>
      </c>
      <c r="C73" s="282" t="s">
        <v>791</v>
      </c>
      <c r="D73" s="2" t="s">
        <v>935</v>
      </c>
      <c r="E73" s="2" t="s">
        <v>7</v>
      </c>
      <c r="F73" s="2" t="s">
        <v>8</v>
      </c>
      <c r="G73" s="3"/>
      <c r="H73" s="281"/>
      <c r="I73" s="11"/>
      <c r="J73" s="1"/>
      <c r="K73" s="2"/>
      <c r="L73" s="2" t="s">
        <v>44</v>
      </c>
      <c r="M73" s="269"/>
      <c r="N73" s="270"/>
      <c r="O73" s="270"/>
      <c r="P73" s="269"/>
      <c r="Q73"/>
    </row>
    <row r="74" spans="1:17" s="264" customFormat="1" ht="45" customHeight="1" x14ac:dyDescent="0.3">
      <c r="A74" s="282" t="s">
        <v>792</v>
      </c>
      <c r="B74" s="282" t="s">
        <v>793</v>
      </c>
      <c r="C74" s="282" t="s">
        <v>791</v>
      </c>
      <c r="D74" s="2" t="s">
        <v>935</v>
      </c>
      <c r="E74" s="2" t="s">
        <v>7</v>
      </c>
      <c r="F74" s="2" t="s">
        <v>8</v>
      </c>
      <c r="G74" s="3"/>
      <c r="H74" s="281"/>
      <c r="I74" s="11"/>
      <c r="J74" s="1"/>
      <c r="K74" s="2"/>
      <c r="L74" s="2" t="s">
        <v>44</v>
      </c>
      <c r="M74" s="269"/>
      <c r="N74" s="270"/>
      <c r="O74" s="270"/>
      <c r="P74" s="269"/>
      <c r="Q74"/>
    </row>
    <row r="75" spans="1:17" s="264" customFormat="1" ht="45" customHeight="1" x14ac:dyDescent="0.3">
      <c r="A75" s="282" t="s">
        <v>794</v>
      </c>
      <c r="B75" s="282" t="s">
        <v>793</v>
      </c>
      <c r="C75" s="282" t="s">
        <v>795</v>
      </c>
      <c r="D75" s="2" t="s">
        <v>935</v>
      </c>
      <c r="E75" s="2" t="s">
        <v>7</v>
      </c>
      <c r="F75" s="2" t="s">
        <v>8</v>
      </c>
      <c r="G75" s="3"/>
      <c r="H75" s="281"/>
      <c r="I75" s="11"/>
      <c r="J75" s="1"/>
      <c r="K75" s="2"/>
      <c r="L75" s="2" t="s">
        <v>44</v>
      </c>
      <c r="M75" s="269"/>
      <c r="N75" s="270"/>
      <c r="O75" s="270"/>
      <c r="P75" s="269"/>
      <c r="Q75"/>
    </row>
    <row r="76" spans="1:17" s="264" customFormat="1" ht="45" customHeight="1" x14ac:dyDescent="0.3">
      <c r="A76" s="282" t="s">
        <v>796</v>
      </c>
      <c r="B76" s="282" t="s">
        <v>790</v>
      </c>
      <c r="C76" s="282" t="s">
        <v>795</v>
      </c>
      <c r="D76" s="2" t="s">
        <v>935</v>
      </c>
      <c r="E76" s="2" t="s">
        <v>7</v>
      </c>
      <c r="F76" s="2" t="s">
        <v>8</v>
      </c>
      <c r="G76" s="3"/>
      <c r="H76" s="281"/>
      <c r="I76" s="11"/>
      <c r="J76" s="1"/>
      <c r="K76" s="2"/>
      <c r="L76" s="2" t="s">
        <v>44</v>
      </c>
      <c r="M76" s="269"/>
      <c r="N76" s="270"/>
      <c r="O76" s="270"/>
      <c r="P76" s="269"/>
      <c r="Q76"/>
    </row>
    <row r="77" spans="1:17" s="264" customFormat="1" ht="45" customHeight="1" x14ac:dyDescent="0.3">
      <c r="A77" s="282" t="s">
        <v>303</v>
      </c>
      <c r="B77" s="282" t="s">
        <v>304</v>
      </c>
      <c r="C77" s="282" t="s">
        <v>305</v>
      </c>
      <c r="D77" s="2" t="s">
        <v>935</v>
      </c>
      <c r="E77" s="2" t="s">
        <v>13</v>
      </c>
      <c r="F77" s="2" t="s">
        <v>8</v>
      </c>
      <c r="G77" s="3"/>
      <c r="H77" s="281"/>
      <c r="I77" s="11"/>
      <c r="J77" s="1"/>
      <c r="K77" s="2"/>
      <c r="L77" s="2" t="s">
        <v>44</v>
      </c>
      <c r="M77" s="269"/>
      <c r="N77" s="270"/>
      <c r="O77" s="270"/>
      <c r="P77" s="269"/>
      <c r="Q77"/>
    </row>
    <row r="78" spans="1:17" s="264" customFormat="1" ht="45" customHeight="1" x14ac:dyDescent="0.3">
      <c r="A78" s="282" t="s">
        <v>309</v>
      </c>
      <c r="B78" s="282" t="s">
        <v>310</v>
      </c>
      <c r="C78" s="282" t="s">
        <v>311</v>
      </c>
      <c r="D78" s="2" t="s">
        <v>935</v>
      </c>
      <c r="E78" s="2" t="s">
        <v>13</v>
      </c>
      <c r="F78" s="2" t="s">
        <v>8</v>
      </c>
      <c r="G78" s="3"/>
      <c r="H78" s="281"/>
      <c r="I78" s="11"/>
      <c r="J78" s="1"/>
      <c r="K78" s="2"/>
      <c r="L78" s="2" t="s">
        <v>44</v>
      </c>
      <c r="M78" s="269"/>
      <c r="N78" s="270"/>
      <c r="O78" s="270"/>
      <c r="P78" s="269"/>
      <c r="Q78"/>
    </row>
    <row r="79" spans="1:17" s="264" customFormat="1" ht="45" customHeight="1" x14ac:dyDescent="0.3">
      <c r="A79" s="282" t="s">
        <v>314</v>
      </c>
      <c r="B79" s="282" t="s">
        <v>315</v>
      </c>
      <c r="C79" s="282" t="s">
        <v>316</v>
      </c>
      <c r="D79" s="2" t="s">
        <v>935</v>
      </c>
      <c r="E79" s="2" t="s">
        <v>13</v>
      </c>
      <c r="F79" s="2" t="s">
        <v>8</v>
      </c>
      <c r="G79" s="3"/>
      <c r="H79" s="281"/>
      <c r="I79" s="11"/>
      <c r="J79" s="1"/>
      <c r="K79" s="2"/>
      <c r="L79" s="2" t="s">
        <v>44</v>
      </c>
      <c r="M79" s="269"/>
      <c r="N79" s="270"/>
      <c r="O79" s="270"/>
      <c r="P79" s="269"/>
      <c r="Q79"/>
    </row>
    <row r="80" spans="1:17" s="264" customFormat="1" ht="45" customHeight="1" x14ac:dyDescent="0.3">
      <c r="A80" s="282" t="s">
        <v>319</v>
      </c>
      <c r="B80" s="282" t="s">
        <v>320</v>
      </c>
      <c r="C80" s="282" t="s">
        <v>321</v>
      </c>
      <c r="D80" s="2" t="s">
        <v>935</v>
      </c>
      <c r="E80" s="2" t="s">
        <v>13</v>
      </c>
      <c r="F80" s="2" t="s">
        <v>8</v>
      </c>
      <c r="G80" s="3"/>
      <c r="H80" s="281"/>
      <c r="I80" s="11"/>
      <c r="J80" s="1"/>
      <c r="K80" s="2"/>
      <c r="L80" s="2" t="s">
        <v>44</v>
      </c>
      <c r="M80" s="269"/>
      <c r="N80" s="270"/>
      <c r="O80" s="270"/>
      <c r="P80" s="269"/>
      <c r="Q80"/>
    </row>
    <row r="81" spans="1:17" s="264" customFormat="1" ht="45" customHeight="1" x14ac:dyDescent="0.3">
      <c r="A81" s="282" t="s">
        <v>361</v>
      </c>
      <c r="B81" s="282" t="s">
        <v>362</v>
      </c>
      <c r="C81" s="282" t="s">
        <v>363</v>
      </c>
      <c r="D81" s="2" t="s">
        <v>935</v>
      </c>
      <c r="E81" s="2" t="s">
        <v>13</v>
      </c>
      <c r="F81" s="2" t="s">
        <v>10</v>
      </c>
      <c r="G81" s="3"/>
      <c r="H81" s="281"/>
      <c r="I81" s="11"/>
      <c r="J81" s="1"/>
      <c r="K81" s="2"/>
      <c r="L81" s="2" t="s">
        <v>44</v>
      </c>
      <c r="M81" s="269"/>
      <c r="N81" s="270"/>
      <c r="O81" s="270"/>
      <c r="P81" s="269"/>
      <c r="Q81"/>
    </row>
    <row r="82" spans="1:17" s="264" customFormat="1" ht="45" customHeight="1" x14ac:dyDescent="0.3">
      <c r="A82" s="282" t="s">
        <v>366</v>
      </c>
      <c r="B82" s="282" t="s">
        <v>367</v>
      </c>
      <c r="C82" s="282" t="s">
        <v>368</v>
      </c>
      <c r="D82" s="2" t="s">
        <v>935</v>
      </c>
      <c r="E82" s="2" t="s">
        <v>13</v>
      </c>
      <c r="F82" s="2" t="s">
        <v>10</v>
      </c>
      <c r="G82" s="3"/>
      <c r="H82" s="281"/>
      <c r="I82" s="11"/>
      <c r="J82" s="1"/>
      <c r="K82" s="2"/>
      <c r="L82" s="2" t="s">
        <v>44</v>
      </c>
      <c r="M82" s="269"/>
      <c r="N82" s="270"/>
      <c r="O82" s="270"/>
      <c r="P82" s="269"/>
      <c r="Q82"/>
    </row>
    <row r="83" spans="1:17" s="264" customFormat="1" ht="45" customHeight="1" x14ac:dyDescent="0.3">
      <c r="A83" s="282" t="s">
        <v>371</v>
      </c>
      <c r="B83" s="282" t="s">
        <v>372</v>
      </c>
      <c r="C83" s="282" t="s">
        <v>373</v>
      </c>
      <c r="D83" s="2" t="s">
        <v>935</v>
      </c>
      <c r="E83" s="2" t="s">
        <v>13</v>
      </c>
      <c r="F83" s="2" t="s">
        <v>10</v>
      </c>
      <c r="G83" s="3"/>
      <c r="H83" s="281"/>
      <c r="I83" s="11"/>
      <c r="J83" s="1"/>
      <c r="K83" s="2"/>
      <c r="L83" s="2" t="s">
        <v>44</v>
      </c>
      <c r="M83" s="269"/>
      <c r="N83" s="270"/>
      <c r="O83" s="270"/>
      <c r="P83" s="269"/>
      <c r="Q83"/>
    </row>
    <row r="84" spans="1:17" s="264" customFormat="1" ht="45" customHeight="1" x14ac:dyDescent="0.3">
      <c r="A84" s="282" t="s">
        <v>376</v>
      </c>
      <c r="B84" s="282" t="s">
        <v>377</v>
      </c>
      <c r="C84" s="282" t="s">
        <v>378</v>
      </c>
      <c r="D84" s="2" t="s">
        <v>935</v>
      </c>
      <c r="E84" s="2" t="s">
        <v>13</v>
      </c>
      <c r="F84" s="2" t="s">
        <v>10</v>
      </c>
      <c r="G84" s="3"/>
      <c r="H84" s="281"/>
      <c r="I84" s="11"/>
      <c r="J84" s="1"/>
      <c r="K84" s="2"/>
      <c r="L84" s="2" t="s">
        <v>44</v>
      </c>
      <c r="M84" s="269"/>
      <c r="N84" s="270"/>
      <c r="O84" s="270"/>
      <c r="P84" s="269"/>
      <c r="Q84"/>
    </row>
    <row r="85" spans="1:17" s="264" customFormat="1" ht="45" customHeight="1" x14ac:dyDescent="0.3">
      <c r="A85" s="282" t="s">
        <v>679</v>
      </c>
      <c r="B85" s="282" t="s">
        <v>680</v>
      </c>
      <c r="C85" s="282" t="s">
        <v>681</v>
      </c>
      <c r="D85" s="2" t="s">
        <v>935</v>
      </c>
      <c r="E85" s="2" t="s">
        <v>7</v>
      </c>
      <c r="F85" s="2" t="s">
        <v>8</v>
      </c>
      <c r="G85" s="3"/>
      <c r="H85" s="281"/>
      <c r="I85" s="11"/>
      <c r="J85" s="1"/>
      <c r="K85" s="2" t="s">
        <v>682</v>
      </c>
      <c r="L85" s="2" t="s">
        <v>44</v>
      </c>
      <c r="M85" s="269"/>
      <c r="N85" s="270"/>
      <c r="O85" s="270"/>
      <c r="P85" s="269"/>
      <c r="Q85"/>
    </row>
    <row r="86" spans="1:17" s="264" customFormat="1" ht="45" customHeight="1" x14ac:dyDescent="0.3">
      <c r="A86" s="282" t="s">
        <v>684</v>
      </c>
      <c r="B86" s="282" t="s">
        <v>685</v>
      </c>
      <c r="C86" s="282" t="s">
        <v>686</v>
      </c>
      <c r="D86" s="2" t="s">
        <v>935</v>
      </c>
      <c r="E86" s="2" t="s">
        <v>7</v>
      </c>
      <c r="F86" s="2" t="s">
        <v>8</v>
      </c>
      <c r="G86" s="3"/>
      <c r="H86" s="281"/>
      <c r="I86" s="11"/>
      <c r="J86" s="1"/>
      <c r="K86" s="2" t="s">
        <v>682</v>
      </c>
      <c r="L86" s="2" t="s">
        <v>44</v>
      </c>
      <c r="M86" s="269"/>
      <c r="N86" s="270"/>
      <c r="O86" s="270"/>
      <c r="P86" s="269"/>
      <c r="Q86"/>
    </row>
    <row r="87" spans="1:17" s="264" customFormat="1" ht="45" customHeight="1" x14ac:dyDescent="0.3">
      <c r="A87" s="282" t="s">
        <v>688</v>
      </c>
      <c r="B87" s="282" t="s">
        <v>689</v>
      </c>
      <c r="C87" s="282" t="s">
        <v>681</v>
      </c>
      <c r="D87" s="2" t="s">
        <v>935</v>
      </c>
      <c r="E87" s="2" t="s">
        <v>7</v>
      </c>
      <c r="F87" s="2" t="s">
        <v>8</v>
      </c>
      <c r="G87" s="3"/>
      <c r="H87" s="281"/>
      <c r="I87" s="11"/>
      <c r="J87" s="1"/>
      <c r="K87" s="2" t="s">
        <v>682</v>
      </c>
      <c r="L87" s="2" t="s">
        <v>44</v>
      </c>
      <c r="M87" s="269"/>
      <c r="N87" s="270"/>
      <c r="O87" s="270"/>
      <c r="P87" s="269"/>
      <c r="Q87"/>
    </row>
    <row r="88" spans="1:17" s="264" customFormat="1" ht="45" customHeight="1" x14ac:dyDescent="0.3">
      <c r="A88" s="282" t="s">
        <v>691</v>
      </c>
      <c r="B88" s="282" t="s">
        <v>692</v>
      </c>
      <c r="C88" s="282" t="s">
        <v>693</v>
      </c>
      <c r="D88" s="2" t="s">
        <v>935</v>
      </c>
      <c r="E88" s="2" t="s">
        <v>7</v>
      </c>
      <c r="F88" s="2" t="s">
        <v>8</v>
      </c>
      <c r="G88" s="3"/>
      <c r="H88" s="281"/>
      <c r="I88" s="11"/>
      <c r="J88" s="1"/>
      <c r="K88" s="2" t="s">
        <v>682</v>
      </c>
      <c r="L88" s="2" t="s">
        <v>44</v>
      </c>
      <c r="M88" s="269"/>
      <c r="N88" s="270"/>
      <c r="O88" s="270"/>
      <c r="P88" s="269"/>
      <c r="Q88"/>
    </row>
    <row r="89" spans="1:17" s="264" customFormat="1" ht="45" customHeight="1" x14ac:dyDescent="0.3">
      <c r="A89" s="282" t="s">
        <v>626</v>
      </c>
      <c r="B89" s="282" t="s">
        <v>627</v>
      </c>
      <c r="C89" s="282" t="s">
        <v>628</v>
      </c>
      <c r="D89" s="2" t="s">
        <v>935</v>
      </c>
      <c r="E89" s="2" t="s">
        <v>7</v>
      </c>
      <c r="F89" s="2" t="s">
        <v>8</v>
      </c>
      <c r="G89" s="3"/>
      <c r="H89" s="281"/>
      <c r="I89" s="11"/>
      <c r="J89" s="1"/>
      <c r="K89" s="2"/>
      <c r="L89" s="2" t="s">
        <v>44</v>
      </c>
      <c r="M89" s="269"/>
      <c r="N89" s="270"/>
      <c r="O89" s="270"/>
      <c r="P89" s="269"/>
      <c r="Q89"/>
    </row>
    <row r="90" spans="1:17" s="264" customFormat="1" ht="45" customHeight="1" x14ac:dyDescent="0.3">
      <c r="A90" s="282" t="s">
        <v>631</v>
      </c>
      <c r="B90" s="282" t="s">
        <v>632</v>
      </c>
      <c r="C90" s="282" t="s">
        <v>633</v>
      </c>
      <c r="D90" s="2" t="s">
        <v>935</v>
      </c>
      <c r="E90" s="2" t="s">
        <v>7</v>
      </c>
      <c r="F90" s="2" t="s">
        <v>8</v>
      </c>
      <c r="G90" s="3"/>
      <c r="H90" s="281"/>
      <c r="I90" s="11"/>
      <c r="J90" s="1"/>
      <c r="K90" s="2"/>
      <c r="L90" s="2" t="s">
        <v>44</v>
      </c>
      <c r="M90" s="269"/>
      <c r="N90" s="270"/>
      <c r="O90" s="270"/>
      <c r="P90" s="269"/>
      <c r="Q90"/>
    </row>
    <row r="91" spans="1:17" s="264" customFormat="1" ht="45" customHeight="1" x14ac:dyDescent="0.3">
      <c r="A91" s="282" t="s">
        <v>635</v>
      </c>
      <c r="B91" s="282" t="s">
        <v>636</v>
      </c>
      <c r="C91" s="282" t="s">
        <v>637</v>
      </c>
      <c r="D91" s="2" t="s">
        <v>935</v>
      </c>
      <c r="E91" s="2" t="s">
        <v>7</v>
      </c>
      <c r="F91" s="2" t="s">
        <v>8</v>
      </c>
      <c r="G91" s="3"/>
      <c r="H91" s="281"/>
      <c r="I91" s="11"/>
      <c r="J91" s="1"/>
      <c r="K91" s="2"/>
      <c r="L91" s="2" t="s">
        <v>44</v>
      </c>
      <c r="M91" s="269"/>
      <c r="N91" s="270"/>
      <c r="O91" s="270"/>
      <c r="P91" s="269"/>
      <c r="Q91"/>
    </row>
    <row r="92" spans="1:17" s="264" customFormat="1" ht="45" customHeight="1" x14ac:dyDescent="0.3">
      <c r="A92" s="282" t="s">
        <v>639</v>
      </c>
      <c r="B92" s="282" t="s">
        <v>640</v>
      </c>
      <c r="C92" s="282" t="s">
        <v>641</v>
      </c>
      <c r="D92" s="2" t="s">
        <v>935</v>
      </c>
      <c r="E92" s="2" t="s">
        <v>7</v>
      </c>
      <c r="F92" s="2" t="s">
        <v>8</v>
      </c>
      <c r="G92" s="3"/>
      <c r="H92" s="281"/>
      <c r="I92" s="11"/>
      <c r="J92" s="1"/>
      <c r="K92" s="2"/>
      <c r="L92" s="2" t="s">
        <v>44</v>
      </c>
      <c r="M92" s="269"/>
      <c r="N92" s="270"/>
      <c r="O92" s="270"/>
      <c r="P92" s="269"/>
      <c r="Q92"/>
    </row>
    <row r="93" spans="1:17" s="264" customFormat="1" ht="45" customHeight="1" x14ac:dyDescent="0.3">
      <c r="A93" s="282" t="s">
        <v>643</v>
      </c>
      <c r="B93" s="282" t="s">
        <v>644</v>
      </c>
      <c r="C93" s="282" t="s">
        <v>645</v>
      </c>
      <c r="D93" s="2" t="s">
        <v>935</v>
      </c>
      <c r="E93" s="2" t="s">
        <v>7</v>
      </c>
      <c r="F93" s="2" t="s">
        <v>8</v>
      </c>
      <c r="G93" s="3"/>
      <c r="H93" s="281"/>
      <c r="I93" s="11"/>
      <c r="J93" s="1"/>
      <c r="K93" s="2"/>
      <c r="L93" s="2" t="s">
        <v>44</v>
      </c>
      <c r="M93" s="269"/>
      <c r="N93" s="270"/>
      <c r="O93" s="270"/>
      <c r="P93" s="269"/>
      <c r="Q93"/>
    </row>
    <row r="94" spans="1:17" s="264" customFormat="1" ht="45" customHeight="1" x14ac:dyDescent="0.3">
      <c r="A94" s="282" t="s">
        <v>647</v>
      </c>
      <c r="B94" s="282" t="s">
        <v>648</v>
      </c>
      <c r="C94" s="282" t="s">
        <v>649</v>
      </c>
      <c r="D94" s="2" t="s">
        <v>935</v>
      </c>
      <c r="E94" s="2" t="s">
        <v>7</v>
      </c>
      <c r="F94" s="2" t="s">
        <v>8</v>
      </c>
      <c r="G94" s="3"/>
      <c r="H94" s="281"/>
      <c r="I94" s="11"/>
      <c r="J94" s="1"/>
      <c r="K94" s="2"/>
      <c r="L94" s="2" t="s">
        <v>44</v>
      </c>
      <c r="M94" s="269"/>
      <c r="N94" s="270"/>
      <c r="O94" s="270"/>
      <c r="P94" s="269"/>
      <c r="Q94"/>
    </row>
    <row r="95" spans="1:17" s="264" customFormat="1" ht="45" customHeight="1" x14ac:dyDescent="0.3">
      <c r="A95" s="282" t="s">
        <v>651</v>
      </c>
      <c r="B95" s="282" t="s">
        <v>627</v>
      </c>
      <c r="C95" s="282" t="s">
        <v>652</v>
      </c>
      <c r="D95" s="2" t="s">
        <v>935</v>
      </c>
      <c r="E95" s="2" t="s">
        <v>7</v>
      </c>
      <c r="F95" s="2" t="s">
        <v>8</v>
      </c>
      <c r="G95" s="3"/>
      <c r="H95" s="281"/>
      <c r="I95" s="11"/>
      <c r="J95" s="1"/>
      <c r="K95" s="2"/>
      <c r="L95" s="2" t="s">
        <v>44</v>
      </c>
      <c r="M95" s="269"/>
      <c r="N95" s="270"/>
      <c r="O95" s="270"/>
      <c r="P95" s="269"/>
      <c r="Q95"/>
    </row>
    <row r="96" spans="1:17" s="264" customFormat="1" ht="45" customHeight="1" x14ac:dyDescent="0.3">
      <c r="A96" s="282" t="s">
        <v>31</v>
      </c>
      <c r="B96" s="282" t="s">
        <v>32</v>
      </c>
      <c r="C96" s="282" t="s">
        <v>33</v>
      </c>
      <c r="D96" s="2" t="s">
        <v>935</v>
      </c>
      <c r="E96" s="2" t="s">
        <v>13</v>
      </c>
      <c r="F96" s="2" t="s">
        <v>8</v>
      </c>
      <c r="G96" s="3"/>
      <c r="H96" s="281"/>
      <c r="I96" s="11"/>
      <c r="J96" s="1"/>
      <c r="K96" s="2" t="s">
        <v>16</v>
      </c>
      <c r="L96" s="2" t="s">
        <v>35</v>
      </c>
      <c r="M96" s="269"/>
      <c r="N96" s="270"/>
      <c r="O96" s="270"/>
      <c r="P96" s="269"/>
      <c r="Q96"/>
    </row>
    <row r="97" spans="1:17" s="264" customFormat="1" ht="45" customHeight="1" x14ac:dyDescent="0.3">
      <c r="A97" s="282" t="s">
        <v>901</v>
      </c>
      <c r="B97" s="282" t="s">
        <v>38</v>
      </c>
      <c r="C97" s="282" t="s">
        <v>39</v>
      </c>
      <c r="D97" s="2" t="s">
        <v>935</v>
      </c>
      <c r="E97" s="2" t="s">
        <v>7</v>
      </c>
      <c r="F97" s="2" t="s">
        <v>8</v>
      </c>
      <c r="G97" s="3"/>
      <c r="H97" s="281"/>
      <c r="I97" s="11"/>
      <c r="J97" s="1"/>
      <c r="K97" s="2" t="s">
        <v>16</v>
      </c>
      <c r="L97" s="2" t="s">
        <v>35</v>
      </c>
      <c r="M97" s="269"/>
      <c r="N97" s="270"/>
      <c r="O97" s="270"/>
      <c r="P97" s="269"/>
      <c r="Q97"/>
    </row>
    <row r="98" spans="1:17" s="264" customFormat="1" ht="45" customHeight="1" x14ac:dyDescent="0.3">
      <c r="A98" s="282" t="s">
        <v>74</v>
      </c>
      <c r="B98" s="282" t="s">
        <v>75</v>
      </c>
      <c r="C98" s="282" t="s">
        <v>76</v>
      </c>
      <c r="D98" s="2" t="s">
        <v>935</v>
      </c>
      <c r="E98" s="2" t="s">
        <v>13</v>
      </c>
      <c r="F98" s="2" t="s">
        <v>8</v>
      </c>
      <c r="G98" s="3"/>
      <c r="H98" s="281"/>
      <c r="I98" s="11"/>
      <c r="J98" s="1"/>
      <c r="K98" s="2" t="s">
        <v>11</v>
      </c>
      <c r="L98" s="2" t="s">
        <v>35</v>
      </c>
      <c r="M98" s="269"/>
      <c r="N98" s="270"/>
      <c r="O98" s="270"/>
      <c r="P98" s="269"/>
      <c r="Q98"/>
    </row>
    <row r="99" spans="1:17" s="264" customFormat="1" ht="45" customHeight="1" x14ac:dyDescent="0.3">
      <c r="A99" s="282" t="s">
        <v>79</v>
      </c>
      <c r="B99" s="282" t="s">
        <v>80</v>
      </c>
      <c r="C99" s="282" t="s">
        <v>81</v>
      </c>
      <c r="D99" s="2" t="s">
        <v>937</v>
      </c>
      <c r="E99" s="2" t="s">
        <v>13</v>
      </c>
      <c r="F99" s="2" t="s">
        <v>8</v>
      </c>
      <c r="G99" s="3"/>
      <c r="H99" s="281"/>
      <c r="I99" s="11"/>
      <c r="J99" s="1"/>
      <c r="K99" s="2" t="s">
        <v>11</v>
      </c>
      <c r="L99" s="2" t="s">
        <v>35</v>
      </c>
      <c r="M99" s="269"/>
      <c r="N99" s="270"/>
      <c r="O99" s="270"/>
      <c r="P99" s="269"/>
      <c r="Q99"/>
    </row>
    <row r="100" spans="1:17" s="264" customFormat="1" ht="45" customHeight="1" x14ac:dyDescent="0.3">
      <c r="A100" s="282" t="s">
        <v>84</v>
      </c>
      <c r="B100" s="282" t="s">
        <v>85</v>
      </c>
      <c r="C100" s="282" t="s">
        <v>86</v>
      </c>
      <c r="D100" s="2" t="s">
        <v>936</v>
      </c>
      <c r="E100" s="2" t="s">
        <v>13</v>
      </c>
      <c r="F100" s="2" t="s">
        <v>8</v>
      </c>
      <c r="G100" s="3"/>
      <c r="H100" s="281"/>
      <c r="I100" s="11"/>
      <c r="J100" s="1"/>
      <c r="K100" s="2"/>
      <c r="L100" s="2" t="s">
        <v>35</v>
      </c>
      <c r="M100" s="269"/>
      <c r="N100" s="270"/>
      <c r="O100" s="270"/>
      <c r="P100" s="269"/>
      <c r="Q100"/>
    </row>
    <row r="101" spans="1:17" s="264" customFormat="1" ht="45" customHeight="1" x14ac:dyDescent="0.3">
      <c r="A101" s="282" t="s">
        <v>195</v>
      </c>
      <c r="B101" s="282" t="s">
        <v>196</v>
      </c>
      <c r="C101" s="282" t="s">
        <v>197</v>
      </c>
      <c r="D101" s="2" t="s">
        <v>937</v>
      </c>
      <c r="E101" s="2" t="s">
        <v>13</v>
      </c>
      <c r="F101" s="2" t="s">
        <v>8</v>
      </c>
      <c r="G101" s="3"/>
      <c r="H101" s="281"/>
      <c r="I101" s="11"/>
      <c r="J101" s="1"/>
      <c r="K101" s="2"/>
      <c r="L101" s="2" t="s">
        <v>198</v>
      </c>
      <c r="M101" s="269"/>
      <c r="N101" s="270"/>
      <c r="O101" s="270"/>
      <c r="P101" s="269"/>
      <c r="Q101"/>
    </row>
    <row r="102" spans="1:17" s="264" customFormat="1" ht="45" customHeight="1" x14ac:dyDescent="0.3">
      <c r="A102" s="282" t="s">
        <v>201</v>
      </c>
      <c r="B102" s="282" t="s">
        <v>202</v>
      </c>
      <c r="C102" s="282" t="s">
        <v>203</v>
      </c>
      <c r="D102" s="2" t="s">
        <v>937</v>
      </c>
      <c r="E102" s="2" t="s">
        <v>13</v>
      </c>
      <c r="F102" s="2" t="s">
        <v>8</v>
      </c>
      <c r="G102" s="3"/>
      <c r="H102" s="281"/>
      <c r="I102" s="11"/>
      <c r="J102" s="1"/>
      <c r="K102" s="2"/>
      <c r="L102" s="2" t="s">
        <v>198</v>
      </c>
      <c r="M102" s="269"/>
      <c r="N102" s="270"/>
      <c r="O102" s="270"/>
      <c r="P102" s="269"/>
      <c r="Q102"/>
    </row>
    <row r="103" spans="1:17" s="264" customFormat="1" ht="45" customHeight="1" x14ac:dyDescent="0.3">
      <c r="A103" s="282" t="s">
        <v>206</v>
      </c>
      <c r="B103" s="282" t="s">
        <v>207</v>
      </c>
      <c r="C103" s="282" t="s">
        <v>208</v>
      </c>
      <c r="D103" s="2" t="s">
        <v>937</v>
      </c>
      <c r="E103" s="2" t="s">
        <v>13</v>
      </c>
      <c r="F103" s="2" t="s">
        <v>8</v>
      </c>
      <c r="G103" s="3"/>
      <c r="H103" s="281"/>
      <c r="I103" s="11"/>
      <c r="J103" s="1"/>
      <c r="K103" s="2"/>
      <c r="L103" s="2" t="s">
        <v>198</v>
      </c>
      <c r="M103" s="269"/>
      <c r="N103" s="270"/>
      <c r="O103" s="270"/>
      <c r="P103" s="269"/>
      <c r="Q103"/>
    </row>
    <row r="104" spans="1:17" s="264" customFormat="1" ht="45" customHeight="1" x14ac:dyDescent="0.3">
      <c r="A104" s="282" t="s">
        <v>211</v>
      </c>
      <c r="B104" s="282" t="s">
        <v>212</v>
      </c>
      <c r="C104" s="282" t="s">
        <v>213</v>
      </c>
      <c r="D104" s="2" t="s">
        <v>937</v>
      </c>
      <c r="E104" s="2" t="s">
        <v>13</v>
      </c>
      <c r="F104" s="2" t="s">
        <v>8</v>
      </c>
      <c r="G104" s="3"/>
      <c r="H104" s="281"/>
      <c r="I104" s="11"/>
      <c r="J104" s="1"/>
      <c r="K104" s="2"/>
      <c r="L104" s="2" t="s">
        <v>198</v>
      </c>
      <c r="M104" s="269"/>
      <c r="N104" s="270"/>
      <c r="O104" s="270"/>
      <c r="P104" s="269"/>
      <c r="Q104"/>
    </row>
    <row r="105" spans="1:17" s="264" customFormat="1" ht="45" customHeight="1" x14ac:dyDescent="0.3">
      <c r="A105" s="282" t="s">
        <v>456</v>
      </c>
      <c r="B105" s="282" t="s">
        <v>457</v>
      </c>
      <c r="C105" s="282" t="s">
        <v>458</v>
      </c>
      <c r="D105" s="2" t="s">
        <v>935</v>
      </c>
      <c r="E105" s="2" t="s">
        <v>7</v>
      </c>
      <c r="F105" s="2" t="s">
        <v>10</v>
      </c>
      <c r="G105" s="3"/>
      <c r="H105" s="281"/>
      <c r="I105" s="11"/>
      <c r="J105" s="1"/>
      <c r="K105" s="2"/>
      <c r="L105" s="2" t="s">
        <v>198</v>
      </c>
      <c r="M105" s="269"/>
      <c r="N105" s="270"/>
      <c r="O105" s="270"/>
      <c r="P105" s="269"/>
      <c r="Q105"/>
    </row>
    <row r="106" spans="1:17" s="264" customFormat="1" ht="45" customHeight="1" x14ac:dyDescent="0.3">
      <c r="A106" s="282" t="s">
        <v>460</v>
      </c>
      <c r="B106" s="282" t="s">
        <v>461</v>
      </c>
      <c r="C106" s="282" t="s">
        <v>462</v>
      </c>
      <c r="D106" s="2" t="s">
        <v>935</v>
      </c>
      <c r="E106" s="2" t="s">
        <v>7</v>
      </c>
      <c r="F106" s="2" t="s">
        <v>10</v>
      </c>
      <c r="G106" s="3"/>
      <c r="H106" s="281"/>
      <c r="I106" s="11"/>
      <c r="J106" s="1"/>
      <c r="K106" s="2"/>
      <c r="L106" s="2" t="s">
        <v>198</v>
      </c>
      <c r="M106" s="269"/>
      <c r="N106" s="270"/>
      <c r="O106" s="270"/>
      <c r="P106" s="269"/>
      <c r="Q106"/>
    </row>
    <row r="107" spans="1:17" s="264" customFormat="1" ht="45" customHeight="1" x14ac:dyDescent="0.3">
      <c r="A107" s="282" t="s">
        <v>464</v>
      </c>
      <c r="B107" s="282" t="s">
        <v>465</v>
      </c>
      <c r="C107" s="282" t="s">
        <v>466</v>
      </c>
      <c r="D107" s="2" t="s">
        <v>935</v>
      </c>
      <c r="E107" s="2" t="s">
        <v>7</v>
      </c>
      <c r="F107" s="2" t="s">
        <v>10</v>
      </c>
      <c r="G107" s="3"/>
      <c r="H107" s="281"/>
      <c r="I107" s="11"/>
      <c r="J107" s="1"/>
      <c r="K107" s="2"/>
      <c r="L107" s="2" t="s">
        <v>198</v>
      </c>
      <c r="M107" s="269"/>
      <c r="N107" s="270"/>
      <c r="O107" s="270"/>
      <c r="P107" s="269"/>
      <c r="Q107"/>
    </row>
    <row r="108" spans="1:17" s="264" customFormat="1" ht="45" customHeight="1" x14ac:dyDescent="0.3">
      <c r="A108" s="282" t="s">
        <v>468</v>
      </c>
      <c r="B108" s="282" t="s">
        <v>469</v>
      </c>
      <c r="C108" s="282" t="s">
        <v>470</v>
      </c>
      <c r="D108" s="2" t="s">
        <v>935</v>
      </c>
      <c r="E108" s="2" t="s">
        <v>7</v>
      </c>
      <c r="F108" s="2" t="s">
        <v>10</v>
      </c>
      <c r="G108" s="3"/>
      <c r="H108" s="281"/>
      <c r="I108" s="11"/>
      <c r="J108" s="1"/>
      <c r="K108" s="2"/>
      <c r="L108" s="2" t="s">
        <v>198</v>
      </c>
      <c r="M108" s="269"/>
      <c r="N108" s="270"/>
      <c r="O108" s="270"/>
      <c r="P108" s="269"/>
      <c r="Q108"/>
    </row>
    <row r="109" spans="1:17" s="264" customFormat="1" ht="45" customHeight="1" x14ac:dyDescent="0.3">
      <c r="A109" s="282" t="s">
        <v>508</v>
      </c>
      <c r="B109" s="282" t="s">
        <v>509</v>
      </c>
      <c r="C109" s="282" t="s">
        <v>510</v>
      </c>
      <c r="D109" s="2" t="s">
        <v>937</v>
      </c>
      <c r="E109" s="2" t="s">
        <v>7</v>
      </c>
      <c r="F109" s="2" t="s">
        <v>10</v>
      </c>
      <c r="G109" s="3"/>
      <c r="H109" s="281"/>
      <c r="I109" s="11"/>
      <c r="J109" s="1"/>
      <c r="K109" s="2"/>
      <c r="L109" s="2" t="s">
        <v>198</v>
      </c>
      <c r="M109" s="269"/>
      <c r="N109" s="270"/>
      <c r="O109" s="270"/>
      <c r="P109" s="269"/>
      <c r="Q109"/>
    </row>
    <row r="110" spans="1:17" s="264" customFormat="1" ht="45" customHeight="1" x14ac:dyDescent="0.3">
      <c r="A110" s="282" t="s">
        <v>512</v>
      </c>
      <c r="B110" s="282" t="s">
        <v>513</v>
      </c>
      <c r="C110" s="282" t="s">
        <v>514</v>
      </c>
      <c r="D110" s="2" t="s">
        <v>937</v>
      </c>
      <c r="E110" s="2" t="s">
        <v>7</v>
      </c>
      <c r="F110" s="2" t="s">
        <v>10</v>
      </c>
      <c r="G110" s="3"/>
      <c r="H110" s="281"/>
      <c r="I110" s="11"/>
      <c r="J110" s="1"/>
      <c r="K110" s="2"/>
      <c r="L110" s="2" t="s">
        <v>198</v>
      </c>
      <c r="M110" s="269"/>
      <c r="N110" s="270"/>
      <c r="O110" s="270"/>
      <c r="P110" s="269"/>
      <c r="Q110"/>
    </row>
    <row r="111" spans="1:17" s="264" customFormat="1" ht="45" customHeight="1" x14ac:dyDescent="0.3">
      <c r="A111" s="282" t="s">
        <v>516</v>
      </c>
      <c r="B111" s="282" t="s">
        <v>517</v>
      </c>
      <c r="C111" s="282" t="s">
        <v>518</v>
      </c>
      <c r="D111" s="2" t="s">
        <v>937</v>
      </c>
      <c r="E111" s="2" t="s">
        <v>7</v>
      </c>
      <c r="F111" s="2" t="s">
        <v>10</v>
      </c>
      <c r="G111" s="3"/>
      <c r="H111" s="281"/>
      <c r="I111" s="11"/>
      <c r="J111" s="1"/>
      <c r="K111" s="2"/>
      <c r="L111" s="2" t="s">
        <v>198</v>
      </c>
      <c r="M111" s="269"/>
      <c r="N111" s="270"/>
      <c r="O111" s="270"/>
      <c r="P111" s="269"/>
      <c r="Q111"/>
    </row>
    <row r="112" spans="1:17" s="264" customFormat="1" ht="45" customHeight="1" x14ac:dyDescent="0.3">
      <c r="A112" s="282" t="s">
        <v>520</v>
      </c>
      <c r="B112" s="282" t="s">
        <v>521</v>
      </c>
      <c r="C112" s="282" t="s">
        <v>522</v>
      </c>
      <c r="D112" s="2" t="s">
        <v>937</v>
      </c>
      <c r="E112" s="2" t="s">
        <v>7</v>
      </c>
      <c r="F112" s="2" t="s">
        <v>10</v>
      </c>
      <c r="G112" s="3"/>
      <c r="H112" s="281"/>
      <c r="I112" s="11"/>
      <c r="J112" s="1"/>
      <c r="K112" s="2"/>
      <c r="L112" s="2" t="s">
        <v>198</v>
      </c>
      <c r="M112" s="269"/>
      <c r="N112" s="270"/>
      <c r="O112" s="270"/>
      <c r="P112" s="269"/>
      <c r="Q112"/>
    </row>
    <row r="113" spans="1:17" s="264" customFormat="1" ht="45" customHeight="1" x14ac:dyDescent="0.3">
      <c r="A113" s="282" t="s">
        <v>243</v>
      </c>
      <c r="B113" s="282" t="s">
        <v>244</v>
      </c>
      <c r="C113" s="282" t="s">
        <v>245</v>
      </c>
      <c r="D113" s="2" t="s">
        <v>937</v>
      </c>
      <c r="E113" s="2" t="s">
        <v>13</v>
      </c>
      <c r="F113" s="2" t="s">
        <v>8</v>
      </c>
      <c r="G113" s="3"/>
      <c r="H113" s="281"/>
      <c r="I113" s="11"/>
      <c r="J113" s="1"/>
      <c r="K113" s="2"/>
      <c r="L113" s="2" t="s">
        <v>225</v>
      </c>
      <c r="M113" s="269"/>
      <c r="N113" s="270"/>
      <c r="O113" s="270"/>
      <c r="P113" s="269"/>
      <c r="Q113"/>
    </row>
    <row r="114" spans="1:17" s="264" customFormat="1" ht="45" customHeight="1" x14ac:dyDescent="0.3">
      <c r="A114" s="282" t="s">
        <v>248</v>
      </c>
      <c r="B114" s="282" t="s">
        <v>249</v>
      </c>
      <c r="C114" s="282" t="s">
        <v>250</v>
      </c>
      <c r="D114" s="2" t="s">
        <v>937</v>
      </c>
      <c r="E114" s="2" t="s">
        <v>13</v>
      </c>
      <c r="F114" s="2" t="s">
        <v>10</v>
      </c>
      <c r="G114" s="3"/>
      <c r="H114" s="281"/>
      <c r="I114" s="11"/>
      <c r="J114" s="1"/>
      <c r="K114" s="2"/>
      <c r="L114" s="2" t="s">
        <v>225</v>
      </c>
      <c r="M114" s="269"/>
      <c r="N114" s="270"/>
      <c r="O114" s="270"/>
      <c r="P114" s="269"/>
      <c r="Q114"/>
    </row>
    <row r="115" spans="1:17" s="264" customFormat="1" ht="45" customHeight="1" x14ac:dyDescent="0.3">
      <c r="A115" s="282" t="s">
        <v>253</v>
      </c>
      <c r="B115" s="282" t="s">
        <v>254</v>
      </c>
      <c r="C115" s="282" t="s">
        <v>255</v>
      </c>
      <c r="D115" s="2" t="s">
        <v>937</v>
      </c>
      <c r="E115" s="2" t="s">
        <v>13</v>
      </c>
      <c r="F115" s="2" t="s">
        <v>8</v>
      </c>
      <c r="G115" s="3"/>
      <c r="H115" s="281"/>
      <c r="I115" s="11"/>
      <c r="J115" s="1"/>
      <c r="K115" s="2"/>
      <c r="L115" s="2" t="s">
        <v>225</v>
      </c>
      <c r="M115" s="269"/>
      <c r="N115" s="270"/>
      <c r="O115" s="270"/>
      <c r="P115" s="269"/>
      <c r="Q115"/>
    </row>
    <row r="116" spans="1:17" s="264" customFormat="1" ht="45" customHeight="1" x14ac:dyDescent="0.3">
      <c r="A116" s="282" t="s">
        <v>258</v>
      </c>
      <c r="B116" s="282" t="s">
        <v>259</v>
      </c>
      <c r="C116" s="282" t="s">
        <v>260</v>
      </c>
      <c r="D116" s="2" t="s">
        <v>937</v>
      </c>
      <c r="E116" s="2" t="s">
        <v>13</v>
      </c>
      <c r="F116" s="2" t="s">
        <v>10</v>
      </c>
      <c r="G116" s="3"/>
      <c r="H116" s="281"/>
      <c r="I116" s="11"/>
      <c r="J116" s="1"/>
      <c r="K116" s="2"/>
      <c r="L116" s="2" t="s">
        <v>225</v>
      </c>
      <c r="M116" s="269"/>
      <c r="N116" s="270"/>
      <c r="O116" s="270"/>
      <c r="P116" s="269"/>
      <c r="Q116"/>
    </row>
    <row r="117" spans="1:17" s="264" customFormat="1" ht="45" customHeight="1" x14ac:dyDescent="0.3">
      <c r="A117" s="282" t="s">
        <v>222</v>
      </c>
      <c r="B117" s="282" t="s">
        <v>223</v>
      </c>
      <c r="C117" s="282" t="s">
        <v>224</v>
      </c>
      <c r="D117" s="2" t="s">
        <v>935</v>
      </c>
      <c r="E117" s="2" t="s">
        <v>13</v>
      </c>
      <c r="F117" s="2" t="s">
        <v>8</v>
      </c>
      <c r="G117" s="3"/>
      <c r="H117" s="281"/>
      <c r="I117" s="11"/>
      <c r="J117" s="1"/>
      <c r="K117" s="2"/>
      <c r="L117" s="2" t="s">
        <v>225</v>
      </c>
      <c r="M117" s="269"/>
      <c r="N117" s="270"/>
      <c r="O117" s="270"/>
      <c r="P117" s="269"/>
      <c r="Q117"/>
    </row>
    <row r="118" spans="1:17" s="264" customFormat="1" ht="45" customHeight="1" x14ac:dyDescent="0.3">
      <c r="A118" s="282" t="s">
        <v>228</v>
      </c>
      <c r="B118" s="282" t="s">
        <v>229</v>
      </c>
      <c r="C118" s="282" t="s">
        <v>230</v>
      </c>
      <c r="D118" s="2" t="s">
        <v>937</v>
      </c>
      <c r="E118" s="2" t="s">
        <v>13</v>
      </c>
      <c r="F118" s="2" t="s">
        <v>8</v>
      </c>
      <c r="G118" s="3"/>
      <c r="H118" s="281"/>
      <c r="I118" s="11"/>
      <c r="J118" s="1"/>
      <c r="K118" s="2"/>
      <c r="L118" s="2" t="s">
        <v>225</v>
      </c>
      <c r="M118" s="269"/>
      <c r="N118" s="270"/>
      <c r="O118" s="270"/>
      <c r="P118" s="269"/>
      <c r="Q118"/>
    </row>
    <row r="119" spans="1:17" s="264" customFormat="1" ht="45" customHeight="1" x14ac:dyDescent="0.3">
      <c r="A119" s="282" t="s">
        <v>233</v>
      </c>
      <c r="B119" s="282" t="s">
        <v>234</v>
      </c>
      <c r="C119" s="282" t="s">
        <v>235</v>
      </c>
      <c r="D119" s="2" t="s">
        <v>937</v>
      </c>
      <c r="E119" s="2" t="s">
        <v>13</v>
      </c>
      <c r="F119" s="2" t="s">
        <v>8</v>
      </c>
      <c r="G119" s="3"/>
      <c r="H119" s="281"/>
      <c r="I119" s="11"/>
      <c r="J119" s="1"/>
      <c r="K119" s="2"/>
      <c r="L119" s="2" t="s">
        <v>225</v>
      </c>
      <c r="M119" s="269"/>
      <c r="N119" s="270"/>
      <c r="O119" s="270"/>
      <c r="P119" s="269"/>
      <c r="Q119"/>
    </row>
    <row r="120" spans="1:17" s="264" customFormat="1" ht="45" customHeight="1" x14ac:dyDescent="0.3">
      <c r="A120" s="282" t="s">
        <v>238</v>
      </c>
      <c r="B120" s="282" t="s">
        <v>239</v>
      </c>
      <c r="C120" s="282" t="s">
        <v>240</v>
      </c>
      <c r="D120" s="2" t="s">
        <v>937</v>
      </c>
      <c r="E120" s="2" t="s">
        <v>13</v>
      </c>
      <c r="F120" s="2" t="s">
        <v>8</v>
      </c>
      <c r="G120" s="3"/>
      <c r="H120" s="281"/>
      <c r="I120" s="11"/>
      <c r="J120" s="1"/>
      <c r="K120" s="2"/>
      <c r="L120" s="2" t="s">
        <v>225</v>
      </c>
      <c r="M120" s="269"/>
      <c r="N120" s="270"/>
      <c r="O120" s="270"/>
      <c r="P120" s="269"/>
      <c r="Q120"/>
    </row>
    <row r="121" spans="1:17" s="264" customFormat="1" ht="45" customHeight="1" x14ac:dyDescent="0.3">
      <c r="A121" s="282" t="s">
        <v>262</v>
      </c>
      <c r="B121" s="282" t="s">
        <v>263</v>
      </c>
      <c r="C121" s="282" t="s">
        <v>264</v>
      </c>
      <c r="D121" s="2" t="s">
        <v>937</v>
      </c>
      <c r="E121" s="2" t="s">
        <v>7</v>
      </c>
      <c r="F121" s="2" t="s">
        <v>10</v>
      </c>
      <c r="G121" s="3"/>
      <c r="H121" s="281"/>
      <c r="I121" s="11"/>
      <c r="J121" s="1"/>
      <c r="K121" s="2"/>
      <c r="L121" s="2" t="s">
        <v>225</v>
      </c>
      <c r="M121" s="269"/>
      <c r="N121" s="270"/>
      <c r="O121" s="270"/>
      <c r="P121" s="269"/>
      <c r="Q121"/>
    </row>
    <row r="122" spans="1:17" s="264" customFormat="1" ht="45" customHeight="1" x14ac:dyDescent="0.3">
      <c r="A122" s="282" t="s">
        <v>266</v>
      </c>
      <c r="B122" s="282" t="s">
        <v>267</v>
      </c>
      <c r="C122" s="282" t="s">
        <v>268</v>
      </c>
      <c r="D122" s="2" t="s">
        <v>937</v>
      </c>
      <c r="E122" s="2" t="s">
        <v>7</v>
      </c>
      <c r="F122" s="2" t="s">
        <v>10</v>
      </c>
      <c r="G122" s="3"/>
      <c r="H122" s="281"/>
      <c r="I122" s="11"/>
      <c r="J122" s="1"/>
      <c r="K122" s="2"/>
      <c r="L122" s="2" t="s">
        <v>225</v>
      </c>
      <c r="M122" s="269"/>
      <c r="N122" s="270"/>
      <c r="O122" s="270"/>
      <c r="P122" s="269"/>
      <c r="Q122"/>
    </row>
    <row r="123" spans="1:17" s="264" customFormat="1" ht="45" customHeight="1" x14ac:dyDescent="0.3">
      <c r="A123" s="282" t="s">
        <v>270</v>
      </c>
      <c r="B123" s="282" t="s">
        <v>271</v>
      </c>
      <c r="C123" s="282" t="s">
        <v>272</v>
      </c>
      <c r="D123" s="2" t="s">
        <v>937</v>
      </c>
      <c r="E123" s="2" t="s">
        <v>7</v>
      </c>
      <c r="F123" s="2" t="s">
        <v>10</v>
      </c>
      <c r="G123" s="3"/>
      <c r="H123" s="281"/>
      <c r="I123" s="11"/>
      <c r="J123" s="1"/>
      <c r="K123" s="2"/>
      <c r="L123" s="2" t="s">
        <v>225</v>
      </c>
      <c r="M123" s="269"/>
      <c r="N123" s="270"/>
      <c r="O123" s="270"/>
      <c r="P123" s="269"/>
      <c r="Q123"/>
    </row>
    <row r="124" spans="1:17" s="264" customFormat="1" ht="45" customHeight="1" x14ac:dyDescent="0.3">
      <c r="A124" s="282" t="s">
        <v>274</v>
      </c>
      <c r="B124" s="282" t="s">
        <v>275</v>
      </c>
      <c r="C124" s="282" t="s">
        <v>276</v>
      </c>
      <c r="D124" s="2" t="s">
        <v>937</v>
      </c>
      <c r="E124" s="2" t="s">
        <v>7</v>
      </c>
      <c r="F124" s="2" t="s">
        <v>10</v>
      </c>
      <c r="G124" s="3"/>
      <c r="H124" s="281"/>
      <c r="I124" s="11"/>
      <c r="J124" s="1"/>
      <c r="K124" s="2"/>
      <c r="L124" s="2" t="s">
        <v>225</v>
      </c>
      <c r="M124" s="269"/>
      <c r="N124" s="270"/>
      <c r="O124" s="270"/>
      <c r="P124" s="269"/>
      <c r="Q124"/>
    </row>
    <row r="125" spans="1:17" s="264" customFormat="1" ht="45" customHeight="1" x14ac:dyDescent="0.3">
      <c r="A125" s="282" t="s">
        <v>922</v>
      </c>
      <c r="B125" s="282" t="s">
        <v>923</v>
      </c>
      <c r="C125" s="282" t="s">
        <v>924</v>
      </c>
      <c r="D125" s="2" t="s">
        <v>937</v>
      </c>
      <c r="E125" s="2"/>
      <c r="F125" s="2" t="s">
        <v>10</v>
      </c>
      <c r="G125" s="3"/>
      <c r="H125" s="281"/>
      <c r="I125" s="11"/>
      <c r="J125" s="1"/>
      <c r="K125" s="2"/>
      <c r="L125" s="2" t="s">
        <v>225</v>
      </c>
      <c r="M125" s="269"/>
      <c r="N125" s="270"/>
      <c r="O125" s="270"/>
      <c r="P125" s="269"/>
      <c r="Q125"/>
    </row>
    <row r="126" spans="1:17" s="264" customFormat="1" ht="45" customHeight="1" x14ac:dyDescent="0.3">
      <c r="A126" s="282" t="s">
        <v>928</v>
      </c>
      <c r="B126" s="282" t="s">
        <v>929</v>
      </c>
      <c r="C126" s="282" t="s">
        <v>930</v>
      </c>
      <c r="D126" s="2" t="s">
        <v>937</v>
      </c>
      <c r="E126" s="2"/>
      <c r="F126" s="2" t="s">
        <v>10</v>
      </c>
      <c r="G126" s="3"/>
      <c r="H126" s="281"/>
      <c r="I126" s="11"/>
      <c r="J126" s="1"/>
      <c r="K126" s="2"/>
      <c r="L126" s="2" t="s">
        <v>225</v>
      </c>
      <c r="M126" s="269"/>
      <c r="N126" s="270"/>
      <c r="O126" s="270"/>
      <c r="P126" s="269"/>
      <c r="Q126"/>
    </row>
    <row r="127" spans="1:17" s="264" customFormat="1" ht="45" customHeight="1" x14ac:dyDescent="0.3">
      <c r="A127" s="282" t="s">
        <v>525</v>
      </c>
      <c r="B127" s="282" t="s">
        <v>526</v>
      </c>
      <c r="C127" s="282" t="s">
        <v>527</v>
      </c>
      <c r="D127" s="2" t="s">
        <v>937</v>
      </c>
      <c r="E127" s="2" t="s">
        <v>13</v>
      </c>
      <c r="F127" s="2" t="s">
        <v>10</v>
      </c>
      <c r="G127" s="3"/>
      <c r="H127" s="281"/>
      <c r="I127" s="11"/>
      <c r="J127" s="1"/>
      <c r="K127" s="2"/>
      <c r="L127" s="2" t="s">
        <v>225</v>
      </c>
      <c r="M127" s="269"/>
      <c r="N127" s="270"/>
      <c r="O127" s="270"/>
      <c r="P127" s="269"/>
      <c r="Q127"/>
    </row>
    <row r="128" spans="1:17" s="264" customFormat="1" ht="45" customHeight="1" x14ac:dyDescent="0.3">
      <c r="A128" s="282" t="s">
        <v>530</v>
      </c>
      <c r="B128" s="282" t="s">
        <v>531</v>
      </c>
      <c r="C128" s="282" t="s">
        <v>532</v>
      </c>
      <c r="D128" s="2" t="s">
        <v>937</v>
      </c>
      <c r="E128" s="2" t="s">
        <v>13</v>
      </c>
      <c r="F128" s="2" t="s">
        <v>10</v>
      </c>
      <c r="G128" s="3"/>
      <c r="H128" s="281"/>
      <c r="I128" s="11"/>
      <c r="J128" s="1"/>
      <c r="K128" s="2"/>
      <c r="L128" s="2" t="s">
        <v>225</v>
      </c>
      <c r="M128" s="269"/>
      <c r="N128" s="270"/>
      <c r="O128" s="270"/>
      <c r="P128" s="269"/>
      <c r="Q128"/>
    </row>
    <row r="129" spans="1:17" s="264" customFormat="1" ht="45" customHeight="1" x14ac:dyDescent="0.3">
      <c r="A129" s="282" t="s">
        <v>535</v>
      </c>
      <c r="B129" s="282" t="s">
        <v>536</v>
      </c>
      <c r="C129" s="282" t="s">
        <v>537</v>
      </c>
      <c r="D129" s="2" t="s">
        <v>937</v>
      </c>
      <c r="E129" s="2" t="s">
        <v>13</v>
      </c>
      <c r="F129" s="2" t="s">
        <v>10</v>
      </c>
      <c r="G129" s="3"/>
      <c r="H129" s="281"/>
      <c r="I129" s="11"/>
      <c r="J129" s="1"/>
      <c r="K129" s="2"/>
      <c r="L129" s="2" t="s">
        <v>225</v>
      </c>
      <c r="M129" s="269"/>
      <c r="N129" s="270"/>
      <c r="O129" s="270"/>
      <c r="P129" s="269"/>
      <c r="Q129"/>
    </row>
    <row r="130" spans="1:17" s="264" customFormat="1" ht="45" customHeight="1" x14ac:dyDescent="0.3">
      <c r="A130" s="282" t="s">
        <v>540</v>
      </c>
      <c r="B130" s="282" t="s">
        <v>541</v>
      </c>
      <c r="C130" s="282" t="s">
        <v>542</v>
      </c>
      <c r="D130" s="2" t="s">
        <v>937</v>
      </c>
      <c r="E130" s="2" t="s">
        <v>13</v>
      </c>
      <c r="F130" s="2" t="s">
        <v>10</v>
      </c>
      <c r="G130" s="3"/>
      <c r="H130" s="281"/>
      <c r="I130" s="11"/>
      <c r="J130" s="1"/>
      <c r="K130" s="2"/>
      <c r="L130" s="2" t="s">
        <v>225</v>
      </c>
      <c r="M130" s="269"/>
      <c r="N130" s="270"/>
      <c r="O130" s="270"/>
      <c r="P130" s="269"/>
      <c r="Q130"/>
    </row>
    <row r="131" spans="1:17" s="264" customFormat="1" ht="45" customHeight="1" x14ac:dyDescent="0.3">
      <c r="A131" s="282" t="s">
        <v>117</v>
      </c>
      <c r="B131" s="282" t="s">
        <v>118</v>
      </c>
      <c r="C131" s="282" t="s">
        <v>119</v>
      </c>
      <c r="D131" s="2" t="s">
        <v>937</v>
      </c>
      <c r="E131" s="2" t="s">
        <v>7</v>
      </c>
      <c r="F131" s="2" t="s">
        <v>8</v>
      </c>
      <c r="G131" s="3"/>
      <c r="H131" s="281"/>
      <c r="I131" s="11"/>
      <c r="J131" s="1"/>
      <c r="K131" s="2"/>
      <c r="L131" s="2" t="s">
        <v>120</v>
      </c>
      <c r="M131" s="269"/>
      <c r="N131" s="270"/>
      <c r="O131" s="270"/>
      <c r="P131" s="269"/>
      <c r="Q131"/>
    </row>
    <row r="132" spans="1:17" s="264" customFormat="1" ht="45" customHeight="1" x14ac:dyDescent="0.3">
      <c r="A132" s="282" t="s">
        <v>122</v>
      </c>
      <c r="B132" s="282" t="s">
        <v>123</v>
      </c>
      <c r="C132" s="282" t="s">
        <v>124</v>
      </c>
      <c r="D132" s="2" t="s">
        <v>937</v>
      </c>
      <c r="E132" s="2" t="s">
        <v>7</v>
      </c>
      <c r="F132" s="2" t="s">
        <v>8</v>
      </c>
      <c r="G132" s="3"/>
      <c r="H132" s="281"/>
      <c r="I132" s="11"/>
      <c r="J132" s="1"/>
      <c r="K132" s="2"/>
      <c r="L132" s="2" t="s">
        <v>120</v>
      </c>
      <c r="M132" s="269"/>
      <c r="N132" s="270"/>
      <c r="O132" s="270"/>
      <c r="P132" s="269"/>
      <c r="Q132"/>
    </row>
    <row r="133" spans="1:17" s="264" customFormat="1" ht="45" customHeight="1" x14ac:dyDescent="0.3">
      <c r="A133" s="282" t="s">
        <v>126</v>
      </c>
      <c r="B133" s="282" t="s">
        <v>127</v>
      </c>
      <c r="C133" s="282" t="s">
        <v>128</v>
      </c>
      <c r="D133" s="2" t="s">
        <v>937</v>
      </c>
      <c r="E133" s="2" t="s">
        <v>7</v>
      </c>
      <c r="F133" s="2" t="s">
        <v>8</v>
      </c>
      <c r="G133" s="3"/>
      <c r="H133" s="281"/>
      <c r="I133" s="11"/>
      <c r="J133" s="1"/>
      <c r="K133" s="2"/>
      <c r="L133" s="2" t="s">
        <v>120</v>
      </c>
      <c r="M133" s="269"/>
      <c r="N133" s="270"/>
      <c r="O133" s="270"/>
      <c r="P133" s="269"/>
      <c r="Q133"/>
    </row>
    <row r="134" spans="1:17" s="264" customFormat="1" ht="45" customHeight="1" x14ac:dyDescent="0.3">
      <c r="A134" s="282" t="s">
        <v>130</v>
      </c>
      <c r="B134" s="282" t="s">
        <v>131</v>
      </c>
      <c r="C134" s="282" t="s">
        <v>132</v>
      </c>
      <c r="D134" s="2" t="s">
        <v>935</v>
      </c>
      <c r="E134" s="2" t="s">
        <v>7</v>
      </c>
      <c r="F134" s="2" t="s">
        <v>8</v>
      </c>
      <c r="G134" s="3"/>
      <c r="H134" s="281"/>
      <c r="I134" s="11"/>
      <c r="J134" s="1"/>
      <c r="K134" s="2"/>
      <c r="L134" s="2" t="s">
        <v>120</v>
      </c>
      <c r="M134" s="269"/>
      <c r="N134" s="270"/>
      <c r="O134" s="270"/>
      <c r="P134" s="269"/>
      <c r="Q134"/>
    </row>
    <row r="135" spans="1:17" s="264" customFormat="1" ht="45" customHeight="1" x14ac:dyDescent="0.3">
      <c r="A135" s="282" t="s">
        <v>279</v>
      </c>
      <c r="B135" s="282" t="s">
        <v>280</v>
      </c>
      <c r="C135" s="282" t="s">
        <v>281</v>
      </c>
      <c r="D135" s="2" t="s">
        <v>937</v>
      </c>
      <c r="E135" s="2" t="s">
        <v>13</v>
      </c>
      <c r="F135" s="2" t="s">
        <v>8</v>
      </c>
      <c r="G135" s="3"/>
      <c r="H135" s="281"/>
      <c r="I135" s="11"/>
      <c r="J135" s="1"/>
      <c r="K135" s="2"/>
      <c r="L135" s="2" t="s">
        <v>120</v>
      </c>
      <c r="M135" s="269"/>
      <c r="N135" s="270"/>
      <c r="O135" s="270"/>
      <c r="P135" s="269"/>
      <c r="Q135"/>
    </row>
    <row r="136" spans="1:17" s="264" customFormat="1" ht="45" customHeight="1" x14ac:dyDescent="0.3">
      <c r="A136" s="282" t="s">
        <v>381</v>
      </c>
      <c r="B136" s="282" t="s">
        <v>382</v>
      </c>
      <c r="C136" s="282" t="s">
        <v>383</v>
      </c>
      <c r="D136" s="2" t="s">
        <v>937</v>
      </c>
      <c r="E136" s="2" t="s">
        <v>13</v>
      </c>
      <c r="F136" s="2" t="s">
        <v>10</v>
      </c>
      <c r="G136" s="3"/>
      <c r="H136" s="281"/>
      <c r="I136" s="11"/>
      <c r="J136" s="1"/>
      <c r="K136" s="2"/>
      <c r="L136" s="2" t="s">
        <v>120</v>
      </c>
      <c r="M136" s="269"/>
      <c r="N136" s="270"/>
      <c r="O136" s="270"/>
      <c r="P136" s="269"/>
      <c r="Q136"/>
    </row>
    <row r="137" spans="1:17" s="264" customFormat="1" ht="45" customHeight="1" x14ac:dyDescent="0.3">
      <c r="A137" s="282" t="s">
        <v>387</v>
      </c>
      <c r="B137" s="282" t="s">
        <v>388</v>
      </c>
      <c r="C137" s="282" t="s">
        <v>389</v>
      </c>
      <c r="D137" s="2" t="s">
        <v>937</v>
      </c>
      <c r="E137" s="2" t="s">
        <v>13</v>
      </c>
      <c r="F137" s="2" t="s">
        <v>10</v>
      </c>
      <c r="G137" s="3"/>
      <c r="H137" s="281"/>
      <c r="I137" s="11"/>
      <c r="J137" s="1"/>
      <c r="K137" s="2"/>
      <c r="L137" s="2" t="s">
        <v>120</v>
      </c>
      <c r="M137" s="269"/>
      <c r="N137" s="270"/>
      <c r="O137" s="270"/>
      <c r="P137" s="269"/>
      <c r="Q137"/>
    </row>
    <row r="138" spans="1:17" s="264" customFormat="1" ht="45" customHeight="1" x14ac:dyDescent="0.3">
      <c r="A138" s="282" t="s">
        <v>392</v>
      </c>
      <c r="B138" s="282" t="s">
        <v>393</v>
      </c>
      <c r="C138" s="282" t="s">
        <v>394</v>
      </c>
      <c r="D138" s="2" t="s">
        <v>937</v>
      </c>
      <c r="E138" s="2" t="s">
        <v>13</v>
      </c>
      <c r="F138" s="2" t="s">
        <v>10</v>
      </c>
      <c r="G138" s="3"/>
      <c r="H138" s="281"/>
      <c r="I138" s="11"/>
      <c r="J138" s="1"/>
      <c r="K138" s="2"/>
      <c r="L138" s="2" t="s">
        <v>120</v>
      </c>
      <c r="M138" s="269"/>
      <c r="N138" s="270"/>
      <c r="O138" s="270"/>
      <c r="P138" s="269"/>
      <c r="Q138"/>
    </row>
    <row r="139" spans="1:17" s="264" customFormat="1" ht="45" customHeight="1" x14ac:dyDescent="0.3">
      <c r="A139" s="282" t="s">
        <v>397</v>
      </c>
      <c r="B139" s="282" t="s">
        <v>398</v>
      </c>
      <c r="C139" s="282" t="s">
        <v>399</v>
      </c>
      <c r="D139" s="2" t="s">
        <v>937</v>
      </c>
      <c r="E139" s="2" t="s">
        <v>13</v>
      </c>
      <c r="F139" s="2" t="s">
        <v>10</v>
      </c>
      <c r="G139" s="3"/>
      <c r="H139" s="281"/>
      <c r="I139" s="11"/>
      <c r="J139" s="1"/>
      <c r="K139" s="2"/>
      <c r="L139" s="2" t="s">
        <v>120</v>
      </c>
      <c r="M139" s="269"/>
      <c r="N139" s="270"/>
      <c r="O139" s="270"/>
      <c r="P139" s="269"/>
      <c r="Q139"/>
    </row>
    <row r="140" spans="1:17" s="264" customFormat="1" ht="45" customHeight="1" x14ac:dyDescent="0.3">
      <c r="A140" s="282" t="s">
        <v>492</v>
      </c>
      <c r="B140" s="282" t="s">
        <v>493</v>
      </c>
      <c r="C140" s="282" t="s">
        <v>494</v>
      </c>
      <c r="D140" s="2" t="s">
        <v>935</v>
      </c>
      <c r="E140" s="2" t="s">
        <v>7</v>
      </c>
      <c r="F140" s="2" t="s">
        <v>8</v>
      </c>
      <c r="G140" s="3"/>
      <c r="H140" s="281"/>
      <c r="I140" s="11"/>
      <c r="J140" s="1"/>
      <c r="K140" s="2"/>
      <c r="L140" s="2" t="s">
        <v>120</v>
      </c>
      <c r="M140" s="269"/>
      <c r="N140" s="270"/>
      <c r="O140" s="270"/>
      <c r="P140" s="269"/>
      <c r="Q140"/>
    </row>
    <row r="141" spans="1:17" s="264" customFormat="1" ht="45" customHeight="1" x14ac:dyDescent="0.3">
      <c r="A141" s="282" t="s">
        <v>496</v>
      </c>
      <c r="B141" s="282" t="s">
        <v>497</v>
      </c>
      <c r="C141" s="282" t="s">
        <v>498</v>
      </c>
      <c r="D141" s="2" t="s">
        <v>935</v>
      </c>
      <c r="E141" s="2" t="s">
        <v>7</v>
      </c>
      <c r="F141" s="2" t="s">
        <v>8</v>
      </c>
      <c r="G141" s="3"/>
      <c r="H141" s="281"/>
      <c r="I141" s="11"/>
      <c r="J141" s="1"/>
      <c r="K141" s="2"/>
      <c r="L141" s="2" t="s">
        <v>120</v>
      </c>
      <c r="M141" s="269"/>
      <c r="N141" s="270"/>
      <c r="O141" s="270"/>
      <c r="P141" s="269"/>
      <c r="Q141"/>
    </row>
    <row r="142" spans="1:17" s="264" customFormat="1" ht="45" customHeight="1" x14ac:dyDescent="0.3">
      <c r="A142" s="282" t="s">
        <v>500</v>
      </c>
      <c r="B142" s="282" t="s">
        <v>501</v>
      </c>
      <c r="C142" s="282" t="s">
        <v>502</v>
      </c>
      <c r="D142" s="2" t="s">
        <v>935</v>
      </c>
      <c r="E142" s="2" t="s">
        <v>7</v>
      </c>
      <c r="F142" s="2" t="s">
        <v>8</v>
      </c>
      <c r="G142" s="3"/>
      <c r="H142" s="281"/>
      <c r="I142" s="11"/>
      <c r="J142" s="1"/>
      <c r="K142" s="2"/>
      <c r="L142" s="2" t="s">
        <v>120</v>
      </c>
      <c r="M142" s="269"/>
      <c r="N142" s="270"/>
      <c r="O142" s="270"/>
      <c r="P142" s="269"/>
      <c r="Q142"/>
    </row>
    <row r="143" spans="1:17" s="264" customFormat="1" ht="45" customHeight="1" x14ac:dyDescent="0.3">
      <c r="A143" s="282" t="s">
        <v>504</v>
      </c>
      <c r="B143" s="282" t="s">
        <v>505</v>
      </c>
      <c r="C143" s="282" t="s">
        <v>506</v>
      </c>
      <c r="D143" s="2" t="s">
        <v>935</v>
      </c>
      <c r="E143" s="2" t="s">
        <v>7</v>
      </c>
      <c r="F143" s="2" t="s">
        <v>8</v>
      </c>
      <c r="G143" s="3"/>
      <c r="H143" s="281"/>
      <c r="I143" s="11"/>
      <c r="J143" s="1"/>
      <c r="K143" s="2"/>
      <c r="L143" s="2" t="s">
        <v>120</v>
      </c>
      <c r="M143" s="269"/>
      <c r="N143" s="270"/>
      <c r="O143" s="270"/>
      <c r="P143" s="269"/>
      <c r="Q143"/>
    </row>
    <row r="144" spans="1:17" s="264" customFormat="1" ht="45" customHeight="1" x14ac:dyDescent="0.3">
      <c r="A144" s="282" t="s">
        <v>910</v>
      </c>
      <c r="B144" s="282" t="s">
        <v>911</v>
      </c>
      <c r="C144" s="282" t="s">
        <v>912</v>
      </c>
      <c r="D144" s="2" t="s">
        <v>937</v>
      </c>
      <c r="E144" s="2" t="s">
        <v>13</v>
      </c>
      <c r="F144" s="2" t="s">
        <v>10</v>
      </c>
      <c r="G144" s="3"/>
      <c r="H144" s="281"/>
      <c r="I144" s="11"/>
      <c r="J144" s="1"/>
      <c r="K144" s="2"/>
      <c r="L144" s="2" t="s">
        <v>602</v>
      </c>
      <c r="M144" s="269"/>
      <c r="N144" s="270"/>
      <c r="O144" s="270"/>
      <c r="P144" s="269"/>
      <c r="Q144"/>
    </row>
    <row r="145" spans="1:17" s="264" customFormat="1" ht="45" customHeight="1" x14ac:dyDescent="0.3">
      <c r="A145" s="21" t="s">
        <v>916</v>
      </c>
      <c r="B145" s="21" t="s">
        <v>917</v>
      </c>
      <c r="C145" s="21" t="s">
        <v>918</v>
      </c>
      <c r="D145" s="21" t="s">
        <v>937</v>
      </c>
      <c r="E145" s="21" t="s">
        <v>13</v>
      </c>
      <c r="F145" s="21" t="s">
        <v>10</v>
      </c>
      <c r="G145" s="280"/>
      <c r="H145" s="280"/>
      <c r="I145" s="280"/>
      <c r="J145" s="25"/>
      <c r="K145" s="21"/>
      <c r="L145" s="268" t="s">
        <v>602</v>
      </c>
      <c r="M145" s="269"/>
      <c r="N145" s="270"/>
      <c r="O145" s="270"/>
      <c r="P145" s="269"/>
      <c r="Q145"/>
    </row>
    <row r="146" spans="1:17" s="264" customFormat="1" ht="45" customHeight="1" x14ac:dyDescent="0.3">
      <c r="A146" s="21" t="s">
        <v>599</v>
      </c>
      <c r="B146" s="21" t="s">
        <v>600</v>
      </c>
      <c r="C146" s="21" t="s">
        <v>601</v>
      </c>
      <c r="D146" s="21" t="s">
        <v>937</v>
      </c>
      <c r="E146" s="21" t="s">
        <v>13</v>
      </c>
      <c r="F146" s="21" t="s">
        <v>8</v>
      </c>
      <c r="G146" s="22"/>
      <c r="H146" s="22"/>
      <c r="I146" s="22"/>
      <c r="J146" s="25"/>
      <c r="K146" s="21"/>
      <c r="L146" s="268" t="s">
        <v>602</v>
      </c>
      <c r="M146" s="269"/>
      <c r="N146" s="270"/>
      <c r="O146" s="270"/>
      <c r="P146" s="269"/>
      <c r="Q146"/>
    </row>
    <row r="147" spans="1:17" x14ac:dyDescent="0.3">
      <c r="A147" t="s">
        <v>610</v>
      </c>
      <c r="B147" t="s">
        <v>611</v>
      </c>
      <c r="C147" t="s">
        <v>612</v>
      </c>
      <c r="D147" t="s">
        <v>937</v>
      </c>
      <c r="E147" t="s">
        <v>13</v>
      </c>
      <c r="F147" t="s">
        <v>8</v>
      </c>
      <c r="L147" t="s">
        <v>602</v>
      </c>
    </row>
  </sheetData>
  <sortState xmlns:xlrd2="http://schemas.microsoft.com/office/spreadsheetml/2017/richdata2" ref="A3:L144">
    <sortCondition ref="L3:L144"/>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C13DA-7BBB-4DC1-8025-63CE45455D11}">
  <dimension ref="A1:D146"/>
  <sheetViews>
    <sheetView workbookViewId="0">
      <selection sqref="A1:XFD1"/>
    </sheetView>
  </sheetViews>
  <sheetFormatPr defaultRowHeight="14.4" x14ac:dyDescent="0.3"/>
  <cols>
    <col min="1" max="1" width="18.44140625" customWidth="1"/>
    <col min="2" max="2" width="21.88671875" customWidth="1"/>
    <col min="3" max="3" width="19.33203125" customWidth="1"/>
  </cols>
  <sheetData>
    <row r="1" spans="1:4" x14ac:dyDescent="0.3">
      <c r="A1" t="s">
        <v>940</v>
      </c>
      <c r="B1" t="s">
        <v>941</v>
      </c>
      <c r="C1" t="s">
        <v>942</v>
      </c>
      <c r="D1" t="s">
        <v>943</v>
      </c>
    </row>
    <row r="2" spans="1:4" ht="43.2" x14ac:dyDescent="0.3">
      <c r="A2" s="282" t="s">
        <v>148</v>
      </c>
      <c r="B2" s="282" t="s">
        <v>149</v>
      </c>
      <c r="C2" s="282" t="s">
        <v>150</v>
      </c>
      <c r="D2" s="292" t="s">
        <v>944</v>
      </c>
    </row>
    <row r="3" spans="1:4" ht="43.2" x14ac:dyDescent="0.3">
      <c r="A3" s="282" t="s">
        <v>155</v>
      </c>
      <c r="B3" s="282" t="s">
        <v>156</v>
      </c>
      <c r="C3" s="282" t="s">
        <v>157</v>
      </c>
      <c r="D3" s="292" t="s">
        <v>944</v>
      </c>
    </row>
    <row r="4" spans="1:4" ht="43.2" x14ac:dyDescent="0.3">
      <c r="A4" s="282" t="s">
        <v>160</v>
      </c>
      <c r="B4" s="282" t="s">
        <v>161</v>
      </c>
      <c r="C4" s="282" t="s">
        <v>162</v>
      </c>
      <c r="D4" s="292" t="s">
        <v>944</v>
      </c>
    </row>
    <row r="5" spans="1:4" ht="28.8" x14ac:dyDescent="0.3">
      <c r="A5" s="282" t="s">
        <v>340</v>
      </c>
      <c r="B5" s="282" t="s">
        <v>341</v>
      </c>
      <c r="C5" s="282" t="s">
        <v>342</v>
      </c>
      <c r="D5" s="292" t="s">
        <v>944</v>
      </c>
    </row>
    <row r="6" spans="1:4" ht="43.2" x14ac:dyDescent="0.3">
      <c r="A6" s="282" t="s">
        <v>346</v>
      </c>
      <c r="B6" s="282" t="s">
        <v>347</v>
      </c>
      <c r="C6" s="282" t="s">
        <v>348</v>
      </c>
      <c r="D6" s="292" t="s">
        <v>944</v>
      </c>
    </row>
    <row r="7" spans="1:4" ht="28.8" x14ac:dyDescent="0.3">
      <c r="A7" s="282" t="s">
        <v>351</v>
      </c>
      <c r="B7" s="282" t="s">
        <v>352</v>
      </c>
      <c r="C7" s="282" t="s">
        <v>353</v>
      </c>
      <c r="D7" s="292" t="s">
        <v>944</v>
      </c>
    </row>
    <row r="8" spans="1:4" ht="28.8" x14ac:dyDescent="0.3">
      <c r="A8" s="282" t="s">
        <v>356</v>
      </c>
      <c r="B8" s="282" t="s">
        <v>357</v>
      </c>
      <c r="C8" s="282" t="s">
        <v>358</v>
      </c>
      <c r="D8" s="292" t="s">
        <v>944</v>
      </c>
    </row>
    <row r="9" spans="1:4" ht="43.2" x14ac:dyDescent="0.3">
      <c r="A9" s="282" t="s">
        <v>605</v>
      </c>
      <c r="B9" s="282" t="s">
        <v>606</v>
      </c>
      <c r="C9" s="282" t="s">
        <v>607</v>
      </c>
      <c r="D9" s="292" t="s">
        <v>944</v>
      </c>
    </row>
    <row r="10" spans="1:4" ht="28.8" x14ac:dyDescent="0.3">
      <c r="A10" s="282" t="s">
        <v>165</v>
      </c>
      <c r="B10" s="282" t="s">
        <v>166</v>
      </c>
      <c r="C10" s="282" t="s">
        <v>167</v>
      </c>
      <c r="D10" s="292" t="s">
        <v>944</v>
      </c>
    </row>
    <row r="11" spans="1:4" ht="28.8" x14ac:dyDescent="0.3">
      <c r="A11" s="282" t="s">
        <v>171</v>
      </c>
      <c r="B11" s="282" t="s">
        <v>172</v>
      </c>
      <c r="C11" s="282" t="s">
        <v>173</v>
      </c>
      <c r="D11" s="292" t="s">
        <v>944</v>
      </c>
    </row>
    <row r="12" spans="1:4" ht="28.8" x14ac:dyDescent="0.3">
      <c r="A12" s="282" t="s">
        <v>615</v>
      </c>
      <c r="B12" s="282" t="s">
        <v>616</v>
      </c>
      <c r="C12" s="282" t="s">
        <v>617</v>
      </c>
      <c r="D12" s="292" t="s">
        <v>944</v>
      </c>
    </row>
    <row r="13" spans="1:4" ht="28.8" x14ac:dyDescent="0.3">
      <c r="A13" s="282" t="s">
        <v>621</v>
      </c>
      <c r="B13" s="282" t="s">
        <v>622</v>
      </c>
      <c r="C13" s="282" t="s">
        <v>623</v>
      </c>
      <c r="D13" s="292" t="s">
        <v>944</v>
      </c>
    </row>
    <row r="14" spans="1:4" ht="28.8" x14ac:dyDescent="0.3">
      <c r="A14" s="282" t="s">
        <v>402</v>
      </c>
      <c r="B14" s="282" t="s">
        <v>403</v>
      </c>
      <c r="C14" s="282" t="s">
        <v>404</v>
      </c>
      <c r="D14" s="292" t="s">
        <v>944</v>
      </c>
    </row>
    <row r="15" spans="1:4" ht="28.8" x14ac:dyDescent="0.3">
      <c r="A15" s="282" t="s">
        <v>408</v>
      </c>
      <c r="B15" s="282" t="s">
        <v>409</v>
      </c>
      <c r="C15" s="282" t="s">
        <v>404</v>
      </c>
      <c r="D15" s="292" t="s">
        <v>944</v>
      </c>
    </row>
    <row r="16" spans="1:4" ht="28.8" x14ac:dyDescent="0.3">
      <c r="A16" s="282" t="s">
        <v>412</v>
      </c>
      <c r="B16" s="282" t="s">
        <v>413</v>
      </c>
      <c r="C16" s="282" t="s">
        <v>414</v>
      </c>
      <c r="D16" s="292" t="s">
        <v>944</v>
      </c>
    </row>
    <row r="17" spans="1:4" ht="28.8" x14ac:dyDescent="0.3">
      <c r="A17" s="282" t="s">
        <v>417</v>
      </c>
      <c r="B17" s="282" t="s">
        <v>418</v>
      </c>
      <c r="C17" s="282" t="s">
        <v>414</v>
      </c>
      <c r="D17" s="292" t="s">
        <v>944</v>
      </c>
    </row>
    <row r="18" spans="1:4" ht="28.8" x14ac:dyDescent="0.3">
      <c r="A18" s="282" t="s">
        <v>421</v>
      </c>
      <c r="B18" s="282" t="s">
        <v>422</v>
      </c>
      <c r="C18" s="282" t="s">
        <v>423</v>
      </c>
      <c r="D18" s="292" t="s">
        <v>944</v>
      </c>
    </row>
    <row r="19" spans="1:4" ht="28.8" x14ac:dyDescent="0.3">
      <c r="A19" s="282" t="s">
        <v>426</v>
      </c>
      <c r="B19" s="282" t="s">
        <v>427</v>
      </c>
      <c r="C19" s="282" t="s">
        <v>428</v>
      </c>
      <c r="D19" s="292" t="s">
        <v>944</v>
      </c>
    </row>
    <row r="20" spans="1:4" ht="28.8" x14ac:dyDescent="0.3">
      <c r="A20" s="282" t="s">
        <v>430</v>
      </c>
      <c r="B20" s="282" t="s">
        <v>431</v>
      </c>
      <c r="C20" s="282" t="s">
        <v>432</v>
      </c>
      <c r="D20" s="292" t="s">
        <v>944</v>
      </c>
    </row>
    <row r="21" spans="1:4" ht="28.8" x14ac:dyDescent="0.3">
      <c r="A21" s="282" t="s">
        <v>434</v>
      </c>
      <c r="B21" s="282" t="s">
        <v>435</v>
      </c>
      <c r="C21" s="282" t="s">
        <v>436</v>
      </c>
      <c r="D21" s="292" t="s">
        <v>944</v>
      </c>
    </row>
    <row r="22" spans="1:4" ht="28.8" x14ac:dyDescent="0.3">
      <c r="A22" s="282" t="s">
        <v>438</v>
      </c>
      <c r="B22" s="282" t="s">
        <v>439</v>
      </c>
      <c r="C22" s="282" t="s">
        <v>440</v>
      </c>
      <c r="D22" s="292" t="s">
        <v>944</v>
      </c>
    </row>
    <row r="23" spans="1:4" ht="28.8" x14ac:dyDescent="0.3">
      <c r="A23" s="282" t="s">
        <v>442</v>
      </c>
      <c r="B23" s="282" t="s">
        <v>443</v>
      </c>
      <c r="C23" s="282" t="s">
        <v>444</v>
      </c>
      <c r="D23" s="292" t="s">
        <v>944</v>
      </c>
    </row>
    <row r="24" spans="1:4" ht="28.8" x14ac:dyDescent="0.3">
      <c r="A24" s="282" t="s">
        <v>446</v>
      </c>
      <c r="B24" s="282" t="s">
        <v>447</v>
      </c>
      <c r="C24" s="282" t="s">
        <v>448</v>
      </c>
      <c r="D24" s="292" t="s">
        <v>944</v>
      </c>
    </row>
    <row r="25" spans="1:4" ht="28.8" x14ac:dyDescent="0.3">
      <c r="A25" s="282" t="s">
        <v>451</v>
      </c>
      <c r="B25" s="282" t="s">
        <v>452</v>
      </c>
      <c r="C25" s="282" t="s">
        <v>453</v>
      </c>
      <c r="D25" s="292" t="s">
        <v>944</v>
      </c>
    </row>
    <row r="26" spans="1:4" ht="28.8" x14ac:dyDescent="0.3">
      <c r="A26" s="282" t="s">
        <v>545</v>
      </c>
      <c r="B26" s="282" t="s">
        <v>546</v>
      </c>
      <c r="C26" s="282" t="s">
        <v>547</v>
      </c>
      <c r="D26" s="292" t="s">
        <v>944</v>
      </c>
    </row>
    <row r="27" spans="1:4" ht="28.8" x14ac:dyDescent="0.3">
      <c r="A27" s="282" t="s">
        <v>550</v>
      </c>
      <c r="B27" s="282" t="s">
        <v>551</v>
      </c>
      <c r="C27" s="282" t="s">
        <v>552</v>
      </c>
      <c r="D27" s="292" t="s">
        <v>944</v>
      </c>
    </row>
    <row r="28" spans="1:4" ht="28.8" x14ac:dyDescent="0.3">
      <c r="A28" s="282" t="s">
        <v>556</v>
      </c>
      <c r="B28" s="282" t="s">
        <v>557</v>
      </c>
      <c r="C28" s="282" t="s">
        <v>558</v>
      </c>
      <c r="D28" s="292" t="s">
        <v>944</v>
      </c>
    </row>
    <row r="29" spans="1:4" ht="28.8" x14ac:dyDescent="0.3">
      <c r="A29" s="282" t="s">
        <v>561</v>
      </c>
      <c r="B29" s="282" t="s">
        <v>546</v>
      </c>
      <c r="C29" s="282" t="s">
        <v>562</v>
      </c>
      <c r="D29" s="292" t="s">
        <v>944</v>
      </c>
    </row>
    <row r="30" spans="1:4" ht="28.8" x14ac:dyDescent="0.3">
      <c r="A30" s="282" t="s">
        <v>565</v>
      </c>
      <c r="B30" s="282" t="s">
        <v>566</v>
      </c>
      <c r="C30" s="282" t="s">
        <v>567</v>
      </c>
      <c r="D30" s="292" t="s">
        <v>944</v>
      </c>
    </row>
    <row r="31" spans="1:4" ht="28.8" x14ac:dyDescent="0.3">
      <c r="A31" s="282" t="s">
        <v>570</v>
      </c>
      <c r="B31" s="282" t="s">
        <v>571</v>
      </c>
      <c r="C31" s="282" t="s">
        <v>572</v>
      </c>
      <c r="D31" s="292" t="s">
        <v>944</v>
      </c>
    </row>
    <row r="32" spans="1:4" ht="28.8" x14ac:dyDescent="0.3">
      <c r="A32" s="282" t="s">
        <v>575</v>
      </c>
      <c r="B32" s="282" t="s">
        <v>576</v>
      </c>
      <c r="C32" s="282" t="s">
        <v>577</v>
      </c>
      <c r="D32" s="292" t="s">
        <v>944</v>
      </c>
    </row>
    <row r="33" spans="1:4" ht="28.8" x14ac:dyDescent="0.3">
      <c r="A33" s="282" t="s">
        <v>580</v>
      </c>
      <c r="B33" s="282" t="s">
        <v>581</v>
      </c>
      <c r="C33" s="282" t="s">
        <v>582</v>
      </c>
      <c r="D33" s="292" t="s">
        <v>944</v>
      </c>
    </row>
    <row r="34" spans="1:4" ht="28.8" x14ac:dyDescent="0.3">
      <c r="A34" s="282" t="s">
        <v>585</v>
      </c>
      <c r="B34" s="282" t="s">
        <v>576</v>
      </c>
      <c r="C34" s="282" t="s">
        <v>586</v>
      </c>
      <c r="D34" s="292" t="s">
        <v>944</v>
      </c>
    </row>
    <row r="35" spans="1:4" ht="28.8" x14ac:dyDescent="0.3">
      <c r="A35" s="282" t="s">
        <v>590</v>
      </c>
      <c r="B35" s="282" t="s">
        <v>591</v>
      </c>
      <c r="C35" s="282" t="s">
        <v>592</v>
      </c>
      <c r="D35" s="292" t="s">
        <v>944</v>
      </c>
    </row>
    <row r="36" spans="1:4" ht="28.8" x14ac:dyDescent="0.3">
      <c r="A36" s="282" t="s">
        <v>594</v>
      </c>
      <c r="B36" s="282" t="s">
        <v>595</v>
      </c>
      <c r="C36" s="282" t="s">
        <v>596</v>
      </c>
      <c r="D36" s="292" t="s">
        <v>944</v>
      </c>
    </row>
    <row r="37" spans="1:4" ht="57.6" x14ac:dyDescent="0.3">
      <c r="A37" s="282" t="s">
        <v>654</v>
      </c>
      <c r="B37" s="282" t="s">
        <v>655</v>
      </c>
      <c r="C37" s="282" t="s">
        <v>656</v>
      </c>
      <c r="D37" s="292" t="s">
        <v>944</v>
      </c>
    </row>
    <row r="38" spans="1:4" ht="57.6" x14ac:dyDescent="0.3">
      <c r="A38" s="282" t="s">
        <v>659</v>
      </c>
      <c r="B38" s="282" t="s">
        <v>655</v>
      </c>
      <c r="C38" s="282" t="s">
        <v>660</v>
      </c>
      <c r="D38" s="292" t="s">
        <v>944</v>
      </c>
    </row>
    <row r="39" spans="1:4" ht="57.6" x14ac:dyDescent="0.3">
      <c r="A39" s="282" t="s">
        <v>662</v>
      </c>
      <c r="B39" s="282" t="s">
        <v>663</v>
      </c>
      <c r="C39" s="282" t="s">
        <v>656</v>
      </c>
      <c r="D39" s="292" t="s">
        <v>944</v>
      </c>
    </row>
    <row r="40" spans="1:4" ht="57.6" x14ac:dyDescent="0.3">
      <c r="A40" s="282" t="s">
        <v>665</v>
      </c>
      <c r="B40" s="282" t="s">
        <v>663</v>
      </c>
      <c r="C40" s="282" t="s">
        <v>660</v>
      </c>
      <c r="D40" s="292" t="s">
        <v>944</v>
      </c>
    </row>
    <row r="41" spans="1:4" ht="28.8" x14ac:dyDescent="0.3">
      <c r="A41" s="282" t="s">
        <v>135</v>
      </c>
      <c r="B41" s="282" t="s">
        <v>136</v>
      </c>
      <c r="C41" s="282" t="s">
        <v>137</v>
      </c>
      <c r="D41" s="292" t="s">
        <v>944</v>
      </c>
    </row>
    <row r="42" spans="1:4" ht="28.8" x14ac:dyDescent="0.3">
      <c r="A42" s="282" t="s">
        <v>143</v>
      </c>
      <c r="B42" s="282" t="s">
        <v>144</v>
      </c>
      <c r="C42" s="282" t="s">
        <v>145</v>
      </c>
      <c r="D42" s="292" t="s">
        <v>944</v>
      </c>
    </row>
    <row r="43" spans="1:4" ht="28.8" x14ac:dyDescent="0.3">
      <c r="A43" s="282" t="s">
        <v>216</v>
      </c>
      <c r="B43" s="282" t="s">
        <v>217</v>
      </c>
      <c r="C43" s="282" t="s">
        <v>218</v>
      </c>
      <c r="D43" s="292" t="s">
        <v>944</v>
      </c>
    </row>
    <row r="44" spans="1:4" ht="28.8" x14ac:dyDescent="0.3">
      <c r="A44" s="282" t="s">
        <v>324</v>
      </c>
      <c r="B44" s="282" t="s">
        <v>325</v>
      </c>
      <c r="C44" s="282" t="s">
        <v>326</v>
      </c>
      <c r="D44" s="292" t="s">
        <v>944</v>
      </c>
    </row>
    <row r="45" spans="1:4" ht="28.8" x14ac:dyDescent="0.3">
      <c r="A45" s="282" t="s">
        <v>329</v>
      </c>
      <c r="B45" s="282" t="s">
        <v>330</v>
      </c>
      <c r="C45" s="282" t="s">
        <v>331</v>
      </c>
      <c r="D45" s="292" t="s">
        <v>944</v>
      </c>
    </row>
    <row r="46" spans="1:4" ht="28.8" x14ac:dyDescent="0.3">
      <c r="A46" s="282" t="s">
        <v>334</v>
      </c>
      <c r="B46" s="282" t="s">
        <v>335</v>
      </c>
      <c r="C46" s="282" t="s">
        <v>336</v>
      </c>
      <c r="D46" s="292" t="s">
        <v>944</v>
      </c>
    </row>
    <row r="47" spans="1:4" ht="28.8" x14ac:dyDescent="0.3">
      <c r="A47" s="282" t="s">
        <v>90</v>
      </c>
      <c r="B47" s="282" t="s">
        <v>91</v>
      </c>
      <c r="C47" s="282" t="s">
        <v>92</v>
      </c>
      <c r="D47" s="292" t="s">
        <v>944</v>
      </c>
    </row>
    <row r="48" spans="1:4" ht="28.8" x14ac:dyDescent="0.3">
      <c r="A48" s="282" t="s">
        <v>98</v>
      </c>
      <c r="B48" s="282" t="s">
        <v>99</v>
      </c>
      <c r="C48" s="282" t="s">
        <v>100</v>
      </c>
      <c r="D48" s="292" t="s">
        <v>944</v>
      </c>
    </row>
    <row r="49" spans="1:4" ht="28.8" x14ac:dyDescent="0.3">
      <c r="A49" s="282" t="s">
        <v>103</v>
      </c>
      <c r="B49" s="282" t="s">
        <v>104</v>
      </c>
      <c r="C49" s="282" t="s">
        <v>105</v>
      </c>
      <c r="D49" s="292" t="s">
        <v>944</v>
      </c>
    </row>
    <row r="50" spans="1:4" ht="28.8" x14ac:dyDescent="0.3">
      <c r="A50" s="282" t="s">
        <v>108</v>
      </c>
      <c r="B50" s="282" t="s">
        <v>109</v>
      </c>
      <c r="C50" s="282" t="s">
        <v>110</v>
      </c>
      <c r="D50" s="292" t="s">
        <v>944</v>
      </c>
    </row>
    <row r="51" spans="1:4" ht="28.8" x14ac:dyDescent="0.3">
      <c r="A51" s="282" t="s">
        <v>176</v>
      </c>
      <c r="B51" s="282" t="s">
        <v>177</v>
      </c>
      <c r="C51" s="282" t="s">
        <v>178</v>
      </c>
      <c r="D51" s="292" t="s">
        <v>944</v>
      </c>
    </row>
    <row r="52" spans="1:4" ht="28.8" x14ac:dyDescent="0.3">
      <c r="A52" s="282" t="s">
        <v>181</v>
      </c>
      <c r="B52" s="282" t="s">
        <v>177</v>
      </c>
      <c r="C52" s="282" t="s">
        <v>182</v>
      </c>
      <c r="D52" s="292" t="s">
        <v>944</v>
      </c>
    </row>
    <row r="53" spans="1:4" ht="28.8" x14ac:dyDescent="0.3">
      <c r="A53" s="282" t="s">
        <v>185</v>
      </c>
      <c r="B53" s="282" t="s">
        <v>186</v>
      </c>
      <c r="C53" s="282" t="s">
        <v>187</v>
      </c>
      <c r="D53" s="292" t="s">
        <v>944</v>
      </c>
    </row>
    <row r="54" spans="1:4" ht="28.8" x14ac:dyDescent="0.3">
      <c r="A54" s="282" t="s">
        <v>190</v>
      </c>
      <c r="B54" s="282" t="s">
        <v>191</v>
      </c>
      <c r="C54" s="282" t="s">
        <v>192</v>
      </c>
      <c r="D54" s="292" t="s">
        <v>944</v>
      </c>
    </row>
    <row r="55" spans="1:4" ht="28.8" x14ac:dyDescent="0.3">
      <c r="A55" s="282" t="s">
        <v>473</v>
      </c>
      <c r="B55" s="282" t="s">
        <v>474</v>
      </c>
      <c r="C55" s="282" t="s">
        <v>475</v>
      </c>
      <c r="D55" s="292" t="s">
        <v>944</v>
      </c>
    </row>
    <row r="56" spans="1:4" ht="28.8" x14ac:dyDescent="0.3">
      <c r="A56" s="282" t="s">
        <v>478</v>
      </c>
      <c r="B56" s="282" t="s">
        <v>479</v>
      </c>
      <c r="C56" s="282" t="s">
        <v>480</v>
      </c>
      <c r="D56" s="292" t="s">
        <v>944</v>
      </c>
    </row>
    <row r="57" spans="1:4" ht="28.8" x14ac:dyDescent="0.3">
      <c r="A57" s="282" t="s">
        <v>483</v>
      </c>
      <c r="B57" s="282" t="s">
        <v>484</v>
      </c>
      <c r="C57" s="282" t="s">
        <v>485</v>
      </c>
      <c r="D57" s="292" t="s">
        <v>944</v>
      </c>
    </row>
    <row r="58" spans="1:4" ht="43.2" x14ac:dyDescent="0.3">
      <c r="A58" s="282" t="s">
        <v>488</v>
      </c>
      <c r="B58" s="282" t="s">
        <v>489</v>
      </c>
      <c r="C58" s="282" t="s">
        <v>490</v>
      </c>
      <c r="D58" s="292" t="s">
        <v>944</v>
      </c>
    </row>
    <row r="59" spans="1:4" ht="43.2" x14ac:dyDescent="0.3">
      <c r="A59" s="282" t="s">
        <v>41</v>
      </c>
      <c r="B59" s="282" t="s">
        <v>42</v>
      </c>
      <c r="C59" s="282" t="s">
        <v>43</v>
      </c>
      <c r="D59" s="292" t="s">
        <v>944</v>
      </c>
    </row>
    <row r="60" spans="1:4" ht="43.2" x14ac:dyDescent="0.3">
      <c r="A60" s="282" t="s">
        <v>47</v>
      </c>
      <c r="B60" s="282" t="s">
        <v>48</v>
      </c>
      <c r="C60" s="282" t="s">
        <v>49</v>
      </c>
      <c r="D60" s="292" t="s">
        <v>944</v>
      </c>
    </row>
    <row r="61" spans="1:4" ht="43.2" x14ac:dyDescent="0.3">
      <c r="A61" s="282" t="s">
        <v>51</v>
      </c>
      <c r="B61" s="282" t="s">
        <v>52</v>
      </c>
      <c r="C61" s="282" t="s">
        <v>53</v>
      </c>
      <c r="D61" s="292" t="s">
        <v>944</v>
      </c>
    </row>
    <row r="62" spans="1:4" ht="43.2" x14ac:dyDescent="0.3">
      <c r="A62" s="282" t="s">
        <v>55</v>
      </c>
      <c r="B62" s="282" t="s">
        <v>56</v>
      </c>
      <c r="C62" s="282" t="s">
        <v>57</v>
      </c>
      <c r="D62" s="292" t="s">
        <v>944</v>
      </c>
    </row>
    <row r="63" spans="1:4" ht="43.2" x14ac:dyDescent="0.3">
      <c r="A63" s="282" t="s">
        <v>59</v>
      </c>
      <c r="B63" s="282" t="s">
        <v>60</v>
      </c>
      <c r="C63" s="282" t="s">
        <v>61</v>
      </c>
      <c r="D63" s="292" t="s">
        <v>944</v>
      </c>
    </row>
    <row r="64" spans="1:4" ht="43.2" x14ac:dyDescent="0.3">
      <c r="A64" s="282" t="s">
        <v>63</v>
      </c>
      <c r="B64" s="282" t="s">
        <v>60</v>
      </c>
      <c r="C64" s="282" t="s">
        <v>64</v>
      </c>
      <c r="D64" s="292" t="s">
        <v>944</v>
      </c>
    </row>
    <row r="65" spans="1:4" ht="43.2" x14ac:dyDescent="0.3">
      <c r="A65" s="282" t="s">
        <v>66</v>
      </c>
      <c r="B65" s="282" t="s">
        <v>67</v>
      </c>
      <c r="C65" s="282" t="s">
        <v>68</v>
      </c>
      <c r="D65" s="292" t="s">
        <v>944</v>
      </c>
    </row>
    <row r="66" spans="1:4" ht="43.2" x14ac:dyDescent="0.3">
      <c r="A66" s="282" t="s">
        <v>70</v>
      </c>
      <c r="B66" s="282" t="s">
        <v>67</v>
      </c>
      <c r="C66" s="282" t="s">
        <v>71</v>
      </c>
      <c r="D66" s="292" t="s">
        <v>944</v>
      </c>
    </row>
    <row r="67" spans="1:4" ht="28.8" x14ac:dyDescent="0.3">
      <c r="A67" s="282" t="s">
        <v>112</v>
      </c>
      <c r="B67" s="282" t="s">
        <v>113</v>
      </c>
      <c r="C67" s="282" t="s">
        <v>114</v>
      </c>
      <c r="D67" s="292" t="s">
        <v>944</v>
      </c>
    </row>
    <row r="68" spans="1:4" ht="28.8" x14ac:dyDescent="0.3">
      <c r="A68" s="282" t="s">
        <v>284</v>
      </c>
      <c r="B68" s="282" t="s">
        <v>285</v>
      </c>
      <c r="C68" s="282" t="s">
        <v>286</v>
      </c>
      <c r="D68" s="292" t="s">
        <v>944</v>
      </c>
    </row>
    <row r="69" spans="1:4" ht="28.8" x14ac:dyDescent="0.3">
      <c r="A69" s="282" t="s">
        <v>289</v>
      </c>
      <c r="B69" s="282" t="s">
        <v>290</v>
      </c>
      <c r="C69" s="282" t="s">
        <v>291</v>
      </c>
      <c r="D69" s="292" t="s">
        <v>944</v>
      </c>
    </row>
    <row r="70" spans="1:4" ht="28.8" x14ac:dyDescent="0.3">
      <c r="A70" s="282" t="s">
        <v>294</v>
      </c>
      <c r="B70" s="282" t="s">
        <v>295</v>
      </c>
      <c r="C70" s="282" t="s">
        <v>296</v>
      </c>
      <c r="D70" s="292" t="s">
        <v>944</v>
      </c>
    </row>
    <row r="71" spans="1:4" ht="28.8" x14ac:dyDescent="0.3">
      <c r="A71" s="282" t="s">
        <v>298</v>
      </c>
      <c r="B71" s="282" t="s">
        <v>299</v>
      </c>
      <c r="C71" s="282" t="s">
        <v>300</v>
      </c>
      <c r="D71" s="292" t="s">
        <v>944</v>
      </c>
    </row>
    <row r="72" spans="1:4" ht="28.8" x14ac:dyDescent="0.3">
      <c r="A72" s="282" t="s">
        <v>789</v>
      </c>
      <c r="B72" s="282" t="s">
        <v>790</v>
      </c>
      <c r="C72" s="282" t="s">
        <v>791</v>
      </c>
      <c r="D72" s="292" t="s">
        <v>944</v>
      </c>
    </row>
    <row r="73" spans="1:4" ht="28.8" x14ac:dyDescent="0.3">
      <c r="A73" s="282" t="s">
        <v>792</v>
      </c>
      <c r="B73" s="282" t="s">
        <v>793</v>
      </c>
      <c r="C73" s="282" t="s">
        <v>791</v>
      </c>
      <c r="D73" s="292" t="s">
        <v>944</v>
      </c>
    </row>
    <row r="74" spans="1:4" ht="28.8" x14ac:dyDescent="0.3">
      <c r="A74" s="282" t="s">
        <v>794</v>
      </c>
      <c r="B74" s="282" t="s">
        <v>793</v>
      </c>
      <c r="C74" s="282" t="s">
        <v>795</v>
      </c>
      <c r="D74" s="292" t="s">
        <v>944</v>
      </c>
    </row>
    <row r="75" spans="1:4" ht="28.8" x14ac:dyDescent="0.3">
      <c r="A75" s="282" t="s">
        <v>796</v>
      </c>
      <c r="B75" s="282" t="s">
        <v>790</v>
      </c>
      <c r="C75" s="282" t="s">
        <v>795</v>
      </c>
      <c r="D75" s="292" t="s">
        <v>944</v>
      </c>
    </row>
    <row r="76" spans="1:4" ht="28.8" x14ac:dyDescent="0.3">
      <c r="A76" s="282" t="s">
        <v>303</v>
      </c>
      <c r="B76" s="282" t="s">
        <v>304</v>
      </c>
      <c r="C76" s="282" t="s">
        <v>305</v>
      </c>
      <c r="D76" s="292" t="s">
        <v>944</v>
      </c>
    </row>
    <row r="77" spans="1:4" ht="28.8" x14ac:dyDescent="0.3">
      <c r="A77" s="282" t="s">
        <v>309</v>
      </c>
      <c r="B77" s="282" t="s">
        <v>310</v>
      </c>
      <c r="C77" s="282" t="s">
        <v>311</v>
      </c>
      <c r="D77" s="292" t="s">
        <v>944</v>
      </c>
    </row>
    <row r="78" spans="1:4" ht="43.2" x14ac:dyDescent="0.3">
      <c r="A78" s="282" t="s">
        <v>314</v>
      </c>
      <c r="B78" s="282" t="s">
        <v>315</v>
      </c>
      <c r="C78" s="282" t="s">
        <v>316</v>
      </c>
      <c r="D78" s="292" t="s">
        <v>944</v>
      </c>
    </row>
    <row r="79" spans="1:4" ht="28.8" x14ac:dyDescent="0.3">
      <c r="A79" s="282" t="s">
        <v>319</v>
      </c>
      <c r="B79" s="282" t="s">
        <v>320</v>
      </c>
      <c r="C79" s="282" t="s">
        <v>321</v>
      </c>
      <c r="D79" s="292" t="s">
        <v>944</v>
      </c>
    </row>
    <row r="80" spans="1:4" ht="57.6" x14ac:dyDescent="0.3">
      <c r="A80" s="282" t="s">
        <v>361</v>
      </c>
      <c r="B80" s="282" t="s">
        <v>362</v>
      </c>
      <c r="C80" s="282" t="s">
        <v>363</v>
      </c>
      <c r="D80" s="292" t="s">
        <v>944</v>
      </c>
    </row>
    <row r="81" spans="1:4" ht="57.6" x14ac:dyDescent="0.3">
      <c r="A81" s="282" t="s">
        <v>366</v>
      </c>
      <c r="B81" s="282" t="s">
        <v>367</v>
      </c>
      <c r="C81" s="282" t="s">
        <v>368</v>
      </c>
      <c r="D81" s="292" t="s">
        <v>944</v>
      </c>
    </row>
    <row r="82" spans="1:4" ht="57.6" x14ac:dyDescent="0.3">
      <c r="A82" s="282" t="s">
        <v>371</v>
      </c>
      <c r="B82" s="282" t="s">
        <v>372</v>
      </c>
      <c r="C82" s="282" t="s">
        <v>373</v>
      </c>
      <c r="D82" s="292" t="s">
        <v>944</v>
      </c>
    </row>
    <row r="83" spans="1:4" ht="57.6" x14ac:dyDescent="0.3">
      <c r="A83" s="282" t="s">
        <v>376</v>
      </c>
      <c r="B83" s="282" t="s">
        <v>377</v>
      </c>
      <c r="C83" s="282" t="s">
        <v>378</v>
      </c>
      <c r="D83" s="292" t="s">
        <v>944</v>
      </c>
    </row>
    <row r="84" spans="1:4" ht="28.8" x14ac:dyDescent="0.3">
      <c r="A84" s="282" t="s">
        <v>679</v>
      </c>
      <c r="B84" s="282" t="s">
        <v>680</v>
      </c>
      <c r="C84" s="282" t="s">
        <v>681</v>
      </c>
      <c r="D84" s="292" t="s">
        <v>944</v>
      </c>
    </row>
    <row r="85" spans="1:4" ht="28.8" x14ac:dyDescent="0.3">
      <c r="A85" s="282" t="s">
        <v>684</v>
      </c>
      <c r="B85" s="282" t="s">
        <v>685</v>
      </c>
      <c r="C85" s="282" t="s">
        <v>686</v>
      </c>
      <c r="D85" s="292" t="s">
        <v>944</v>
      </c>
    </row>
    <row r="86" spans="1:4" ht="28.8" x14ac:dyDescent="0.3">
      <c r="A86" s="282" t="s">
        <v>688</v>
      </c>
      <c r="B86" s="282" t="s">
        <v>689</v>
      </c>
      <c r="C86" s="282" t="s">
        <v>681</v>
      </c>
      <c r="D86" s="292" t="s">
        <v>944</v>
      </c>
    </row>
    <row r="87" spans="1:4" ht="28.8" x14ac:dyDescent="0.3">
      <c r="A87" s="282" t="s">
        <v>691</v>
      </c>
      <c r="B87" s="282" t="s">
        <v>692</v>
      </c>
      <c r="C87" s="282" t="s">
        <v>693</v>
      </c>
      <c r="D87" s="292" t="s">
        <v>944</v>
      </c>
    </row>
    <row r="88" spans="1:4" ht="28.8" x14ac:dyDescent="0.3">
      <c r="A88" s="282" t="s">
        <v>626</v>
      </c>
      <c r="B88" s="282" t="s">
        <v>627</v>
      </c>
      <c r="C88" s="282" t="s">
        <v>628</v>
      </c>
      <c r="D88" s="292" t="s">
        <v>944</v>
      </c>
    </row>
    <row r="89" spans="1:4" ht="28.8" x14ac:dyDescent="0.3">
      <c r="A89" s="282" t="s">
        <v>631</v>
      </c>
      <c r="B89" s="282" t="s">
        <v>632</v>
      </c>
      <c r="C89" s="282" t="s">
        <v>633</v>
      </c>
      <c r="D89" s="292" t="s">
        <v>944</v>
      </c>
    </row>
    <row r="90" spans="1:4" ht="28.8" x14ac:dyDescent="0.3">
      <c r="A90" s="282" t="s">
        <v>635</v>
      </c>
      <c r="B90" s="282" t="s">
        <v>636</v>
      </c>
      <c r="C90" s="282" t="s">
        <v>637</v>
      </c>
      <c r="D90" s="292" t="s">
        <v>944</v>
      </c>
    </row>
    <row r="91" spans="1:4" ht="28.8" x14ac:dyDescent="0.3">
      <c r="A91" s="282" t="s">
        <v>639</v>
      </c>
      <c r="B91" s="282" t="s">
        <v>640</v>
      </c>
      <c r="C91" s="282" t="s">
        <v>641</v>
      </c>
      <c r="D91" s="292" t="s">
        <v>944</v>
      </c>
    </row>
    <row r="92" spans="1:4" ht="28.8" x14ac:dyDescent="0.3">
      <c r="A92" s="282" t="s">
        <v>643</v>
      </c>
      <c r="B92" s="282" t="s">
        <v>644</v>
      </c>
      <c r="C92" s="282" t="s">
        <v>645</v>
      </c>
      <c r="D92" s="292" t="s">
        <v>944</v>
      </c>
    </row>
    <row r="93" spans="1:4" ht="28.8" x14ac:dyDescent="0.3">
      <c r="A93" s="282" t="s">
        <v>647</v>
      </c>
      <c r="B93" s="282" t="s">
        <v>648</v>
      </c>
      <c r="C93" s="282" t="s">
        <v>649</v>
      </c>
      <c r="D93" s="292" t="s">
        <v>944</v>
      </c>
    </row>
    <row r="94" spans="1:4" ht="28.8" x14ac:dyDescent="0.3">
      <c r="A94" s="282" t="s">
        <v>651</v>
      </c>
      <c r="B94" s="282" t="s">
        <v>627</v>
      </c>
      <c r="C94" s="282" t="s">
        <v>652</v>
      </c>
      <c r="D94" s="292" t="s">
        <v>944</v>
      </c>
    </row>
    <row r="95" spans="1:4" ht="28.8" x14ac:dyDescent="0.3">
      <c r="A95" s="282" t="s">
        <v>31</v>
      </c>
      <c r="B95" s="282" t="s">
        <v>32</v>
      </c>
      <c r="C95" s="282" t="s">
        <v>33</v>
      </c>
      <c r="D95" s="292" t="s">
        <v>944</v>
      </c>
    </row>
    <row r="96" spans="1:4" ht="28.8" x14ac:dyDescent="0.3">
      <c r="A96" s="282" t="s">
        <v>901</v>
      </c>
      <c r="B96" s="282" t="s">
        <v>38</v>
      </c>
      <c r="C96" s="282" t="s">
        <v>39</v>
      </c>
      <c r="D96" s="292" t="s">
        <v>944</v>
      </c>
    </row>
    <row r="97" spans="1:4" x14ac:dyDescent="0.3">
      <c r="A97" s="282" t="s">
        <v>74</v>
      </c>
      <c r="B97" s="282" t="s">
        <v>75</v>
      </c>
      <c r="C97" s="282" t="s">
        <v>76</v>
      </c>
      <c r="D97" s="292" t="s">
        <v>944</v>
      </c>
    </row>
    <row r="98" spans="1:4" ht="28.8" x14ac:dyDescent="0.3">
      <c r="A98" s="282" t="s">
        <v>79</v>
      </c>
      <c r="B98" s="282" t="s">
        <v>80</v>
      </c>
      <c r="C98" s="282" t="s">
        <v>81</v>
      </c>
      <c r="D98" s="292" t="s">
        <v>944</v>
      </c>
    </row>
    <row r="99" spans="1:4" x14ac:dyDescent="0.3">
      <c r="A99" s="282" t="s">
        <v>84</v>
      </c>
      <c r="B99" s="282" t="s">
        <v>85</v>
      </c>
      <c r="C99" s="282" t="s">
        <v>86</v>
      </c>
      <c r="D99" s="292" t="s">
        <v>944</v>
      </c>
    </row>
    <row r="100" spans="1:4" ht="28.8" x14ac:dyDescent="0.3">
      <c r="A100" s="282" t="s">
        <v>195</v>
      </c>
      <c r="B100" s="282" t="s">
        <v>196</v>
      </c>
      <c r="C100" s="282" t="s">
        <v>197</v>
      </c>
      <c r="D100" s="292" t="s">
        <v>944</v>
      </c>
    </row>
    <row r="101" spans="1:4" ht="28.8" x14ac:dyDescent="0.3">
      <c r="A101" s="282" t="s">
        <v>201</v>
      </c>
      <c r="B101" s="282" t="s">
        <v>202</v>
      </c>
      <c r="C101" s="282" t="s">
        <v>203</v>
      </c>
      <c r="D101" s="292" t="s">
        <v>944</v>
      </c>
    </row>
    <row r="102" spans="1:4" ht="28.8" x14ac:dyDescent="0.3">
      <c r="A102" s="282" t="s">
        <v>206</v>
      </c>
      <c r="B102" s="282" t="s">
        <v>207</v>
      </c>
      <c r="C102" s="282" t="s">
        <v>208</v>
      </c>
      <c r="D102" s="292" t="s">
        <v>944</v>
      </c>
    </row>
    <row r="103" spans="1:4" ht="28.8" x14ac:dyDescent="0.3">
      <c r="A103" s="282" t="s">
        <v>211</v>
      </c>
      <c r="B103" s="282" t="s">
        <v>212</v>
      </c>
      <c r="C103" s="282" t="s">
        <v>213</v>
      </c>
      <c r="D103" s="292" t="s">
        <v>944</v>
      </c>
    </row>
    <row r="104" spans="1:4" ht="28.8" x14ac:dyDescent="0.3">
      <c r="A104" s="282" t="s">
        <v>456</v>
      </c>
      <c r="B104" s="282" t="s">
        <v>457</v>
      </c>
      <c r="C104" s="282" t="s">
        <v>458</v>
      </c>
      <c r="D104" s="292" t="s">
        <v>944</v>
      </c>
    </row>
    <row r="105" spans="1:4" ht="28.8" x14ac:dyDescent="0.3">
      <c r="A105" s="282" t="s">
        <v>460</v>
      </c>
      <c r="B105" s="282" t="s">
        <v>461</v>
      </c>
      <c r="C105" s="282" t="s">
        <v>462</v>
      </c>
      <c r="D105" s="292" t="s">
        <v>944</v>
      </c>
    </row>
    <row r="106" spans="1:4" ht="28.8" x14ac:dyDescent="0.3">
      <c r="A106" s="282" t="s">
        <v>464</v>
      </c>
      <c r="B106" s="282" t="s">
        <v>465</v>
      </c>
      <c r="C106" s="282" t="s">
        <v>466</v>
      </c>
      <c r="D106" s="292" t="s">
        <v>944</v>
      </c>
    </row>
    <row r="107" spans="1:4" ht="43.2" x14ac:dyDescent="0.3">
      <c r="A107" s="282" t="s">
        <v>468</v>
      </c>
      <c r="B107" s="282" t="s">
        <v>469</v>
      </c>
      <c r="C107" s="282" t="s">
        <v>470</v>
      </c>
      <c r="D107" s="292" t="s">
        <v>944</v>
      </c>
    </row>
    <row r="108" spans="1:4" ht="43.2" x14ac:dyDescent="0.3">
      <c r="A108" s="282" t="s">
        <v>508</v>
      </c>
      <c r="B108" s="282" t="s">
        <v>509</v>
      </c>
      <c r="C108" s="282" t="s">
        <v>510</v>
      </c>
      <c r="D108" s="292" t="s">
        <v>944</v>
      </c>
    </row>
    <row r="109" spans="1:4" ht="43.2" x14ac:dyDescent="0.3">
      <c r="A109" s="282" t="s">
        <v>512</v>
      </c>
      <c r="B109" s="282" t="s">
        <v>513</v>
      </c>
      <c r="C109" s="282" t="s">
        <v>514</v>
      </c>
      <c r="D109" s="292" t="s">
        <v>944</v>
      </c>
    </row>
    <row r="110" spans="1:4" ht="43.2" x14ac:dyDescent="0.3">
      <c r="A110" s="282" t="s">
        <v>516</v>
      </c>
      <c r="B110" s="282" t="s">
        <v>517</v>
      </c>
      <c r="C110" s="282" t="s">
        <v>518</v>
      </c>
      <c r="D110" s="292" t="s">
        <v>944</v>
      </c>
    </row>
    <row r="111" spans="1:4" ht="43.2" x14ac:dyDescent="0.3">
      <c r="A111" s="282" t="s">
        <v>520</v>
      </c>
      <c r="B111" s="282" t="s">
        <v>521</v>
      </c>
      <c r="C111" s="282" t="s">
        <v>522</v>
      </c>
      <c r="D111" s="292" t="s">
        <v>944</v>
      </c>
    </row>
    <row r="112" spans="1:4" ht="43.2" x14ac:dyDescent="0.3">
      <c r="A112" s="282" t="s">
        <v>243</v>
      </c>
      <c r="B112" s="282" t="s">
        <v>244</v>
      </c>
      <c r="C112" s="282" t="s">
        <v>245</v>
      </c>
      <c r="D112" s="292" t="s">
        <v>944</v>
      </c>
    </row>
    <row r="113" spans="1:4" ht="43.2" x14ac:dyDescent="0.3">
      <c r="A113" s="282" t="s">
        <v>248</v>
      </c>
      <c r="B113" s="282" t="s">
        <v>249</v>
      </c>
      <c r="C113" s="282" t="s">
        <v>250</v>
      </c>
      <c r="D113" s="292" t="s">
        <v>944</v>
      </c>
    </row>
    <row r="114" spans="1:4" ht="43.2" x14ac:dyDescent="0.3">
      <c r="A114" s="282" t="s">
        <v>253</v>
      </c>
      <c r="B114" s="282" t="s">
        <v>254</v>
      </c>
      <c r="C114" s="282" t="s">
        <v>255</v>
      </c>
      <c r="D114" s="292" t="s">
        <v>944</v>
      </c>
    </row>
    <row r="115" spans="1:4" ht="43.2" x14ac:dyDescent="0.3">
      <c r="A115" s="282" t="s">
        <v>258</v>
      </c>
      <c r="B115" s="282" t="s">
        <v>259</v>
      </c>
      <c r="C115" s="282" t="s">
        <v>260</v>
      </c>
      <c r="D115" s="292" t="s">
        <v>944</v>
      </c>
    </row>
    <row r="116" spans="1:4" ht="43.2" x14ac:dyDescent="0.3">
      <c r="A116" s="282" t="s">
        <v>222</v>
      </c>
      <c r="B116" s="282" t="s">
        <v>223</v>
      </c>
      <c r="C116" s="282" t="s">
        <v>224</v>
      </c>
      <c r="D116" s="292" t="s">
        <v>944</v>
      </c>
    </row>
    <row r="117" spans="1:4" ht="43.2" x14ac:dyDescent="0.3">
      <c r="A117" s="282" t="s">
        <v>228</v>
      </c>
      <c r="B117" s="282" t="s">
        <v>229</v>
      </c>
      <c r="C117" s="282" t="s">
        <v>230</v>
      </c>
      <c r="D117" s="292" t="s">
        <v>944</v>
      </c>
    </row>
    <row r="118" spans="1:4" ht="43.2" x14ac:dyDescent="0.3">
      <c r="A118" s="282" t="s">
        <v>233</v>
      </c>
      <c r="B118" s="282" t="s">
        <v>234</v>
      </c>
      <c r="C118" s="282" t="s">
        <v>235</v>
      </c>
      <c r="D118" s="292" t="s">
        <v>944</v>
      </c>
    </row>
    <row r="119" spans="1:4" ht="43.2" x14ac:dyDescent="0.3">
      <c r="A119" s="282" t="s">
        <v>238</v>
      </c>
      <c r="B119" s="282" t="s">
        <v>239</v>
      </c>
      <c r="C119" s="282" t="s">
        <v>240</v>
      </c>
      <c r="D119" s="292" t="s">
        <v>944</v>
      </c>
    </row>
    <row r="120" spans="1:4" ht="28.8" x14ac:dyDescent="0.3">
      <c r="A120" s="282" t="s">
        <v>262</v>
      </c>
      <c r="B120" s="282" t="s">
        <v>263</v>
      </c>
      <c r="C120" s="282" t="s">
        <v>264</v>
      </c>
      <c r="D120" s="292" t="s">
        <v>944</v>
      </c>
    </row>
    <row r="121" spans="1:4" ht="28.8" x14ac:dyDescent="0.3">
      <c r="A121" s="282" t="s">
        <v>266</v>
      </c>
      <c r="B121" s="282" t="s">
        <v>267</v>
      </c>
      <c r="C121" s="282" t="s">
        <v>268</v>
      </c>
      <c r="D121" s="292" t="s">
        <v>944</v>
      </c>
    </row>
    <row r="122" spans="1:4" ht="28.8" x14ac:dyDescent="0.3">
      <c r="A122" s="282" t="s">
        <v>270</v>
      </c>
      <c r="B122" s="282" t="s">
        <v>271</v>
      </c>
      <c r="C122" s="282" t="s">
        <v>272</v>
      </c>
      <c r="D122" s="292" t="s">
        <v>944</v>
      </c>
    </row>
    <row r="123" spans="1:4" ht="28.8" x14ac:dyDescent="0.3">
      <c r="A123" s="282" t="s">
        <v>274</v>
      </c>
      <c r="B123" s="282" t="s">
        <v>275</v>
      </c>
      <c r="C123" s="282" t="s">
        <v>276</v>
      </c>
      <c r="D123" s="292" t="s">
        <v>944</v>
      </c>
    </row>
    <row r="124" spans="1:4" ht="43.2" x14ac:dyDescent="0.3">
      <c r="A124" s="282" t="s">
        <v>922</v>
      </c>
      <c r="B124" s="282" t="s">
        <v>923</v>
      </c>
      <c r="C124" s="282" t="s">
        <v>924</v>
      </c>
      <c r="D124" s="292" t="s">
        <v>944</v>
      </c>
    </row>
    <row r="125" spans="1:4" ht="43.2" x14ac:dyDescent="0.3">
      <c r="A125" s="282" t="s">
        <v>928</v>
      </c>
      <c r="B125" s="282" t="s">
        <v>929</v>
      </c>
      <c r="C125" s="282" t="s">
        <v>930</v>
      </c>
      <c r="D125" s="292" t="s">
        <v>944</v>
      </c>
    </row>
    <row r="126" spans="1:4" ht="43.2" x14ac:dyDescent="0.3">
      <c r="A126" s="282" t="s">
        <v>525</v>
      </c>
      <c r="B126" s="282" t="s">
        <v>526</v>
      </c>
      <c r="C126" s="282" t="s">
        <v>527</v>
      </c>
      <c r="D126" s="292" t="s">
        <v>944</v>
      </c>
    </row>
    <row r="127" spans="1:4" ht="43.2" x14ac:dyDescent="0.3">
      <c r="A127" s="282" t="s">
        <v>530</v>
      </c>
      <c r="B127" s="282" t="s">
        <v>531</v>
      </c>
      <c r="C127" s="282" t="s">
        <v>532</v>
      </c>
      <c r="D127" s="292" t="s">
        <v>944</v>
      </c>
    </row>
    <row r="128" spans="1:4" ht="43.2" x14ac:dyDescent="0.3">
      <c r="A128" s="282" t="s">
        <v>535</v>
      </c>
      <c r="B128" s="282" t="s">
        <v>536</v>
      </c>
      <c r="C128" s="282" t="s">
        <v>537</v>
      </c>
      <c r="D128" s="292" t="s">
        <v>944</v>
      </c>
    </row>
    <row r="129" spans="1:4" ht="43.2" x14ac:dyDescent="0.3">
      <c r="A129" s="282" t="s">
        <v>540</v>
      </c>
      <c r="B129" s="282" t="s">
        <v>541</v>
      </c>
      <c r="C129" s="282" t="s">
        <v>542</v>
      </c>
      <c r="D129" s="292" t="s">
        <v>944</v>
      </c>
    </row>
    <row r="130" spans="1:4" ht="28.8" x14ac:dyDescent="0.3">
      <c r="A130" s="282" t="s">
        <v>117</v>
      </c>
      <c r="B130" s="282" t="s">
        <v>118</v>
      </c>
      <c r="C130" s="282" t="s">
        <v>119</v>
      </c>
      <c r="D130" s="292" t="s">
        <v>944</v>
      </c>
    </row>
    <row r="131" spans="1:4" ht="28.8" x14ac:dyDescent="0.3">
      <c r="A131" s="282" t="s">
        <v>122</v>
      </c>
      <c r="B131" s="282" t="s">
        <v>123</v>
      </c>
      <c r="C131" s="282" t="s">
        <v>124</v>
      </c>
      <c r="D131" s="292" t="s">
        <v>944</v>
      </c>
    </row>
    <row r="132" spans="1:4" ht="28.8" x14ac:dyDescent="0.3">
      <c r="A132" s="282" t="s">
        <v>126</v>
      </c>
      <c r="B132" s="282" t="s">
        <v>127</v>
      </c>
      <c r="C132" s="282" t="s">
        <v>128</v>
      </c>
      <c r="D132" s="292" t="s">
        <v>944</v>
      </c>
    </row>
    <row r="133" spans="1:4" ht="43.2" x14ac:dyDescent="0.3">
      <c r="A133" s="282" t="s">
        <v>130</v>
      </c>
      <c r="B133" s="282" t="s">
        <v>131</v>
      </c>
      <c r="C133" s="282" t="s">
        <v>132</v>
      </c>
      <c r="D133" s="292" t="s">
        <v>944</v>
      </c>
    </row>
    <row r="134" spans="1:4" ht="43.2" x14ac:dyDescent="0.3">
      <c r="A134" s="282" t="s">
        <v>279</v>
      </c>
      <c r="B134" s="282" t="s">
        <v>280</v>
      </c>
      <c r="C134" s="282" t="s">
        <v>281</v>
      </c>
      <c r="D134" s="292" t="s">
        <v>944</v>
      </c>
    </row>
    <row r="135" spans="1:4" ht="28.8" x14ac:dyDescent="0.3">
      <c r="A135" s="282" t="s">
        <v>381</v>
      </c>
      <c r="B135" s="282" t="s">
        <v>382</v>
      </c>
      <c r="C135" s="282" t="s">
        <v>383</v>
      </c>
      <c r="D135" s="292" t="s">
        <v>944</v>
      </c>
    </row>
    <row r="136" spans="1:4" ht="28.8" x14ac:dyDescent="0.3">
      <c r="A136" s="282" t="s">
        <v>387</v>
      </c>
      <c r="B136" s="282" t="s">
        <v>388</v>
      </c>
      <c r="C136" s="282" t="s">
        <v>389</v>
      </c>
      <c r="D136" s="292" t="s">
        <v>944</v>
      </c>
    </row>
    <row r="137" spans="1:4" ht="28.8" x14ac:dyDescent="0.3">
      <c r="A137" s="282" t="s">
        <v>392</v>
      </c>
      <c r="B137" s="282" t="s">
        <v>393</v>
      </c>
      <c r="C137" s="282" t="s">
        <v>394</v>
      </c>
      <c r="D137" s="292" t="s">
        <v>944</v>
      </c>
    </row>
    <row r="138" spans="1:4" ht="28.8" x14ac:dyDescent="0.3">
      <c r="A138" s="282" t="s">
        <v>397</v>
      </c>
      <c r="B138" s="282" t="s">
        <v>398</v>
      </c>
      <c r="C138" s="282" t="s">
        <v>399</v>
      </c>
      <c r="D138" s="292" t="s">
        <v>944</v>
      </c>
    </row>
    <row r="139" spans="1:4" ht="28.8" x14ac:dyDescent="0.3">
      <c r="A139" s="282" t="s">
        <v>492</v>
      </c>
      <c r="B139" s="282" t="s">
        <v>493</v>
      </c>
      <c r="C139" s="282" t="s">
        <v>494</v>
      </c>
      <c r="D139" s="292" t="s">
        <v>944</v>
      </c>
    </row>
    <row r="140" spans="1:4" ht="28.8" x14ac:dyDescent="0.3">
      <c r="A140" s="282" t="s">
        <v>496</v>
      </c>
      <c r="B140" s="282" t="s">
        <v>497</v>
      </c>
      <c r="C140" s="282" t="s">
        <v>498</v>
      </c>
      <c r="D140" s="292" t="s">
        <v>944</v>
      </c>
    </row>
    <row r="141" spans="1:4" ht="28.8" x14ac:dyDescent="0.3">
      <c r="A141" s="282" t="s">
        <v>500</v>
      </c>
      <c r="B141" s="282" t="s">
        <v>501</v>
      </c>
      <c r="C141" s="282" t="s">
        <v>502</v>
      </c>
      <c r="D141" s="292" t="s">
        <v>944</v>
      </c>
    </row>
    <row r="142" spans="1:4" ht="43.2" x14ac:dyDescent="0.3">
      <c r="A142" s="282" t="s">
        <v>504</v>
      </c>
      <c r="B142" s="282" t="s">
        <v>505</v>
      </c>
      <c r="C142" s="282" t="s">
        <v>506</v>
      </c>
      <c r="D142" s="292" t="s">
        <v>944</v>
      </c>
    </row>
    <row r="143" spans="1:4" ht="43.2" x14ac:dyDescent="0.3">
      <c r="A143" s="282" t="s">
        <v>910</v>
      </c>
      <c r="B143" s="282" t="s">
        <v>911</v>
      </c>
      <c r="C143" s="282" t="s">
        <v>912</v>
      </c>
      <c r="D143" s="292" t="s">
        <v>944</v>
      </c>
    </row>
    <row r="144" spans="1:4" ht="43.2" x14ac:dyDescent="0.3">
      <c r="A144" s="21" t="s">
        <v>916</v>
      </c>
      <c r="B144" s="21" t="s">
        <v>917</v>
      </c>
      <c r="C144" s="21" t="s">
        <v>918</v>
      </c>
      <c r="D144" s="292" t="s">
        <v>944</v>
      </c>
    </row>
    <row r="145" spans="1:4" ht="43.2" x14ac:dyDescent="0.3">
      <c r="A145" s="21" t="s">
        <v>599</v>
      </c>
      <c r="B145" s="21" t="s">
        <v>600</v>
      </c>
      <c r="C145" s="21" t="s">
        <v>601</v>
      </c>
      <c r="D145" s="292" t="s">
        <v>944</v>
      </c>
    </row>
    <row r="146" spans="1:4" x14ac:dyDescent="0.3">
      <c r="A146" t="s">
        <v>610</v>
      </c>
      <c r="B146" t="s">
        <v>611</v>
      </c>
      <c r="C146" t="s">
        <v>612</v>
      </c>
      <c r="D146" s="292" t="s">
        <v>944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130FF-D366-42C5-8FFD-D8481A3C3254}">
  <dimension ref="A1:E21"/>
  <sheetViews>
    <sheetView workbookViewId="0">
      <selection sqref="A1:XFD1"/>
    </sheetView>
  </sheetViews>
  <sheetFormatPr defaultRowHeight="14.4" x14ac:dyDescent="0.3"/>
  <cols>
    <col min="1" max="1" width="92.44140625" customWidth="1"/>
    <col min="2" max="2" width="3.109375" customWidth="1"/>
  </cols>
  <sheetData>
    <row r="1" spans="1:1" ht="20.100000000000001" customHeight="1" x14ac:dyDescent="0.3">
      <c r="A1" s="14" t="s">
        <v>23</v>
      </c>
    </row>
    <row r="2" spans="1:1" ht="20.100000000000001" customHeight="1" x14ac:dyDescent="0.3">
      <c r="A2" s="277" t="s">
        <v>850</v>
      </c>
    </row>
    <row r="3" spans="1:1" ht="20.100000000000001" customHeight="1" x14ac:dyDescent="0.3">
      <c r="A3" s="277" t="s">
        <v>825</v>
      </c>
    </row>
    <row r="4" spans="1:1" ht="20.100000000000001" customHeight="1" x14ac:dyDescent="0.3">
      <c r="A4" s="277" t="s">
        <v>826</v>
      </c>
    </row>
    <row r="5" spans="1:1" ht="20.100000000000001" customHeight="1" x14ac:dyDescent="0.3">
      <c r="A5" s="14" t="s">
        <v>24</v>
      </c>
    </row>
    <row r="6" spans="1:1" ht="20.100000000000001" customHeight="1" x14ac:dyDescent="0.3">
      <c r="A6" s="14" t="s">
        <v>819</v>
      </c>
    </row>
    <row r="7" spans="1:1" ht="39" customHeight="1" x14ac:dyDescent="0.3">
      <c r="A7" s="14" t="s">
        <v>27</v>
      </c>
    </row>
    <row r="8" spans="1:1" ht="36" customHeight="1" x14ac:dyDescent="0.3">
      <c r="A8" s="14" t="s">
        <v>820</v>
      </c>
    </row>
    <row r="9" spans="1:1" ht="20.25" customHeight="1" x14ac:dyDescent="0.3">
      <c r="A9" s="14" t="s">
        <v>821</v>
      </c>
    </row>
    <row r="10" spans="1:1" ht="60.75" customHeight="1" x14ac:dyDescent="0.3">
      <c r="A10" s="14" t="s">
        <v>813</v>
      </c>
    </row>
    <row r="11" spans="1:1" ht="61.5" customHeight="1" x14ac:dyDescent="0.3">
      <c r="A11" s="14" t="s">
        <v>26</v>
      </c>
    </row>
    <row r="12" spans="1:1" ht="45" customHeight="1" x14ac:dyDescent="0.3">
      <c r="A12" s="14" t="s">
        <v>827</v>
      </c>
    </row>
    <row r="13" spans="1:1" ht="29.25" customHeight="1" x14ac:dyDescent="0.3">
      <c r="A13" s="14" t="s">
        <v>25</v>
      </c>
    </row>
    <row r="14" spans="1:1" ht="31.5" customHeight="1" x14ac:dyDescent="0.3">
      <c r="A14" s="16" t="s">
        <v>670</v>
      </c>
    </row>
    <row r="15" spans="1:1" ht="28.8" x14ac:dyDescent="0.3">
      <c r="A15" s="14" t="s">
        <v>671</v>
      </c>
    </row>
    <row r="16" spans="1:1" ht="45" customHeight="1" x14ac:dyDescent="0.3">
      <c r="A16" s="277" t="s">
        <v>828</v>
      </c>
    </row>
    <row r="17" spans="1:5" ht="84.75" customHeight="1" x14ac:dyDescent="0.3">
      <c r="A17" s="14" t="s">
        <v>672</v>
      </c>
    </row>
    <row r="18" spans="1:5" ht="24.75" customHeight="1" x14ac:dyDescent="0.3">
      <c r="A18" s="17" t="s">
        <v>673</v>
      </c>
      <c r="D18" t="s">
        <v>829</v>
      </c>
      <c r="E18" t="s">
        <v>830</v>
      </c>
    </row>
    <row r="19" spans="1:5" x14ac:dyDescent="0.3">
      <c r="A19" s="14" t="s">
        <v>666</v>
      </c>
      <c r="D19">
        <f>25/6076</f>
        <v>4.1145490454246219E-3</v>
      </c>
      <c r="E19">
        <v>25</v>
      </c>
    </row>
    <row r="20" spans="1:5" x14ac:dyDescent="0.3">
      <c r="A20" s="14" t="s">
        <v>667</v>
      </c>
      <c r="D20">
        <f>50/6076</f>
        <v>8.2290980908492437E-3</v>
      </c>
      <c r="E20">
        <v>50</v>
      </c>
    </row>
    <row r="21" spans="1:5" x14ac:dyDescent="0.3">
      <c r="A21" s="14" t="s">
        <v>668</v>
      </c>
      <c r="D21">
        <f>500/6076</f>
        <v>8.2290980908492434E-2</v>
      </c>
      <c r="E21">
        <v>500</v>
      </c>
    </row>
  </sheetData>
  <printOptions horizontalCentered="1" verticalCentered="1"/>
  <pageMargins left="0.7" right="0.2" top="0.2" bottom="0.2"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98429-63C2-4378-9385-72AEEACA13FA}">
  <dimension ref="A1:A9"/>
  <sheetViews>
    <sheetView topLeftCell="A3" workbookViewId="0">
      <selection activeCell="S144" sqref="S144:T144"/>
    </sheetView>
  </sheetViews>
  <sheetFormatPr defaultRowHeight="14.4" x14ac:dyDescent="0.3"/>
  <cols>
    <col min="1" max="1" width="111" customWidth="1"/>
  </cols>
  <sheetData>
    <row r="1" spans="1:1" x14ac:dyDescent="0.3">
      <c r="A1" t="s">
        <v>674</v>
      </c>
    </row>
    <row r="2" spans="1:1" ht="27" customHeight="1" x14ac:dyDescent="0.3">
      <c r="A2" t="s">
        <v>675</v>
      </c>
    </row>
    <row r="3" spans="1:1" ht="26.25" customHeight="1" x14ac:dyDescent="0.3">
      <c r="A3" s="4" t="s">
        <v>816</v>
      </c>
    </row>
    <row r="4" spans="1:1" ht="25.5" customHeight="1" x14ac:dyDescent="0.3">
      <c r="A4" s="272" t="s">
        <v>817</v>
      </c>
    </row>
    <row r="5" spans="1:1" ht="25.5" customHeight="1" x14ac:dyDescent="0.3">
      <c r="A5" s="273" t="s">
        <v>818</v>
      </c>
    </row>
    <row r="6" spans="1:1" ht="25.5" customHeight="1" x14ac:dyDescent="0.3">
      <c r="A6" s="274" t="s">
        <v>823</v>
      </c>
    </row>
    <row r="7" spans="1:1" ht="25.5" customHeight="1" x14ac:dyDescent="0.3">
      <c r="A7" s="275" t="s">
        <v>822</v>
      </c>
    </row>
    <row r="8" spans="1:1" ht="30" customHeight="1" x14ac:dyDescent="0.3">
      <c r="A8" s="4" t="s">
        <v>824</v>
      </c>
    </row>
    <row r="9" spans="1:1" x14ac:dyDescent="0.3">
      <c r="A9" t="s">
        <v>831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066C-F31F-49D9-A45D-E21B8C337827}">
  <dimension ref="A1:Z170"/>
  <sheetViews>
    <sheetView workbookViewId="0">
      <selection activeCell="S144" sqref="S144:T144"/>
    </sheetView>
  </sheetViews>
  <sheetFormatPr defaultRowHeight="14.4" x14ac:dyDescent="0.3"/>
  <cols>
    <col min="2" max="2" width="10.44140625" customWidth="1"/>
    <col min="3" max="3" width="14.88671875" customWidth="1"/>
    <col min="5" max="5" width="10.6640625" customWidth="1"/>
    <col min="10" max="10" width="12" customWidth="1"/>
    <col min="11" max="21" width="0" hidden="1" customWidth="1"/>
  </cols>
  <sheetData>
    <row r="1" spans="1:26" ht="37.799999999999997" thickTop="1" thickBot="1" x14ac:dyDescent="0.35">
      <c r="B1" s="322" t="s">
        <v>806</v>
      </c>
      <c r="C1" s="323"/>
      <c r="D1" s="323"/>
      <c r="E1" s="323"/>
      <c r="F1" s="323"/>
      <c r="G1" s="323"/>
      <c r="H1" s="323"/>
      <c r="I1" s="323"/>
      <c r="J1" s="323"/>
      <c r="K1" s="253"/>
      <c r="L1" s="296" t="s">
        <v>695</v>
      </c>
      <c r="M1" s="297"/>
      <c r="N1" s="297"/>
      <c r="O1" s="297"/>
      <c r="P1" s="297"/>
      <c r="Q1" s="297"/>
      <c r="R1" s="297"/>
      <c r="S1" s="298"/>
      <c r="T1" s="30"/>
      <c r="U1" s="30"/>
      <c r="V1" s="31"/>
      <c r="W1" s="32"/>
      <c r="X1" s="32"/>
      <c r="Y1" s="32"/>
      <c r="Z1" s="30"/>
    </row>
    <row r="2" spans="1:26" ht="15.6" thickTop="1" thickBot="1" x14ac:dyDescent="0.35">
      <c r="B2" s="33" t="s">
        <v>696</v>
      </c>
      <c r="C2" s="34" t="s">
        <v>697</v>
      </c>
      <c r="D2" s="34" t="s">
        <v>698</v>
      </c>
      <c r="E2" s="35" t="s">
        <v>699</v>
      </c>
      <c r="F2" s="299"/>
      <c r="G2" s="300"/>
      <c r="H2" s="34" t="s">
        <v>700</v>
      </c>
      <c r="I2" s="34" t="s">
        <v>701</v>
      </c>
      <c r="J2" s="36" t="s">
        <v>702</v>
      </c>
      <c r="K2" s="37" t="s">
        <v>703</v>
      </c>
      <c r="L2" s="38"/>
      <c r="M2" s="38"/>
      <c r="N2" s="38"/>
      <c r="O2" s="38"/>
      <c r="P2" s="38"/>
      <c r="Q2" s="38"/>
      <c r="R2" s="38"/>
      <c r="S2" s="38"/>
      <c r="T2" s="39"/>
      <c r="U2" s="30"/>
      <c r="V2" s="31"/>
      <c r="W2" s="32"/>
      <c r="X2" s="32"/>
      <c r="Y2" s="32"/>
      <c r="Z2" s="30"/>
    </row>
    <row r="3" spans="1:26" ht="21.6" thickBot="1" x14ac:dyDescent="0.35">
      <c r="A3" s="40"/>
      <c r="B3" s="41">
        <v>2</v>
      </c>
      <c r="C3" s="42">
        <f>IF(B3=0,0,IF(B3=1,25,IF(B3=2,50,IF(B3=3,500,0))))</f>
        <v>50</v>
      </c>
      <c r="D3" s="43">
        <v>8</v>
      </c>
      <c r="E3" s="43">
        <v>0</v>
      </c>
      <c r="F3" s="301"/>
      <c r="G3" s="300"/>
      <c r="H3" s="43">
        <v>0</v>
      </c>
      <c r="I3" s="43">
        <v>0</v>
      </c>
      <c r="J3" s="43">
        <v>0</v>
      </c>
      <c r="K3" s="44">
        <f>IF(J3&lt;0,"",(J3+I3-H3))</f>
        <v>0</v>
      </c>
      <c r="L3" s="38"/>
      <c r="M3" s="38"/>
      <c r="N3" s="38"/>
      <c r="O3" s="45" t="s">
        <v>704</v>
      </c>
      <c r="P3" s="38"/>
      <c r="Q3" s="38"/>
      <c r="R3" s="38"/>
      <c r="S3" s="38"/>
      <c r="T3" s="39"/>
      <c r="U3" s="30"/>
      <c r="V3" s="31"/>
      <c r="W3" s="32"/>
      <c r="X3" s="32"/>
      <c r="Y3" s="32"/>
      <c r="Z3" s="30"/>
    </row>
    <row r="4" spans="1:26" ht="15" thickBot="1" x14ac:dyDescent="0.35">
      <c r="A4" s="40"/>
      <c r="B4" s="46"/>
      <c r="C4" s="47"/>
      <c r="D4" s="47"/>
      <c r="E4" s="47"/>
      <c r="F4" s="47"/>
      <c r="G4" s="47"/>
      <c r="H4" s="47"/>
      <c r="I4" s="47"/>
      <c r="J4" s="47"/>
      <c r="K4" s="48"/>
      <c r="L4" s="38"/>
      <c r="M4" s="38"/>
      <c r="N4" s="38"/>
      <c r="O4" s="38"/>
      <c r="P4" s="38"/>
      <c r="Q4" s="38"/>
      <c r="R4" s="38"/>
      <c r="S4" s="38"/>
      <c r="T4" s="39"/>
      <c r="U4" s="30"/>
      <c r="V4" s="31"/>
      <c r="W4" s="32"/>
      <c r="X4" s="32"/>
      <c r="Y4" s="32"/>
      <c r="Z4" s="30"/>
    </row>
    <row r="5" spans="1:26" ht="15" thickBot="1" x14ac:dyDescent="0.35">
      <c r="A5" s="40"/>
      <c r="B5" s="49"/>
      <c r="C5" s="50"/>
      <c r="D5" s="51" t="s">
        <v>705</v>
      </c>
      <c r="E5" s="52"/>
      <c r="F5" s="53"/>
      <c r="G5" s="50"/>
      <c r="H5" s="51" t="s">
        <v>706</v>
      </c>
      <c r="I5" s="52"/>
      <c r="J5" s="54" t="s">
        <v>703</v>
      </c>
      <c r="K5" s="302" t="s">
        <v>704</v>
      </c>
      <c r="L5" s="38"/>
      <c r="M5" s="38"/>
      <c r="N5" s="38"/>
      <c r="O5" s="38"/>
      <c r="P5" s="38"/>
      <c r="Q5" s="38"/>
      <c r="R5" s="38"/>
      <c r="S5" s="38"/>
      <c r="T5" s="39"/>
      <c r="U5" s="30"/>
      <c r="V5" s="31"/>
      <c r="W5" s="32"/>
      <c r="X5" s="32"/>
      <c r="Y5" s="32"/>
      <c r="Z5" s="30"/>
    </row>
    <row r="6" spans="1:26" ht="15.6" thickTop="1" thickBot="1" x14ac:dyDescent="0.35">
      <c r="A6" s="40"/>
      <c r="B6" s="49"/>
      <c r="C6" s="55" t="s">
        <v>707</v>
      </c>
      <c r="D6" s="55" t="s">
        <v>708</v>
      </c>
      <c r="E6" s="55" t="s">
        <v>709</v>
      </c>
      <c r="F6" s="56"/>
      <c r="G6" s="55" t="s">
        <v>707</v>
      </c>
      <c r="H6" s="55" t="s">
        <v>708</v>
      </c>
      <c r="I6" s="55" t="s">
        <v>709</v>
      </c>
      <c r="J6" s="304">
        <f>K3</f>
        <v>0</v>
      </c>
      <c r="K6" s="303"/>
      <c r="L6" s="38"/>
      <c r="M6" s="38"/>
      <c r="N6" s="38" t="s">
        <v>710</v>
      </c>
      <c r="O6" s="57" t="s">
        <v>711</v>
      </c>
      <c r="P6" s="38"/>
      <c r="Q6" s="38"/>
      <c r="R6" s="38"/>
      <c r="S6" s="38"/>
      <c r="T6" s="39"/>
      <c r="U6" s="30"/>
      <c r="V6" s="31"/>
      <c r="W6" s="32"/>
      <c r="X6" s="32"/>
      <c r="Y6" s="32"/>
      <c r="Z6" s="30"/>
    </row>
    <row r="7" spans="1:26" ht="19.2" thickTop="1" thickBot="1" x14ac:dyDescent="0.4">
      <c r="A7" s="40"/>
      <c r="B7" s="58" t="s">
        <v>712</v>
      </c>
      <c r="C7" s="59">
        <v>41</v>
      </c>
      <c r="D7" s="60">
        <v>40</v>
      </c>
      <c r="E7" s="61">
        <v>0</v>
      </c>
      <c r="F7" s="62" t="s">
        <v>713</v>
      </c>
      <c r="G7" s="60">
        <v>41</v>
      </c>
      <c r="H7" s="60">
        <v>40</v>
      </c>
      <c r="I7" s="63">
        <v>0.5</v>
      </c>
      <c r="J7" s="305"/>
      <c r="K7" s="64">
        <v>0</v>
      </c>
      <c r="L7" s="38"/>
      <c r="M7" s="65" t="s">
        <v>714</v>
      </c>
      <c r="N7" s="66">
        <f>N8-N10</f>
        <v>0</v>
      </c>
      <c r="O7" s="67">
        <f>SQRT(N7)</f>
        <v>0</v>
      </c>
      <c r="P7" s="38" t="s">
        <v>715</v>
      </c>
      <c r="Q7" s="38"/>
      <c r="R7" s="38"/>
      <c r="S7" s="38"/>
      <c r="T7" s="39"/>
      <c r="U7" s="30"/>
      <c r="V7" s="31"/>
      <c r="W7" s="32"/>
      <c r="X7" s="32"/>
      <c r="Y7" s="32"/>
      <c r="Z7" s="30"/>
    </row>
    <row r="8" spans="1:26" ht="16.8" thickTop="1" thickBot="1" x14ac:dyDescent="0.35">
      <c r="A8" s="40"/>
      <c r="B8" s="68" t="s">
        <v>716</v>
      </c>
      <c r="C8" s="69">
        <v>70</v>
      </c>
      <c r="D8" s="60">
        <v>10</v>
      </c>
      <c r="E8" s="61">
        <v>0</v>
      </c>
      <c r="F8" s="62" t="s">
        <v>716</v>
      </c>
      <c r="G8" s="70">
        <v>70</v>
      </c>
      <c r="H8" s="60">
        <v>10</v>
      </c>
      <c r="I8" s="61">
        <v>0</v>
      </c>
      <c r="J8" s="71" t="s">
        <v>717</v>
      </c>
      <c r="K8" s="72" t="s">
        <v>704</v>
      </c>
      <c r="L8" s="73"/>
      <c r="M8" s="74" t="s">
        <v>718</v>
      </c>
      <c r="N8" s="75">
        <f>N14*N14</f>
        <v>0</v>
      </c>
      <c r="O8" s="67">
        <f>IF(I15=0,SQRT(N8),I15)</f>
        <v>0</v>
      </c>
      <c r="P8" s="38" t="s">
        <v>719</v>
      </c>
      <c r="Q8" s="38"/>
      <c r="R8" s="38"/>
      <c r="S8" s="38"/>
      <c r="T8" s="39"/>
      <c r="U8" s="30"/>
      <c r="V8" s="31"/>
      <c r="W8" s="32"/>
      <c r="X8" s="32"/>
      <c r="Y8" s="32"/>
      <c r="Z8" s="30"/>
    </row>
    <row r="9" spans="1:26" ht="19.2" thickTop="1" thickBot="1" x14ac:dyDescent="0.4">
      <c r="A9" s="40"/>
      <c r="B9" s="58"/>
      <c r="C9" s="76"/>
      <c r="D9" s="77"/>
      <c r="E9" s="77">
        <v>35.22</v>
      </c>
      <c r="F9" s="78"/>
      <c r="G9" s="79"/>
      <c r="H9" s="79"/>
      <c r="I9" s="79"/>
      <c r="J9" s="79"/>
      <c r="K9" s="80"/>
      <c r="L9" s="38"/>
      <c r="M9" s="74"/>
      <c r="N9" s="81"/>
      <c r="O9" s="67"/>
      <c r="P9" s="38"/>
      <c r="Q9" s="38"/>
      <c r="R9" s="38"/>
      <c r="S9" s="38"/>
      <c r="T9" s="39"/>
      <c r="U9" s="30"/>
      <c r="V9" s="31"/>
      <c r="W9" s="32"/>
      <c r="X9" s="32"/>
      <c r="Y9" s="32"/>
      <c r="Z9" s="30"/>
    </row>
    <row r="10" spans="1:26" ht="22.2" thickTop="1" thickBot="1" x14ac:dyDescent="0.35">
      <c r="A10" s="40"/>
      <c r="B10" s="82" t="s">
        <v>720</v>
      </c>
      <c r="C10" s="306" t="str">
        <f>IF(B3=0,"",IF(C3&gt;F14,"PATON POSITION IS ON STA",""))</f>
        <v>PATON POSITION IS ON STA</v>
      </c>
      <c r="D10" s="307"/>
      <c r="E10" s="307"/>
      <c r="F10" s="308"/>
      <c r="G10" s="309" t="str">
        <f>IF(D3&gt;20,"Caution! EPE is more than 20","")</f>
        <v/>
      </c>
      <c r="H10" s="310"/>
      <c r="I10" s="310"/>
      <c r="J10" s="311"/>
      <c r="K10" s="83">
        <v>0</v>
      </c>
      <c r="L10" s="38"/>
      <c r="M10" s="84" t="s">
        <v>721</v>
      </c>
      <c r="N10" s="85">
        <f>(N13)*(N13)</f>
        <v>0</v>
      </c>
      <c r="O10" s="67">
        <f>SQRT(N10)</f>
        <v>0</v>
      </c>
      <c r="P10" s="38" t="s">
        <v>722</v>
      </c>
      <c r="Q10" s="38"/>
      <c r="R10" s="38"/>
      <c r="S10" s="38"/>
      <c r="T10" s="39"/>
      <c r="U10" s="30"/>
      <c r="V10" s="31"/>
      <c r="W10" s="32"/>
      <c r="X10" s="32"/>
      <c r="Y10" s="32"/>
      <c r="Z10" s="30"/>
    </row>
    <row r="11" spans="1:26" ht="22.2" thickTop="1" thickBot="1" x14ac:dyDescent="0.35">
      <c r="A11" s="40"/>
      <c r="B11" s="86" t="s">
        <v>723</v>
      </c>
      <c r="C11" s="312" t="str">
        <f>IF(C3=0,"",IF(F14&gt;C3,"THIS PATON IS OFF STATION",""))</f>
        <v/>
      </c>
      <c r="D11" s="313"/>
      <c r="E11" s="313"/>
      <c r="F11" s="314"/>
      <c r="G11" s="315" t="str">
        <f>IF(B3=0,"AID TYPE IS NOT DEFINED",IF(B3=1,"LATERAL FIXED DAYBEACON",IF(B3=2,"FLOATING LATERAL  BUOY",IF(B3=3,"REGULATORY AID",""))))</f>
        <v>FLOATING LATERAL  BUOY</v>
      </c>
      <c r="H11" s="316"/>
      <c r="I11" s="316"/>
      <c r="J11" s="317"/>
      <c r="K11" s="87">
        <v>1.3</v>
      </c>
      <c r="L11" s="38"/>
      <c r="M11" s="88"/>
      <c r="N11" s="88"/>
      <c r="O11" s="89"/>
      <c r="P11" s="38"/>
      <c r="Q11" s="38"/>
      <c r="R11" s="38"/>
      <c r="S11" s="38"/>
      <c r="T11" s="39"/>
      <c r="U11" s="30"/>
      <c r="V11" s="31"/>
      <c r="W11" s="32"/>
      <c r="X11" s="32"/>
      <c r="Y11" s="32"/>
      <c r="Z11" s="30"/>
    </row>
    <row r="12" spans="1:26" ht="15.6" thickTop="1" thickBot="1" x14ac:dyDescent="0.35">
      <c r="A12" s="40"/>
      <c r="B12" s="49"/>
      <c r="C12" s="90"/>
      <c r="D12" s="90"/>
      <c r="E12" s="90"/>
      <c r="F12" s="90"/>
      <c r="G12" s="90"/>
      <c r="H12" s="90"/>
      <c r="I12" s="90"/>
      <c r="J12" s="318" t="s">
        <v>704</v>
      </c>
      <c r="K12" s="319">
        <v>1.2</v>
      </c>
      <c r="L12" s="38"/>
      <c r="M12" s="38"/>
      <c r="N12" s="38"/>
      <c r="O12" s="38"/>
      <c r="P12" s="38"/>
      <c r="Q12" s="38"/>
      <c r="R12" s="38">
        <v>77</v>
      </c>
      <c r="S12" s="38">
        <v>9.18</v>
      </c>
      <c r="T12" s="39"/>
      <c r="U12" s="30"/>
      <c r="V12" s="31"/>
      <c r="W12" s="32"/>
      <c r="X12" s="32"/>
      <c r="Y12" s="32"/>
      <c r="Z12" s="30"/>
    </row>
    <row r="13" spans="1:26" ht="24.6" thickTop="1" thickBot="1" x14ac:dyDescent="0.5">
      <c r="A13" s="40"/>
      <c r="B13" s="320" t="s">
        <v>724</v>
      </c>
      <c r="C13" s="321"/>
      <c r="D13" s="321"/>
      <c r="E13" s="321"/>
      <c r="F13" s="321"/>
      <c r="G13" s="321"/>
      <c r="H13" s="91"/>
      <c r="I13" s="90"/>
      <c r="J13" s="318"/>
      <c r="K13" s="319"/>
      <c r="L13" s="38"/>
      <c r="M13" s="92" t="s">
        <v>725</v>
      </c>
      <c r="N13" s="93">
        <f>((K3+H3))</f>
        <v>0</v>
      </c>
      <c r="O13" s="293" t="s">
        <v>726</v>
      </c>
      <c r="P13" s="294"/>
      <c r="Q13" s="295"/>
      <c r="R13" s="38"/>
      <c r="S13" s="38"/>
      <c r="T13" s="39"/>
      <c r="U13" s="30"/>
      <c r="V13" s="31"/>
      <c r="W13" s="32" t="s">
        <v>727</v>
      </c>
      <c r="X13" s="32"/>
      <c r="Y13" s="32"/>
      <c r="Z13" s="30"/>
    </row>
    <row r="14" spans="1:26" ht="25.2" thickTop="1" thickBot="1" x14ac:dyDescent="0.5">
      <c r="A14" s="40" t="s">
        <v>704</v>
      </c>
      <c r="B14" s="94" t="s">
        <v>728</v>
      </c>
      <c r="C14" s="95">
        <f>SQRT(D47*D47+D46*D46)</f>
        <v>8.3333333334678628E-3</v>
      </c>
      <c r="D14" s="96" t="s">
        <v>729</v>
      </c>
      <c r="E14" s="97" t="s">
        <v>730</v>
      </c>
      <c r="F14" s="98">
        <f>IF(C7&lt;=1,0,C15-((D3+E3)))</f>
        <v>42.634333334150746</v>
      </c>
      <c r="G14" s="96" t="s">
        <v>731</v>
      </c>
      <c r="H14" s="331" t="s">
        <v>732</v>
      </c>
      <c r="I14" s="332"/>
      <c r="J14" s="333"/>
      <c r="K14" s="99">
        <f>(K3+K7)*K12</f>
        <v>0</v>
      </c>
      <c r="L14" s="38"/>
      <c r="M14" s="100" t="s">
        <v>733</v>
      </c>
      <c r="N14" s="101">
        <f>((K3+K7)*K11)</f>
        <v>0</v>
      </c>
      <c r="O14" s="344" t="s">
        <v>734</v>
      </c>
      <c r="P14" s="345"/>
      <c r="Q14" s="346"/>
      <c r="R14" s="38"/>
      <c r="S14" s="38">
        <v>32</v>
      </c>
      <c r="T14" s="39">
        <v>4.92</v>
      </c>
      <c r="U14" s="30"/>
      <c r="V14" s="31"/>
      <c r="W14" s="32"/>
      <c r="X14" s="32"/>
      <c r="Y14" s="32"/>
      <c r="Z14" s="30"/>
    </row>
    <row r="15" spans="1:26" ht="22.2" thickTop="1" thickBot="1" x14ac:dyDescent="0.35">
      <c r="A15" s="40"/>
      <c r="B15" s="102" t="s">
        <v>728</v>
      </c>
      <c r="C15" s="98">
        <f>C14*6076.12</f>
        <v>50.634333334150746</v>
      </c>
      <c r="D15" s="96" t="s">
        <v>731</v>
      </c>
      <c r="E15" s="103" t="s">
        <v>735</v>
      </c>
      <c r="F15" s="104">
        <f>IF(C7=0,"000",C54)</f>
        <v>360</v>
      </c>
      <c r="G15" s="105" t="b">
        <v>1</v>
      </c>
      <c r="H15" s="336" t="s">
        <v>736</v>
      </c>
      <c r="I15" s="337"/>
      <c r="J15" s="338"/>
      <c r="K15" s="106">
        <v>0</v>
      </c>
      <c r="L15" s="38"/>
      <c r="M15" s="107" t="s">
        <v>737</v>
      </c>
      <c r="N15" s="108"/>
      <c r="O15" s="347"/>
      <c r="P15" s="348"/>
      <c r="Q15" s="349"/>
      <c r="R15" s="38"/>
      <c r="S15" s="38"/>
      <c r="T15" s="39"/>
      <c r="U15" s="30"/>
      <c r="V15" s="31"/>
      <c r="W15" s="32"/>
      <c r="X15" s="32"/>
      <c r="Y15" s="32"/>
      <c r="Z15" s="30"/>
    </row>
    <row r="16" spans="1:26" ht="6" customHeight="1" thickTop="1" x14ac:dyDescent="0.3">
      <c r="A16" s="40"/>
      <c r="B16" s="49"/>
      <c r="C16" s="90"/>
      <c r="D16" s="90"/>
      <c r="E16" s="90"/>
      <c r="F16" s="90"/>
      <c r="G16" s="90"/>
      <c r="H16" s="265"/>
      <c r="I16" s="265"/>
      <c r="J16" s="265"/>
      <c r="K16" s="109"/>
      <c r="L16" s="38"/>
      <c r="M16" s="38"/>
      <c r="N16" s="38"/>
      <c r="O16" s="38"/>
      <c r="P16" s="38"/>
      <c r="Q16" s="38"/>
      <c r="R16" s="38"/>
      <c r="S16" s="38"/>
      <c r="T16" s="39"/>
      <c r="U16" s="30"/>
      <c r="V16" s="31"/>
      <c r="W16" s="32"/>
      <c r="X16" s="32"/>
      <c r="Y16" s="32"/>
      <c r="Z16" s="30"/>
    </row>
    <row r="17" spans="1:26" ht="6" customHeight="1" thickBot="1" x14ac:dyDescent="0.35">
      <c r="A17" s="40"/>
      <c r="B17" s="110"/>
      <c r="C17" s="111"/>
      <c r="D17" s="111"/>
      <c r="E17" s="111"/>
      <c r="F17" s="111"/>
      <c r="G17" s="111"/>
      <c r="H17" s="111"/>
      <c r="I17" s="111"/>
      <c r="J17" s="111"/>
      <c r="K17" s="112"/>
      <c r="L17" s="38"/>
      <c r="M17" s="38"/>
      <c r="N17" s="38"/>
      <c r="O17" s="38"/>
      <c r="P17" s="38"/>
      <c r="Q17" s="38"/>
      <c r="R17" s="38"/>
      <c r="S17" s="38"/>
      <c r="T17" s="39"/>
      <c r="U17" s="30"/>
      <c r="V17" s="31"/>
      <c r="W17" s="32"/>
      <c r="X17" s="32"/>
      <c r="Y17" s="32"/>
      <c r="Z17" s="30"/>
    </row>
    <row r="18" spans="1:26" ht="21.6" thickTop="1" x14ac:dyDescent="0.35">
      <c r="A18" s="40"/>
      <c r="B18" s="113" t="s">
        <v>704</v>
      </c>
      <c r="C18" s="114" t="s">
        <v>738</v>
      </c>
      <c r="D18" s="115"/>
      <c r="E18" s="116"/>
      <c r="F18" s="117"/>
      <c r="G18" s="118"/>
      <c r="H18" s="119"/>
      <c r="I18" s="120"/>
      <c r="J18" s="121"/>
      <c r="K18" s="122"/>
      <c r="L18" s="38"/>
      <c r="M18" s="38"/>
      <c r="N18" s="38"/>
      <c r="O18" s="38"/>
      <c r="P18" s="38"/>
      <c r="Q18" s="38"/>
      <c r="R18" s="38"/>
      <c r="S18" s="38"/>
      <c r="T18" s="39"/>
      <c r="U18" s="30"/>
      <c r="V18" s="31" t="s">
        <v>739</v>
      </c>
      <c r="W18" s="32"/>
      <c r="X18" s="32"/>
      <c r="Y18" s="32"/>
      <c r="Z18" s="30"/>
    </row>
    <row r="19" spans="1:26" ht="16.2" thickBot="1" x14ac:dyDescent="0.35">
      <c r="A19" s="40"/>
      <c r="B19" s="123"/>
      <c r="C19" s="124"/>
      <c r="D19" s="125"/>
      <c r="E19" s="126" t="s">
        <v>740</v>
      </c>
      <c r="F19" s="127"/>
      <c r="G19" s="128" t="s">
        <v>741</v>
      </c>
      <c r="H19" s="129"/>
      <c r="I19" s="130"/>
      <c r="J19" s="131"/>
      <c r="K19" s="122"/>
      <c r="L19" s="38"/>
      <c r="M19" s="38"/>
      <c r="N19" s="38"/>
      <c r="O19" s="38"/>
      <c r="P19" s="38"/>
      <c r="Q19" s="38"/>
      <c r="R19" s="38"/>
      <c r="S19" s="38"/>
      <c r="T19" s="39"/>
      <c r="U19" s="30"/>
      <c r="V19" s="31"/>
      <c r="W19" s="32"/>
      <c r="X19" s="32"/>
      <c r="Y19" s="32"/>
      <c r="Z19" s="30"/>
    </row>
    <row r="20" spans="1:26" ht="16.8" thickTop="1" thickBot="1" x14ac:dyDescent="0.35">
      <c r="A20" s="40"/>
      <c r="B20" s="49"/>
      <c r="C20" s="124"/>
      <c r="D20" s="125"/>
      <c r="E20" s="132">
        <v>0</v>
      </c>
      <c r="F20" s="96" t="s">
        <v>729</v>
      </c>
      <c r="G20" s="133">
        <f>IF(E20=0,0,E20*6076.12)</f>
        <v>0</v>
      </c>
      <c r="H20" s="96" t="s">
        <v>731</v>
      </c>
      <c r="I20" s="130"/>
      <c r="J20" s="131"/>
      <c r="K20" s="122"/>
      <c r="L20" s="38"/>
      <c r="M20" s="38"/>
      <c r="N20" s="38"/>
      <c r="O20" s="38"/>
      <c r="P20" s="38"/>
      <c r="Q20" s="38"/>
      <c r="R20" s="38"/>
      <c r="S20" s="38"/>
      <c r="T20" s="39"/>
      <c r="U20" s="30"/>
      <c r="V20" s="31"/>
      <c r="W20" s="32"/>
      <c r="X20" s="32"/>
      <c r="Y20" s="32"/>
      <c r="Z20" s="30"/>
    </row>
    <row r="21" spans="1:26" ht="15" thickBot="1" x14ac:dyDescent="0.35">
      <c r="A21" s="40"/>
      <c r="B21" s="134"/>
      <c r="C21" s="334" t="s">
        <v>742</v>
      </c>
      <c r="D21" s="334"/>
      <c r="E21" s="334"/>
      <c r="F21" s="334"/>
      <c r="G21" s="334"/>
      <c r="H21" s="334"/>
      <c r="I21" s="334"/>
      <c r="J21" s="335"/>
      <c r="K21" s="122"/>
      <c r="L21" s="38"/>
      <c r="M21" s="38"/>
      <c r="N21" s="38"/>
      <c r="O21" s="38"/>
      <c r="P21" s="38"/>
      <c r="Q21" s="38"/>
      <c r="R21" s="38"/>
      <c r="S21" s="38"/>
      <c r="T21" s="39"/>
      <c r="U21" s="30"/>
      <c r="V21" s="31"/>
      <c r="W21" s="32"/>
      <c r="X21" s="32"/>
      <c r="Y21" s="32"/>
      <c r="Z21" s="30"/>
    </row>
    <row r="22" spans="1:26" ht="21.6" thickTop="1" x14ac:dyDescent="0.3">
      <c r="A22" s="40"/>
      <c r="B22" s="135"/>
      <c r="C22" s="136" t="s">
        <v>743</v>
      </c>
      <c r="D22" s="137"/>
      <c r="E22" s="138"/>
      <c r="F22" s="139"/>
      <c r="G22" s="140"/>
      <c r="H22" s="141"/>
      <c r="I22" s="142"/>
      <c r="J22" s="143"/>
      <c r="K22" s="122"/>
      <c r="L22" s="38"/>
      <c r="M22" s="38"/>
      <c r="N22" s="38"/>
      <c r="O22" s="38"/>
      <c r="P22" s="38"/>
      <c r="Q22" s="38"/>
      <c r="R22" s="38"/>
      <c r="S22" s="38"/>
      <c r="T22" s="39"/>
      <c r="U22" s="30"/>
      <c r="V22" s="31"/>
      <c r="W22" s="32"/>
      <c r="X22" s="32"/>
      <c r="Y22" s="32"/>
      <c r="Z22" s="30"/>
    </row>
    <row r="23" spans="1:26" ht="16.2" thickBot="1" x14ac:dyDescent="0.35">
      <c r="A23" s="40"/>
      <c r="B23" s="49"/>
      <c r="C23" s="124"/>
      <c r="D23" s="127"/>
      <c r="E23" s="126" t="s">
        <v>744</v>
      </c>
      <c r="F23" s="127"/>
      <c r="G23" s="128" t="s">
        <v>741</v>
      </c>
      <c r="H23" s="144"/>
      <c r="I23" s="130"/>
      <c r="J23" s="131"/>
      <c r="K23" s="122"/>
      <c r="L23" s="38"/>
      <c r="M23" s="38"/>
      <c r="N23" s="38"/>
      <c r="O23" s="38"/>
      <c r="P23" s="38"/>
      <c r="Q23" s="38"/>
      <c r="R23" s="38"/>
      <c r="S23" s="38"/>
      <c r="T23" s="39"/>
      <c r="U23" s="30"/>
      <c r="V23" s="31"/>
      <c r="W23" s="32"/>
      <c r="X23" s="32"/>
      <c r="Y23" s="32"/>
      <c r="Z23" s="30"/>
    </row>
    <row r="24" spans="1:26" ht="16.8" thickTop="1" thickBot="1" x14ac:dyDescent="0.35">
      <c r="A24" s="40"/>
      <c r="B24" s="49"/>
      <c r="C24" s="124"/>
      <c r="D24" s="125"/>
      <c r="E24" s="43">
        <v>132</v>
      </c>
      <c r="F24" s="96" t="s">
        <v>745</v>
      </c>
      <c r="G24" s="145">
        <f>IF(E24=0,0,E24*3.28)</f>
        <v>432.96</v>
      </c>
      <c r="H24" s="96" t="s">
        <v>731</v>
      </c>
      <c r="I24" s="130"/>
      <c r="J24" s="131"/>
      <c r="K24" s="122"/>
      <c r="L24" s="38"/>
      <c r="M24" s="38"/>
      <c r="N24" s="38"/>
      <c r="O24" s="38"/>
      <c r="P24" s="38"/>
      <c r="Q24" s="38"/>
      <c r="R24" s="38"/>
      <c r="S24" s="38"/>
      <c r="T24" s="39"/>
      <c r="U24" s="30"/>
      <c r="V24" s="31"/>
      <c r="W24" s="32"/>
      <c r="X24" s="32"/>
      <c r="Y24" s="32"/>
      <c r="Z24" s="30"/>
    </row>
    <row r="25" spans="1:26" ht="15" thickBot="1" x14ac:dyDescent="0.35">
      <c r="A25" s="40"/>
      <c r="B25" s="134"/>
      <c r="C25" s="334" t="s">
        <v>746</v>
      </c>
      <c r="D25" s="334"/>
      <c r="E25" s="334"/>
      <c r="F25" s="334"/>
      <c r="G25" s="334"/>
      <c r="H25" s="334"/>
      <c r="I25" s="334"/>
      <c r="J25" s="335"/>
      <c r="K25" s="122"/>
      <c r="L25" s="38"/>
      <c r="M25" s="38"/>
      <c r="N25" s="38"/>
      <c r="O25" s="38"/>
      <c r="P25" s="38"/>
      <c r="Q25" s="38"/>
      <c r="R25" s="38"/>
      <c r="S25" s="38"/>
      <c r="T25" s="39"/>
      <c r="U25" s="30"/>
      <c r="V25" s="31"/>
      <c r="W25" s="32"/>
      <c r="X25" s="32"/>
      <c r="Y25" s="32"/>
      <c r="Z25" s="30"/>
    </row>
    <row r="26" spans="1:26" ht="21.6" thickTop="1" x14ac:dyDescent="0.3">
      <c r="A26" s="40"/>
      <c r="B26" s="135"/>
      <c r="C26" s="136" t="s">
        <v>747</v>
      </c>
      <c r="D26" s="146"/>
      <c r="E26" s="147"/>
      <c r="F26" s="148"/>
      <c r="G26" s="149"/>
      <c r="H26" s="150"/>
      <c r="I26" s="151"/>
      <c r="J26" s="152"/>
      <c r="K26" s="122"/>
      <c r="L26" s="38"/>
      <c r="M26" s="38"/>
      <c r="N26" s="38"/>
      <c r="O26" s="38"/>
      <c r="P26" s="38"/>
      <c r="Q26" s="38"/>
      <c r="R26" s="38"/>
      <c r="S26" s="38"/>
      <c r="T26" s="39"/>
      <c r="U26" s="30"/>
      <c r="V26" s="31"/>
      <c r="W26" s="32"/>
      <c r="X26" s="32"/>
      <c r="Y26" s="32"/>
      <c r="Z26" s="30"/>
    </row>
    <row r="27" spans="1:26" ht="15.6" thickBot="1" x14ac:dyDescent="0.35">
      <c r="A27" s="40"/>
      <c r="B27" s="49"/>
      <c r="C27" s="153"/>
      <c r="D27" s="154"/>
      <c r="E27" s="126" t="s">
        <v>748</v>
      </c>
      <c r="F27" s="155"/>
      <c r="G27" s="128" t="s">
        <v>744</v>
      </c>
      <c r="H27" s="156"/>
      <c r="I27" s="157"/>
      <c r="J27" s="158"/>
      <c r="K27" s="122"/>
      <c r="L27" s="38"/>
      <c r="M27" s="38"/>
      <c r="N27" s="38"/>
      <c r="O27" s="38"/>
      <c r="P27" s="38"/>
      <c r="Q27" s="38"/>
      <c r="R27" s="38"/>
      <c r="S27" s="38"/>
      <c r="T27" s="39"/>
      <c r="U27" s="30"/>
      <c r="V27" s="31"/>
      <c r="W27" s="32"/>
      <c r="X27" s="32"/>
      <c r="Y27" s="32"/>
      <c r="Z27" s="30"/>
    </row>
    <row r="28" spans="1:26" ht="16.8" thickTop="1" thickBot="1" x14ac:dyDescent="0.35">
      <c r="A28" s="40"/>
      <c r="B28" s="49"/>
      <c r="C28" s="153"/>
      <c r="D28" s="159"/>
      <c r="E28" s="43">
        <v>0</v>
      </c>
      <c r="F28" s="96" t="s">
        <v>731</v>
      </c>
      <c r="G28" s="145">
        <f>IF(E28=0,0,E28/3.28)</f>
        <v>0</v>
      </c>
      <c r="H28" s="96" t="s">
        <v>745</v>
      </c>
      <c r="I28" s="157"/>
      <c r="J28" s="158"/>
      <c r="K28" s="122"/>
      <c r="L28" s="38"/>
      <c r="M28" s="38"/>
      <c r="N28" s="38"/>
      <c r="O28" s="38"/>
      <c r="P28" s="38"/>
      <c r="Q28" s="38"/>
      <c r="R28" s="38"/>
      <c r="S28" s="38"/>
      <c r="T28" s="39"/>
      <c r="U28" s="30"/>
      <c r="V28" s="31"/>
      <c r="W28" s="32"/>
      <c r="X28" s="32"/>
      <c r="Y28" s="32"/>
      <c r="Z28" s="30"/>
    </row>
    <row r="29" spans="1:26" ht="15" thickBot="1" x14ac:dyDescent="0.35">
      <c r="A29" s="40"/>
      <c r="B29" s="134"/>
      <c r="C29" s="334" t="s">
        <v>749</v>
      </c>
      <c r="D29" s="334"/>
      <c r="E29" s="334"/>
      <c r="F29" s="334"/>
      <c r="G29" s="334"/>
      <c r="H29" s="334"/>
      <c r="I29" s="334"/>
      <c r="J29" s="335"/>
      <c r="K29" s="122"/>
      <c r="L29" s="38"/>
      <c r="M29" s="38"/>
      <c r="N29" s="38"/>
      <c r="O29" s="38"/>
      <c r="P29" s="38"/>
      <c r="Q29" s="38"/>
      <c r="R29" s="38"/>
      <c r="S29" s="38"/>
      <c r="T29" s="39"/>
      <c r="U29" s="30"/>
      <c r="V29" s="31"/>
      <c r="W29" s="32"/>
      <c r="X29" s="32"/>
      <c r="Y29" s="32"/>
      <c r="Z29" s="30"/>
    </row>
    <row r="30" spans="1:26" ht="21.6" thickTop="1" x14ac:dyDescent="0.3">
      <c r="A30" s="40"/>
      <c r="B30" s="135"/>
      <c r="C30" s="136" t="s">
        <v>750</v>
      </c>
      <c r="D30" s="160"/>
      <c r="E30" s="161"/>
      <c r="F30" s="148"/>
      <c r="G30" s="162"/>
      <c r="H30" s="163"/>
      <c r="I30" s="151"/>
      <c r="J30" s="164"/>
      <c r="K30" s="165"/>
      <c r="L30" s="38"/>
      <c r="M30" s="38"/>
      <c r="N30" s="38"/>
      <c r="O30" s="38"/>
      <c r="P30" s="38"/>
      <c r="Q30" s="38"/>
      <c r="R30" s="38"/>
      <c r="S30" s="38"/>
      <c r="T30" s="39"/>
      <c r="U30" s="30"/>
      <c r="V30" s="31"/>
      <c r="W30" s="32"/>
      <c r="X30" s="32"/>
      <c r="Y30" s="32"/>
      <c r="Z30" s="30"/>
    </row>
    <row r="31" spans="1:26" ht="15.6" thickBot="1" x14ac:dyDescent="0.35">
      <c r="A31" s="40"/>
      <c r="B31" s="49"/>
      <c r="C31" s="372" t="s">
        <v>751</v>
      </c>
      <c r="D31" s="373"/>
      <c r="E31" s="373"/>
      <c r="F31" s="373"/>
      <c r="G31" s="166" t="s">
        <v>752</v>
      </c>
      <c r="H31" s="167"/>
      <c r="I31" s="157"/>
      <c r="J31" s="168"/>
      <c r="K31" s="165"/>
      <c r="L31" s="38"/>
      <c r="M31" s="38"/>
      <c r="N31" s="38"/>
      <c r="O31" s="38"/>
      <c r="P31" s="38"/>
      <c r="Q31" s="38"/>
      <c r="R31" s="38"/>
      <c r="S31" s="38"/>
      <c r="T31" s="39"/>
      <c r="U31" s="30"/>
      <c r="V31" s="31"/>
      <c r="W31" s="32"/>
      <c r="X31" s="32"/>
      <c r="Y31" s="32"/>
      <c r="Z31" s="30"/>
    </row>
    <row r="32" spans="1:26" ht="19.2" thickBot="1" x14ac:dyDescent="0.35">
      <c r="A32" s="40"/>
      <c r="B32" s="49"/>
      <c r="C32" s="169"/>
      <c r="D32" s="170">
        <v>0</v>
      </c>
      <c r="E32" s="96" t="s">
        <v>731</v>
      </c>
      <c r="F32" s="171"/>
      <c r="G32" s="172">
        <f>IF(D32=0,0, (D32*12)/D35)</f>
        <v>0</v>
      </c>
      <c r="H32" s="167"/>
      <c r="I32" s="157"/>
      <c r="J32" s="168"/>
      <c r="K32" s="165"/>
      <c r="L32" s="38"/>
      <c r="M32" s="38"/>
      <c r="N32" s="38"/>
      <c r="O32" s="38"/>
      <c r="P32" s="38"/>
      <c r="Q32" s="38"/>
      <c r="R32" s="38"/>
      <c r="S32" s="38"/>
      <c r="T32" s="39"/>
      <c r="U32" s="30"/>
      <c r="V32" s="31"/>
      <c r="W32" s="32"/>
      <c r="X32" s="32"/>
      <c r="Y32" s="32"/>
      <c r="Z32" s="30"/>
    </row>
    <row r="33" spans="1:26" ht="15" x14ac:dyDescent="0.3">
      <c r="A33" s="40"/>
      <c r="B33" s="49"/>
      <c r="C33" s="169"/>
      <c r="D33" s="173" t="s">
        <v>753</v>
      </c>
      <c r="E33" s="174"/>
      <c r="F33" s="175" t="s">
        <v>754</v>
      </c>
      <c r="G33" s="176"/>
      <c r="H33" s="167"/>
      <c r="I33" s="157"/>
      <c r="J33" s="168"/>
      <c r="K33" s="165"/>
      <c r="L33" s="38"/>
      <c r="M33" s="38"/>
      <c r="N33" s="38"/>
      <c r="O33" s="38"/>
      <c r="P33" s="38"/>
      <c r="Q33" s="38"/>
      <c r="R33" s="38"/>
      <c r="S33" s="38"/>
      <c r="T33" s="39"/>
      <c r="U33" s="30"/>
      <c r="V33" s="31"/>
      <c r="W33" s="32"/>
      <c r="X33" s="32"/>
      <c r="Y33" s="32"/>
      <c r="Z33" s="30"/>
    </row>
    <row r="34" spans="1:26" ht="18" thickBot="1" x14ac:dyDescent="0.35">
      <c r="A34" s="40"/>
      <c r="B34" s="49"/>
      <c r="C34" s="177" t="s">
        <v>704</v>
      </c>
      <c r="D34" s="178" t="str">
        <f>IF(B34=0," ",IF(D32&lt;0.03,"NOT CHARTABLE","CHARTABLE"))</f>
        <v xml:space="preserve"> </v>
      </c>
      <c r="E34" s="179"/>
      <c r="F34" s="180" t="s">
        <v>704</v>
      </c>
      <c r="G34" s="181"/>
      <c r="H34" s="167"/>
      <c r="I34" s="157"/>
      <c r="J34" s="168"/>
      <c r="K34" s="165"/>
      <c r="L34" s="38"/>
      <c r="M34" s="38"/>
      <c r="N34" s="38"/>
      <c r="O34" s="38"/>
      <c r="P34" s="38"/>
      <c r="Q34" s="38"/>
      <c r="R34" s="38"/>
      <c r="S34" s="38"/>
      <c r="T34" s="39"/>
      <c r="U34" s="30"/>
      <c r="V34" s="31"/>
      <c r="W34" s="32"/>
      <c r="X34" s="32"/>
      <c r="Y34" s="32"/>
      <c r="Z34" s="30"/>
    </row>
    <row r="35" spans="1:26" ht="18.600000000000001" thickBot="1" x14ac:dyDescent="0.35">
      <c r="A35" s="40"/>
      <c r="B35" s="49"/>
      <c r="C35" s="177" t="s">
        <v>755</v>
      </c>
      <c r="D35" s="182">
        <v>0</v>
      </c>
      <c r="E35" s="96" t="s">
        <v>756</v>
      </c>
      <c r="F35" s="324" t="str">
        <f>IF(D35=0," ",IF(G32&lt;0.03,"THE OBJECT IS NOT CHARTABLE","THE OBJECT IS CHARTABLE"))</f>
        <v xml:space="preserve"> </v>
      </c>
      <c r="G35" s="325"/>
      <c r="H35" s="325"/>
      <c r="I35" s="326"/>
      <c r="J35" s="168"/>
      <c r="K35" s="165"/>
      <c r="L35" s="38"/>
      <c r="M35" s="38"/>
      <c r="N35" s="38"/>
      <c r="O35" s="38"/>
      <c r="P35" s="38"/>
      <c r="Q35" s="38"/>
      <c r="R35" s="38"/>
      <c r="S35" s="38"/>
      <c r="T35" s="39"/>
      <c r="U35" s="30"/>
      <c r="V35" s="31"/>
      <c r="W35" s="32"/>
      <c r="X35" s="32"/>
      <c r="Y35" s="32"/>
      <c r="Z35" s="30"/>
    </row>
    <row r="36" spans="1:26" ht="18" x14ac:dyDescent="0.3">
      <c r="A36" s="40"/>
      <c r="B36" s="49"/>
      <c r="C36" s="183" t="s">
        <v>704</v>
      </c>
      <c r="D36" s="184"/>
      <c r="E36" s="185"/>
      <c r="F36" s="186"/>
      <c r="G36" s="187"/>
      <c r="H36" s="188"/>
      <c r="I36" s="189"/>
      <c r="J36" s="168"/>
      <c r="K36" s="165"/>
      <c r="L36" s="38"/>
      <c r="M36" s="38"/>
      <c r="N36" s="38"/>
      <c r="O36" s="38"/>
      <c r="P36" s="38"/>
      <c r="Q36" s="38"/>
      <c r="R36" s="38"/>
      <c r="S36" s="38"/>
      <c r="T36" s="39"/>
      <c r="U36" s="30"/>
      <c r="V36" s="31"/>
      <c r="W36" s="32"/>
      <c r="X36" s="32"/>
      <c r="Y36" s="32"/>
      <c r="Z36" s="30"/>
    </row>
    <row r="37" spans="1:26" x14ac:dyDescent="0.3">
      <c r="A37" s="40"/>
      <c r="B37" s="49"/>
      <c r="C37" s="327" t="s">
        <v>757</v>
      </c>
      <c r="D37" s="327"/>
      <c r="E37" s="327"/>
      <c r="F37" s="327"/>
      <c r="G37" s="327"/>
      <c r="H37" s="327"/>
      <c r="I37" s="327"/>
      <c r="J37" s="328"/>
      <c r="K37" s="165"/>
      <c r="L37" s="38"/>
      <c r="M37" s="38"/>
      <c r="N37" s="38"/>
      <c r="O37" s="38"/>
      <c r="P37" s="38"/>
      <c r="Q37" s="38"/>
      <c r="R37" s="38"/>
      <c r="S37" s="38"/>
      <c r="T37" s="39"/>
      <c r="U37" s="30"/>
      <c r="V37" s="31"/>
      <c r="W37" s="32"/>
      <c r="X37" s="32"/>
      <c r="Y37" s="32"/>
      <c r="Z37" s="30"/>
    </row>
    <row r="38" spans="1:26" x14ac:dyDescent="0.3">
      <c r="A38" s="40"/>
      <c r="B38" s="49"/>
      <c r="C38" s="327"/>
      <c r="D38" s="327"/>
      <c r="E38" s="327"/>
      <c r="F38" s="327"/>
      <c r="G38" s="327"/>
      <c r="H38" s="327"/>
      <c r="I38" s="327"/>
      <c r="J38" s="328"/>
      <c r="K38" s="190"/>
      <c r="L38" s="38"/>
      <c r="M38" s="38"/>
      <c r="N38" s="38"/>
      <c r="O38" s="38"/>
      <c r="P38" s="38"/>
      <c r="Q38" s="38"/>
      <c r="R38" s="38"/>
      <c r="S38" s="38"/>
      <c r="T38" s="39"/>
      <c r="U38" s="30"/>
      <c r="V38" s="31"/>
      <c r="W38" s="32"/>
      <c r="X38" s="32"/>
      <c r="Y38" s="32"/>
      <c r="Z38" s="30"/>
    </row>
    <row r="39" spans="1:26" ht="15" thickBot="1" x14ac:dyDescent="0.35">
      <c r="A39" s="40"/>
      <c r="B39" s="134"/>
      <c r="C39" s="329"/>
      <c r="D39" s="329"/>
      <c r="E39" s="329"/>
      <c r="F39" s="329"/>
      <c r="G39" s="329"/>
      <c r="H39" s="329"/>
      <c r="I39" s="329"/>
      <c r="J39" s="330"/>
      <c r="K39" s="191"/>
      <c r="L39" s="38"/>
      <c r="M39" s="38"/>
      <c r="N39" s="38"/>
      <c r="O39" s="38"/>
      <c r="P39" s="38"/>
      <c r="Q39" s="38"/>
      <c r="R39" s="38"/>
      <c r="S39" s="38"/>
      <c r="T39" s="39"/>
      <c r="U39" s="30"/>
      <c r="V39" s="31"/>
      <c r="W39" s="32"/>
      <c r="X39" s="32"/>
      <c r="Y39" s="32"/>
      <c r="Z39" s="30"/>
    </row>
    <row r="40" spans="1:26" ht="15.6" hidden="1" thickTop="1" thickBot="1" x14ac:dyDescent="0.35">
      <c r="A40" s="192"/>
      <c r="B40" s="135"/>
      <c r="C40" s="193"/>
      <c r="D40" s="194"/>
      <c r="E40" s="194"/>
      <c r="F40" s="194"/>
      <c r="G40" s="194"/>
      <c r="H40" s="194"/>
      <c r="I40" s="194"/>
      <c r="J40" s="194"/>
      <c r="K40" s="191"/>
      <c r="L40" s="38"/>
      <c r="M40" s="38"/>
      <c r="N40" s="38"/>
      <c r="O40" s="38"/>
      <c r="P40" s="38"/>
      <c r="Q40" s="38"/>
      <c r="R40" s="38"/>
      <c r="S40" s="38"/>
      <c r="T40" s="39"/>
      <c r="U40" s="30"/>
      <c r="V40" s="31"/>
      <c r="W40" s="32"/>
      <c r="X40" s="32"/>
      <c r="Y40" s="32"/>
      <c r="Z40" s="30"/>
    </row>
    <row r="41" spans="1:26" ht="15.6" hidden="1" thickTop="1" thickBot="1" x14ac:dyDescent="0.35">
      <c r="A41" s="192"/>
      <c r="B41" s="195"/>
      <c r="C41" s="196" t="s">
        <v>758</v>
      </c>
      <c r="D41" s="196" t="s">
        <v>759</v>
      </c>
      <c r="E41" s="197"/>
      <c r="F41" s="197"/>
      <c r="G41" s="197" t="s">
        <v>760</v>
      </c>
      <c r="H41" s="196"/>
      <c r="I41" s="197">
        <v>41.644529166666665</v>
      </c>
      <c r="J41" s="197">
        <v>41.625384444444443</v>
      </c>
      <c r="K41" s="191"/>
      <c r="L41" s="38"/>
      <c r="M41" s="38"/>
      <c r="N41" s="38"/>
      <c r="O41" s="38"/>
      <c r="P41" s="38"/>
      <c r="Q41" s="38"/>
      <c r="R41" s="38"/>
      <c r="S41" s="38"/>
      <c r="T41" s="39"/>
      <c r="U41" s="30"/>
      <c r="V41" s="31"/>
      <c r="W41" s="32"/>
      <c r="X41" s="32"/>
      <c r="Y41" s="32"/>
      <c r="Z41" s="30"/>
    </row>
    <row r="42" spans="1:26" ht="15" hidden="1" thickTop="1" x14ac:dyDescent="0.3">
      <c r="A42" s="192"/>
      <c r="B42" s="198"/>
      <c r="C42" s="199">
        <f>C7+D7/60+E7/60/60</f>
        <v>41.666666666666664</v>
      </c>
      <c r="D42" s="200">
        <f>G7+H7/60+I7/60/60</f>
        <v>41.666805555555555</v>
      </c>
      <c r="E42" s="79"/>
      <c r="F42" s="78" t="s">
        <v>761</v>
      </c>
      <c r="G42" s="200">
        <f>D42-C42</f>
        <v>1.3888888889113105E-4</v>
      </c>
      <c r="H42" s="200"/>
      <c r="I42" s="79">
        <v>71.370781944444431</v>
      </c>
      <c r="J42" s="79">
        <v>71.392271944444445</v>
      </c>
      <c r="K42" s="191"/>
      <c r="L42" s="38"/>
      <c r="M42" s="38"/>
      <c r="N42" s="38"/>
      <c r="O42" s="38"/>
      <c r="P42" s="38"/>
      <c r="Q42" s="38"/>
      <c r="R42" s="38"/>
      <c r="S42" s="38"/>
      <c r="T42" s="39"/>
      <c r="U42" s="30"/>
      <c r="V42" s="31"/>
      <c r="W42" s="32"/>
      <c r="X42" s="32"/>
      <c r="Y42" s="32"/>
      <c r="Z42" s="30"/>
    </row>
    <row r="43" spans="1:26" ht="15" hidden="1" thickBot="1" x14ac:dyDescent="0.35">
      <c r="A43" s="192"/>
      <c r="B43" s="195"/>
      <c r="C43" s="200">
        <f>C8+D8/60+E8/60/60</f>
        <v>70.166666666666671</v>
      </c>
      <c r="D43" s="200">
        <f>G8+H8/60+I8/60/60</f>
        <v>70.166666666666671</v>
      </c>
      <c r="E43" s="79"/>
      <c r="F43" s="78" t="s">
        <v>762</v>
      </c>
      <c r="G43" s="200">
        <f>C43-D43</f>
        <v>0</v>
      </c>
      <c r="H43" s="200"/>
      <c r="I43" s="79"/>
      <c r="J43" s="79"/>
      <c r="K43" s="191"/>
      <c r="L43" s="38"/>
      <c r="M43" s="38"/>
      <c r="N43" s="38"/>
      <c r="O43" s="38"/>
      <c r="P43" s="38"/>
      <c r="Q43" s="38"/>
      <c r="R43" s="38"/>
      <c r="S43" s="38"/>
      <c r="T43" s="39"/>
      <c r="U43" s="30"/>
      <c r="V43" s="31"/>
      <c r="W43" s="32"/>
      <c r="X43" s="32"/>
      <c r="Y43" s="32"/>
      <c r="Z43" s="30"/>
    </row>
    <row r="44" spans="1:26" ht="15" hidden="1" thickTop="1" x14ac:dyDescent="0.3">
      <c r="A44" s="192"/>
      <c r="B44" s="198"/>
      <c r="C44" s="79"/>
      <c r="D44" s="79"/>
      <c r="E44" s="79"/>
      <c r="F44" s="79"/>
      <c r="G44" s="79"/>
      <c r="H44" s="79"/>
      <c r="I44" s="79"/>
      <c r="J44" s="79"/>
      <c r="K44" s="191"/>
      <c r="L44" s="38"/>
      <c r="M44" s="38"/>
      <c r="N44" s="38"/>
      <c r="O44" s="38"/>
      <c r="P44" s="38"/>
      <c r="Q44" s="38"/>
      <c r="R44" s="38"/>
      <c r="S44" s="38"/>
      <c r="T44" s="39"/>
      <c r="U44" s="30"/>
      <c r="V44" s="31"/>
      <c r="W44" s="32"/>
      <c r="X44" s="32"/>
      <c r="Y44" s="32"/>
      <c r="Z44" s="30"/>
    </row>
    <row r="45" spans="1:26" ht="15" hidden="1" thickBot="1" x14ac:dyDescent="0.35">
      <c r="A45" s="192"/>
      <c r="B45" s="195"/>
      <c r="C45" s="79" t="s">
        <v>763</v>
      </c>
      <c r="D45" s="79"/>
      <c r="E45" s="79"/>
      <c r="F45" s="79"/>
      <c r="G45" s="79"/>
      <c r="H45" s="79"/>
      <c r="I45" s="79"/>
      <c r="J45" s="79"/>
      <c r="K45" s="191"/>
      <c r="L45" s="38"/>
      <c r="M45" s="38"/>
      <c r="N45" s="38"/>
      <c r="O45" s="38"/>
      <c r="P45" s="38"/>
      <c r="Q45" s="38"/>
      <c r="R45" s="38"/>
      <c r="S45" s="38"/>
      <c r="T45" s="39"/>
      <c r="U45" s="30"/>
      <c r="V45" s="31"/>
      <c r="W45" s="32"/>
      <c r="X45" s="32"/>
      <c r="Y45" s="32"/>
      <c r="Z45" s="30"/>
    </row>
    <row r="46" spans="1:26" ht="15" hidden="1" thickTop="1" x14ac:dyDescent="0.3">
      <c r="A46" s="192"/>
      <c r="B46" s="198"/>
      <c r="C46" s="79"/>
      <c r="D46" s="200">
        <f>G43*60*COS((C42+D42)/2*PI()/180)</f>
        <v>0</v>
      </c>
      <c r="E46" s="201">
        <f>D46*6076.1</f>
        <v>0</v>
      </c>
      <c r="F46" s="79"/>
      <c r="G46" s="79"/>
      <c r="H46" s="79"/>
      <c r="I46" s="79"/>
      <c r="J46" s="79"/>
      <c r="K46" s="191"/>
      <c r="L46" s="38"/>
      <c r="M46" s="38"/>
      <c r="N46" s="38"/>
      <c r="O46" s="38"/>
      <c r="P46" s="38"/>
      <c r="Q46" s="38"/>
      <c r="R46" s="38"/>
      <c r="S46" s="38"/>
      <c r="T46" s="39"/>
      <c r="U46" s="30"/>
      <c r="V46" s="31"/>
      <c r="W46" s="32"/>
      <c r="X46" s="32"/>
      <c r="Y46" s="32"/>
      <c r="Z46" s="30"/>
    </row>
    <row r="47" spans="1:26" ht="15" hidden="1" thickBot="1" x14ac:dyDescent="0.35">
      <c r="A47" s="192"/>
      <c r="B47" s="195"/>
      <c r="C47" s="79"/>
      <c r="D47" s="200">
        <f>G42*60</f>
        <v>8.3333333334678628E-3</v>
      </c>
      <c r="E47" s="201">
        <f>D47*6076.1</f>
        <v>50.634166667484081</v>
      </c>
      <c r="F47" s="79"/>
      <c r="G47" s="79"/>
      <c r="H47" s="79"/>
      <c r="I47" s="79"/>
      <c r="J47" s="79"/>
      <c r="K47" s="191"/>
      <c r="L47" s="38"/>
      <c r="M47" s="38"/>
      <c r="N47" s="38"/>
      <c r="O47" s="38"/>
      <c r="P47" s="38"/>
      <c r="Q47" s="38"/>
      <c r="R47" s="38"/>
      <c r="S47" s="38"/>
      <c r="T47" s="39"/>
      <c r="U47" s="30"/>
      <c r="V47" s="31"/>
      <c r="W47" s="32"/>
      <c r="X47" s="32"/>
      <c r="Y47" s="32"/>
      <c r="Z47" s="30"/>
    </row>
    <row r="48" spans="1:26" ht="15" hidden="1" thickTop="1" x14ac:dyDescent="0.3">
      <c r="A48" s="192"/>
      <c r="B48" s="198"/>
      <c r="C48" s="79"/>
      <c r="D48" s="202" t="s">
        <v>729</v>
      </c>
      <c r="E48" s="202" t="s">
        <v>764</v>
      </c>
      <c r="F48" s="79"/>
      <c r="G48" s="79"/>
      <c r="H48" s="79"/>
      <c r="I48" s="79"/>
      <c r="J48" s="79"/>
      <c r="K48" s="191"/>
      <c r="L48" s="38"/>
      <c r="M48" s="38"/>
      <c r="N48" s="38"/>
      <c r="O48" s="38"/>
      <c r="P48" s="38"/>
      <c r="Q48" s="38"/>
      <c r="R48" s="38"/>
      <c r="S48" s="38"/>
      <c r="T48" s="39"/>
      <c r="U48" s="30"/>
      <c r="V48" s="31"/>
      <c r="W48" s="32"/>
      <c r="X48" s="32"/>
      <c r="Y48" s="32"/>
      <c r="Z48" s="30"/>
    </row>
    <row r="49" spans="1:26" ht="15" hidden="1" thickBot="1" x14ac:dyDescent="0.35">
      <c r="A49" s="192"/>
      <c r="B49" s="195"/>
      <c r="C49" s="203" t="s">
        <v>765</v>
      </c>
      <c r="D49" s="79"/>
      <c r="E49" s="79"/>
      <c r="F49" s="79"/>
      <c r="G49" s="79"/>
      <c r="H49" s="79"/>
      <c r="I49" s="79"/>
      <c r="J49" s="79"/>
      <c r="K49" s="191"/>
      <c r="L49" s="38"/>
      <c r="M49" s="38"/>
      <c r="N49" s="38"/>
      <c r="O49" s="38"/>
      <c r="P49" s="38"/>
      <c r="Q49" s="38"/>
      <c r="R49" s="38"/>
      <c r="S49" s="38"/>
      <c r="T49" s="39"/>
      <c r="U49" s="30"/>
      <c r="V49" s="31"/>
      <c r="W49" s="32"/>
      <c r="X49" s="32"/>
      <c r="Y49" s="32"/>
      <c r="Z49" s="30"/>
    </row>
    <row r="50" spans="1:26" ht="15" hidden="1" thickTop="1" x14ac:dyDescent="0.3">
      <c r="A50" s="192"/>
      <c r="B50" s="198"/>
      <c r="C50" s="79">
        <f>C42*PI()/180</f>
        <v>0.72722052166430395</v>
      </c>
      <c r="D50" s="79">
        <f>D42*PI()/180</f>
        <v>0.72722294573270951</v>
      </c>
      <c r="E50" s="79"/>
      <c r="F50" s="200"/>
      <c r="G50" s="79"/>
      <c r="H50" s="79"/>
      <c r="I50" s="79"/>
      <c r="J50" s="79"/>
      <c r="K50" s="191"/>
      <c r="L50" s="38"/>
      <c r="M50" s="38"/>
      <c r="N50" s="38"/>
      <c r="O50" s="38"/>
      <c r="P50" s="38"/>
      <c r="Q50" s="38"/>
      <c r="R50" s="38"/>
      <c r="S50" s="38"/>
      <c r="T50" s="39"/>
      <c r="U50" s="30"/>
      <c r="V50" s="31"/>
      <c r="W50" s="32"/>
      <c r="X50" s="32"/>
      <c r="Y50" s="32"/>
      <c r="Z50" s="30"/>
    </row>
    <row r="51" spans="1:26" ht="15" hidden="1" thickBot="1" x14ac:dyDescent="0.35">
      <c r="A51" s="192"/>
      <c r="B51" s="195"/>
      <c r="C51" s="79">
        <f>C43*PI()/180</f>
        <v>1.224639358482688</v>
      </c>
      <c r="D51" s="79">
        <f>D43*PI()/180</f>
        <v>1.224639358482688</v>
      </c>
      <c r="E51" s="79"/>
      <c r="F51" s="79"/>
      <c r="G51" s="79"/>
      <c r="H51" s="79"/>
      <c r="I51" s="79"/>
      <c r="J51" s="79"/>
      <c r="K51" s="191"/>
      <c r="L51" s="38"/>
      <c r="M51" s="38"/>
      <c r="N51" s="38"/>
      <c r="O51" s="38"/>
      <c r="P51" s="38"/>
      <c r="Q51" s="38"/>
      <c r="R51" s="38"/>
      <c r="S51" s="38"/>
      <c r="T51" s="39"/>
      <c r="U51" s="30"/>
      <c r="V51" s="31"/>
      <c r="W51" s="32"/>
      <c r="X51" s="32"/>
      <c r="Y51" s="32"/>
      <c r="Z51" s="30"/>
    </row>
    <row r="52" spans="1:26" ht="15" hidden="1" thickTop="1" x14ac:dyDescent="0.3">
      <c r="A52" s="192"/>
      <c r="B52" s="198"/>
      <c r="C52" s="79"/>
      <c r="D52" s="79"/>
      <c r="E52" s="79"/>
      <c r="F52" s="79"/>
      <c r="G52" s="79"/>
      <c r="H52" s="79"/>
      <c r="I52" s="79"/>
      <c r="J52" s="79"/>
      <c r="K52" s="191"/>
      <c r="L52" s="38"/>
      <c r="M52" s="38"/>
      <c r="N52" s="38"/>
      <c r="O52" s="38"/>
      <c r="P52" s="38"/>
      <c r="Q52" s="38"/>
      <c r="R52" s="38"/>
      <c r="S52" s="38"/>
      <c r="T52" s="39"/>
      <c r="U52" s="30"/>
      <c r="V52" s="31"/>
      <c r="W52" s="32"/>
      <c r="X52" s="32"/>
      <c r="Y52" s="32"/>
      <c r="Z52" s="30"/>
    </row>
    <row r="53" spans="1:26" ht="18.600000000000001" hidden="1" thickBot="1" x14ac:dyDescent="0.4">
      <c r="A53" s="192"/>
      <c r="B53" s="195"/>
      <c r="C53" s="79">
        <f>-1*ATAN2(COS(C50)*SIN(D50)-SIN(C50)*COS(D50)*COS(D51-C51),SIN(D51-C51)*COS(D50))</f>
        <v>0</v>
      </c>
      <c r="D53" s="79"/>
      <c r="E53" s="79"/>
      <c r="F53" s="204" t="s">
        <v>766</v>
      </c>
      <c r="G53" s="79"/>
      <c r="H53" s="79"/>
      <c r="I53" s="79"/>
      <c r="J53" s="79"/>
      <c r="K53" s="191"/>
      <c r="L53" s="38"/>
      <c r="M53" s="38"/>
      <c r="N53" s="38"/>
      <c r="O53" s="38"/>
      <c r="P53" s="38"/>
      <c r="Q53" s="38"/>
      <c r="R53" s="38"/>
      <c r="S53" s="38"/>
      <c r="T53" s="39"/>
      <c r="U53" s="30"/>
      <c r="V53" s="31"/>
      <c r="W53" s="32"/>
      <c r="X53" s="32"/>
      <c r="Y53" s="32"/>
      <c r="Z53" s="30"/>
    </row>
    <row r="54" spans="1:26" ht="15" hidden="1" thickTop="1" x14ac:dyDescent="0.3">
      <c r="A54" s="192"/>
      <c r="B54" s="198"/>
      <c r="C54" s="79">
        <f>IF(360+C53/(2*PI())*360&gt;360,C53/(2*PI())*360,360+C53/(2*PI())*360)</f>
        <v>360</v>
      </c>
      <c r="D54" s="79" t="s">
        <v>767</v>
      </c>
      <c r="E54" s="79"/>
      <c r="F54" s="79"/>
      <c r="G54" s="79"/>
      <c r="H54" s="79"/>
      <c r="I54" s="79"/>
      <c r="J54" s="79"/>
      <c r="K54" s="191"/>
      <c r="L54" s="38"/>
      <c r="M54" s="38"/>
      <c r="N54" s="38"/>
      <c r="O54" s="38"/>
      <c r="P54" s="38"/>
      <c r="Q54" s="38"/>
      <c r="R54" s="38"/>
      <c r="S54" s="38"/>
      <c r="T54" s="39"/>
      <c r="U54" s="30"/>
      <c r="V54" s="31"/>
      <c r="W54" s="32"/>
      <c r="X54" s="32"/>
      <c r="Y54" s="32"/>
      <c r="Z54" s="30"/>
    </row>
    <row r="55" spans="1:26" ht="15" hidden="1" thickBot="1" x14ac:dyDescent="0.35">
      <c r="A55" s="192"/>
      <c r="B55" s="195"/>
      <c r="C55" s="79">
        <f>61.582*ACOS(SIN(C42)*SIN(D42)+COS(C42)*COS(D42)*COS(C43-D43))*6371.14</f>
        <v>54.492714161316478</v>
      </c>
      <c r="D55" s="79" t="s">
        <v>768</v>
      </c>
      <c r="E55" s="79"/>
      <c r="F55" s="79"/>
      <c r="G55" s="79"/>
      <c r="H55" s="79"/>
      <c r="I55" s="79"/>
      <c r="J55" s="79"/>
      <c r="K55" s="191"/>
      <c r="L55" s="38"/>
      <c r="M55" s="38"/>
      <c r="N55" s="38"/>
      <c r="O55" s="38"/>
      <c r="P55" s="38"/>
      <c r="Q55" s="38"/>
      <c r="R55" s="38"/>
      <c r="S55" s="38"/>
      <c r="T55" s="39"/>
      <c r="U55" s="30"/>
      <c r="V55" s="31"/>
      <c r="W55" s="32"/>
      <c r="X55" s="32"/>
      <c r="Y55" s="32"/>
      <c r="Z55" s="30"/>
    </row>
    <row r="56" spans="1:26" ht="21.6" thickTop="1" x14ac:dyDescent="0.4">
      <c r="A56" s="192"/>
      <c r="B56" s="363" t="s">
        <v>769</v>
      </c>
      <c r="C56" s="364"/>
      <c r="D56" s="364"/>
      <c r="E56" s="364"/>
      <c r="F56" s="364"/>
      <c r="G56" s="364"/>
      <c r="H56" s="364"/>
      <c r="I56" s="364"/>
      <c r="J56" s="365"/>
      <c r="K56" s="191"/>
      <c r="L56" s="370" t="s">
        <v>704</v>
      </c>
      <c r="M56" s="371"/>
      <c r="N56" s="371"/>
      <c r="O56" s="371"/>
      <c r="P56" s="205"/>
      <c r="Q56" s="38"/>
      <c r="R56" s="38"/>
      <c r="S56" s="38"/>
      <c r="T56" s="39"/>
      <c r="U56" s="30"/>
      <c r="V56" s="31"/>
      <c r="W56" s="32"/>
      <c r="X56" s="32"/>
      <c r="Y56" s="32"/>
      <c r="Z56" s="30"/>
    </row>
    <row r="57" spans="1:26" ht="19.2" thickBot="1" x14ac:dyDescent="0.35">
      <c r="A57" s="192"/>
      <c r="B57" s="206" t="s">
        <v>704</v>
      </c>
      <c r="C57" s="79"/>
      <c r="D57" s="79"/>
      <c r="E57" s="128" t="s">
        <v>770</v>
      </c>
      <c r="F57" s="79"/>
      <c r="G57" s="79"/>
      <c r="H57" s="79"/>
      <c r="I57" s="79"/>
      <c r="J57" s="80"/>
      <c r="K57" s="191"/>
      <c r="L57" s="207"/>
      <c r="M57" s="208"/>
      <c r="N57" s="207"/>
      <c r="O57" s="209"/>
      <c r="P57" s="205"/>
      <c r="Q57" s="38"/>
      <c r="R57" s="38"/>
      <c r="S57" s="38"/>
      <c r="T57" s="39"/>
      <c r="U57" s="30"/>
      <c r="V57" s="31"/>
      <c r="W57" s="32"/>
      <c r="X57" s="32"/>
      <c r="Y57" s="32"/>
      <c r="Z57" s="30"/>
    </row>
    <row r="58" spans="1:26" ht="19.2" thickBot="1" x14ac:dyDescent="0.35">
      <c r="A58" s="192"/>
      <c r="B58" s="210" t="s">
        <v>704</v>
      </c>
      <c r="C58" s="79"/>
      <c r="D58" s="79"/>
      <c r="E58" s="211">
        <v>0</v>
      </c>
      <c r="F58" s="212" t="s">
        <v>771</v>
      </c>
      <c r="G58" s="79"/>
      <c r="H58" s="79"/>
      <c r="I58" s="79"/>
      <c r="J58" s="80"/>
      <c r="K58" s="191"/>
      <c r="L58" s="207"/>
      <c r="M58" s="208"/>
      <c r="N58" s="213"/>
      <c r="O58" s="214" t="s">
        <v>704</v>
      </c>
      <c r="P58" s="215" t="s">
        <v>704</v>
      </c>
      <c r="Q58" s="38"/>
      <c r="R58" s="38"/>
      <c r="S58" s="38"/>
      <c r="T58" s="39"/>
      <c r="U58" s="30"/>
      <c r="V58" s="31"/>
      <c r="W58" s="32"/>
      <c r="X58" s="32"/>
      <c r="Y58" s="32"/>
      <c r="Z58" s="30"/>
    </row>
    <row r="59" spans="1:26" ht="19.2" thickBot="1" x14ac:dyDescent="0.35">
      <c r="A59" s="192"/>
      <c r="B59" s="210" t="s">
        <v>704</v>
      </c>
      <c r="C59" s="339" t="s">
        <v>772</v>
      </c>
      <c r="D59" s="340"/>
      <c r="E59" s="340"/>
      <c r="F59" s="340"/>
      <c r="G59" s="340"/>
      <c r="H59" s="340"/>
      <c r="I59" s="340"/>
      <c r="J59" s="341"/>
      <c r="K59" s="191"/>
      <c r="L59" s="207"/>
      <c r="M59" s="208"/>
      <c r="N59" s="216"/>
      <c r="O59" s="209"/>
      <c r="P59" s="215" t="s">
        <v>704</v>
      </c>
      <c r="Q59" s="38"/>
      <c r="R59" s="38"/>
      <c r="S59" s="38"/>
      <c r="T59" s="39"/>
      <c r="U59" s="30"/>
      <c r="V59" s="31"/>
      <c r="W59" s="32"/>
      <c r="X59" s="32"/>
      <c r="Y59" s="32"/>
      <c r="Z59" s="30"/>
    </row>
    <row r="60" spans="1:26" ht="19.8" thickTop="1" thickBot="1" x14ac:dyDescent="0.35">
      <c r="A60" s="192"/>
      <c r="B60" s="210" t="s">
        <v>704</v>
      </c>
      <c r="C60" s="79"/>
      <c r="D60" s="79"/>
      <c r="E60" s="217">
        <v>0</v>
      </c>
      <c r="F60" s="218" t="s">
        <v>773</v>
      </c>
      <c r="G60" s="79"/>
      <c r="H60" s="79"/>
      <c r="I60" s="79"/>
      <c r="J60" s="80"/>
      <c r="K60" s="191"/>
      <c r="L60" s="207"/>
      <c r="M60" s="208"/>
      <c r="N60" s="213" t="s">
        <v>704</v>
      </c>
      <c r="O60" s="214" t="s">
        <v>704</v>
      </c>
      <c r="P60" s="215" t="s">
        <v>704</v>
      </c>
      <c r="Q60" s="38"/>
      <c r="R60" s="38"/>
      <c r="S60" s="38"/>
      <c r="T60" s="39"/>
      <c r="U60" s="30"/>
      <c r="V60" s="31"/>
      <c r="W60" s="32"/>
      <c r="X60" s="32"/>
      <c r="Y60" s="32"/>
      <c r="Z60" s="30"/>
    </row>
    <row r="61" spans="1:26" ht="19.8" thickTop="1" thickBot="1" x14ac:dyDescent="0.35">
      <c r="A61" s="192"/>
      <c r="B61" s="210" t="s">
        <v>704</v>
      </c>
      <c r="C61" s="79"/>
      <c r="D61" s="79"/>
      <c r="E61" s="128" t="s">
        <v>774</v>
      </c>
      <c r="F61" s="79"/>
      <c r="G61" s="79"/>
      <c r="H61" s="79"/>
      <c r="I61" s="79"/>
      <c r="J61" s="80"/>
      <c r="K61" s="191"/>
      <c r="L61" s="342" t="s">
        <v>704</v>
      </c>
      <c r="M61" s="343"/>
      <c r="N61" s="343"/>
      <c r="O61" s="343"/>
      <c r="P61" s="343"/>
      <c r="Q61" s="38"/>
      <c r="R61" s="38"/>
      <c r="S61" s="38"/>
      <c r="T61" s="39"/>
      <c r="U61" s="30"/>
      <c r="V61" s="31"/>
      <c r="W61" s="32"/>
      <c r="X61" s="32"/>
      <c r="Y61" s="32"/>
      <c r="Z61" s="30"/>
    </row>
    <row r="62" spans="1:26" ht="22.2" thickTop="1" thickBot="1" x14ac:dyDescent="0.35">
      <c r="A62" s="192"/>
      <c r="B62" s="210" t="s">
        <v>704</v>
      </c>
      <c r="C62" s="79"/>
      <c r="D62" s="79"/>
      <c r="E62" s="219" t="str">
        <f>IF(E60=0," ",(E58*(VLOOKUP(E60,D74:E163,2))))</f>
        <v xml:space="preserve"> </v>
      </c>
      <c r="F62" s="212" t="s">
        <v>771</v>
      </c>
      <c r="G62" s="79"/>
      <c r="H62" s="79"/>
      <c r="I62" s="79"/>
      <c r="J62" s="80"/>
      <c r="K62" s="191"/>
      <c r="L62" s="366" t="s">
        <v>704</v>
      </c>
      <c r="M62" s="367"/>
      <c r="N62" s="367"/>
      <c r="O62" s="367"/>
      <c r="P62" s="367"/>
      <c r="Q62" s="38"/>
      <c r="R62" s="38"/>
      <c r="S62" s="38"/>
      <c r="T62" s="39"/>
      <c r="U62" s="30"/>
      <c r="V62" s="31"/>
      <c r="W62" s="32"/>
      <c r="X62" s="32"/>
      <c r="Y62" s="32"/>
      <c r="Z62" s="30"/>
    </row>
    <row r="63" spans="1:26" ht="19.2" thickTop="1" x14ac:dyDescent="0.3">
      <c r="A63" s="192"/>
      <c r="B63" s="210" t="s">
        <v>704</v>
      </c>
      <c r="C63" s="358" t="s">
        <v>775</v>
      </c>
      <c r="D63" s="359"/>
      <c r="E63" s="359"/>
      <c r="F63" s="359"/>
      <c r="G63" s="359"/>
      <c r="H63" s="359"/>
      <c r="I63" s="359"/>
      <c r="J63" s="360"/>
      <c r="K63" s="191"/>
      <c r="L63" s="366" t="s">
        <v>704</v>
      </c>
      <c r="M63" s="367"/>
      <c r="N63" s="367"/>
      <c r="O63" s="367"/>
      <c r="P63" s="367"/>
      <c r="Q63" s="38"/>
      <c r="R63" s="38"/>
      <c r="S63" s="38"/>
      <c r="T63" s="39"/>
      <c r="U63" s="30"/>
      <c r="V63" s="31"/>
      <c r="W63" s="32"/>
      <c r="X63" s="32"/>
      <c r="Y63" s="32"/>
      <c r="Z63" s="30"/>
    </row>
    <row r="64" spans="1:26" ht="18.600000000000001" x14ac:dyDescent="0.3">
      <c r="A64" s="192"/>
      <c r="B64" s="210" t="s">
        <v>704</v>
      </c>
      <c r="C64" s="359"/>
      <c r="D64" s="359"/>
      <c r="E64" s="359"/>
      <c r="F64" s="359"/>
      <c r="G64" s="359"/>
      <c r="H64" s="359"/>
      <c r="I64" s="359"/>
      <c r="J64" s="360"/>
      <c r="K64" s="191"/>
      <c r="L64" s="366" t="s">
        <v>704</v>
      </c>
      <c r="M64" s="367"/>
      <c r="N64" s="367"/>
      <c r="O64" s="367"/>
      <c r="P64" s="367"/>
      <c r="Q64" s="38"/>
      <c r="R64" s="38"/>
      <c r="S64" s="38"/>
      <c r="T64" s="39"/>
      <c r="U64" s="30"/>
      <c r="V64" s="31"/>
      <c r="W64" s="32"/>
      <c r="X64" s="32"/>
      <c r="Y64" s="32"/>
      <c r="Z64" s="30"/>
    </row>
    <row r="65" spans="1:26" ht="18.600000000000001" x14ac:dyDescent="0.3">
      <c r="A65" s="192"/>
      <c r="B65" s="210" t="s">
        <v>704</v>
      </c>
      <c r="C65" s="359"/>
      <c r="D65" s="359"/>
      <c r="E65" s="359"/>
      <c r="F65" s="359"/>
      <c r="G65" s="359"/>
      <c r="H65" s="359"/>
      <c r="I65" s="359"/>
      <c r="J65" s="360"/>
      <c r="K65" s="191"/>
      <c r="L65" s="368" t="s">
        <v>704</v>
      </c>
      <c r="M65" s="369"/>
      <c r="N65" s="369"/>
      <c r="O65" s="369"/>
      <c r="P65" s="369"/>
      <c r="Q65" s="38"/>
      <c r="R65" s="38"/>
      <c r="S65" s="38"/>
      <c r="T65" s="39"/>
      <c r="U65" s="30"/>
      <c r="V65" s="31"/>
      <c r="W65" s="32"/>
      <c r="X65" s="32"/>
      <c r="Y65" s="32"/>
      <c r="Z65" s="30"/>
    </row>
    <row r="66" spans="1:26" ht="18.600000000000001" x14ac:dyDescent="0.3">
      <c r="A66" s="192"/>
      <c r="B66" s="210" t="s">
        <v>704</v>
      </c>
      <c r="C66" s="359"/>
      <c r="D66" s="359"/>
      <c r="E66" s="359"/>
      <c r="F66" s="359"/>
      <c r="G66" s="359"/>
      <c r="H66" s="359"/>
      <c r="I66" s="359"/>
      <c r="J66" s="360"/>
      <c r="K66" s="191"/>
      <c r="L66" s="38"/>
      <c r="M66" s="38"/>
      <c r="N66" s="38"/>
      <c r="O66" s="38"/>
      <c r="P66" s="38"/>
      <c r="Q66" s="38"/>
      <c r="R66" s="38"/>
      <c r="S66" s="38"/>
      <c r="T66" s="39"/>
      <c r="U66" s="30"/>
      <c r="V66" s="31"/>
      <c r="W66" s="32"/>
      <c r="X66" s="32"/>
      <c r="Y66" s="32"/>
      <c r="Z66" s="30"/>
    </row>
    <row r="67" spans="1:26" ht="15" thickBot="1" x14ac:dyDescent="0.35">
      <c r="A67" s="192"/>
      <c r="B67" s="134"/>
      <c r="C67" s="361"/>
      <c r="D67" s="361"/>
      <c r="E67" s="361"/>
      <c r="F67" s="361"/>
      <c r="G67" s="361"/>
      <c r="H67" s="361"/>
      <c r="I67" s="361"/>
      <c r="J67" s="362"/>
      <c r="K67" s="191"/>
      <c r="L67" s="38"/>
      <c r="M67" s="38"/>
      <c r="N67" s="38"/>
      <c r="O67" s="38"/>
      <c r="P67" s="38"/>
      <c r="Q67" s="38"/>
      <c r="R67" s="38"/>
      <c r="S67" s="38"/>
      <c r="T67" s="39"/>
      <c r="U67" s="30"/>
      <c r="V67" s="31"/>
      <c r="W67" s="32"/>
      <c r="X67" s="32"/>
      <c r="Y67" s="32"/>
      <c r="Z67" s="30"/>
    </row>
    <row r="68" spans="1:26" ht="15.6" thickTop="1" thickBot="1" x14ac:dyDescent="0.35">
      <c r="A68" s="30"/>
      <c r="B68" s="220"/>
      <c r="C68" s="38"/>
      <c r="D68" s="38"/>
      <c r="E68" s="38"/>
      <c r="F68" s="38"/>
      <c r="G68" s="38"/>
      <c r="H68" s="38"/>
      <c r="I68" s="38"/>
      <c r="J68" s="88"/>
      <c r="K68" s="221"/>
      <c r="L68" s="38"/>
      <c r="M68" s="38"/>
      <c r="N68" s="38"/>
      <c r="O68" s="38"/>
      <c r="P68" s="38"/>
      <c r="Q68" s="38"/>
      <c r="R68" s="38"/>
      <c r="S68" s="38"/>
      <c r="T68" s="39"/>
      <c r="U68" s="30"/>
      <c r="V68" s="31"/>
      <c r="W68" s="32"/>
      <c r="X68" s="32"/>
      <c r="Y68" s="32"/>
      <c r="Z68" s="30"/>
    </row>
    <row r="69" spans="1:26" ht="19.2" thickBot="1" x14ac:dyDescent="0.35">
      <c r="A69" s="30"/>
      <c r="B69" s="222" t="s">
        <v>704</v>
      </c>
      <c r="C69" s="223"/>
      <c r="D69" s="223"/>
      <c r="E69" s="223"/>
      <c r="F69" s="224" t="s">
        <v>776</v>
      </c>
      <c r="G69" s="223"/>
      <c r="H69" s="223"/>
      <c r="I69" s="223"/>
      <c r="J69" s="225"/>
      <c r="K69" s="221"/>
      <c r="L69" s="38"/>
      <c r="M69" s="38"/>
      <c r="N69" s="38"/>
      <c r="O69" s="38"/>
      <c r="P69" s="38"/>
      <c r="Q69" s="38"/>
      <c r="R69" s="38"/>
      <c r="S69" s="38"/>
      <c r="T69" s="39"/>
      <c r="U69" s="30"/>
      <c r="V69" s="31"/>
      <c r="W69" s="32"/>
      <c r="X69" s="32"/>
      <c r="Y69" s="32"/>
      <c r="Z69" s="30"/>
    </row>
    <row r="70" spans="1:26" ht="19.2" thickBot="1" x14ac:dyDescent="0.35">
      <c r="A70" s="30"/>
      <c r="B70" s="226" t="s">
        <v>704</v>
      </c>
      <c r="C70" s="227"/>
      <c r="D70" s="227"/>
      <c r="E70" s="227"/>
      <c r="F70" s="227"/>
      <c r="G70" s="227"/>
      <c r="H70" s="227"/>
      <c r="I70" s="227"/>
      <c r="J70" s="227"/>
      <c r="K70" s="228"/>
      <c r="L70" s="38"/>
      <c r="M70" s="38"/>
      <c r="N70" s="38"/>
      <c r="O70" s="38"/>
      <c r="P70" s="38"/>
      <c r="Q70" s="38"/>
      <c r="R70" s="38"/>
      <c r="S70" s="38"/>
      <c r="T70" s="39"/>
      <c r="U70" s="30"/>
      <c r="V70" s="31"/>
      <c r="W70" s="32"/>
      <c r="X70" s="32"/>
      <c r="Y70" s="32"/>
      <c r="Z70" s="30"/>
    </row>
    <row r="71" spans="1:26" ht="29.25" customHeight="1" thickBot="1" x14ac:dyDescent="0.35">
      <c r="A71" s="192"/>
      <c r="B71" s="355" t="s">
        <v>777</v>
      </c>
      <c r="C71" s="356"/>
      <c r="D71" s="356"/>
      <c r="E71" s="356"/>
      <c r="F71" s="356"/>
      <c r="G71" s="356"/>
      <c r="H71" s="356"/>
      <c r="I71" s="356"/>
      <c r="J71" s="357"/>
      <c r="K71" s="229"/>
      <c r="L71" s="230"/>
      <c r="M71" s="192"/>
      <c r="N71" s="192"/>
      <c r="O71" s="192"/>
      <c r="P71" s="192"/>
      <c r="Q71" s="192"/>
      <c r="R71" s="192"/>
      <c r="S71" s="192"/>
      <c r="T71" s="231"/>
      <c r="U71" s="192"/>
      <c r="V71" s="32"/>
      <c r="W71" s="32"/>
      <c r="X71" s="32"/>
      <c r="Y71" s="32"/>
      <c r="Z71" s="30"/>
    </row>
    <row r="72" spans="1:26" ht="15" hidden="1" x14ac:dyDescent="0.3">
      <c r="A72" s="192"/>
      <c r="B72" s="192"/>
      <c r="C72" s="232"/>
      <c r="D72" s="352" t="s">
        <v>778</v>
      </c>
      <c r="E72" s="353"/>
      <c r="F72" s="353"/>
      <c r="G72" s="353"/>
      <c r="H72" s="353"/>
      <c r="I72" s="353"/>
      <c r="J72" s="354"/>
      <c r="K72" s="254"/>
      <c r="L72" s="230"/>
      <c r="M72" s="192"/>
      <c r="N72" s="192"/>
      <c r="O72" s="192"/>
      <c r="P72" s="192"/>
      <c r="Q72" s="192"/>
      <c r="R72" s="192"/>
      <c r="S72" s="192"/>
      <c r="T72" s="231"/>
      <c r="U72" s="192"/>
      <c r="V72" s="32"/>
      <c r="W72" s="32"/>
      <c r="X72" s="32"/>
      <c r="Y72" s="32"/>
      <c r="Z72" s="30"/>
    </row>
    <row r="73" spans="1:26" ht="15" hidden="1" x14ac:dyDescent="0.3">
      <c r="A73" s="192"/>
      <c r="B73" s="192"/>
      <c r="C73" s="232"/>
      <c r="D73" s="233" t="s">
        <v>779</v>
      </c>
      <c r="E73" s="233" t="s">
        <v>780</v>
      </c>
      <c r="F73" s="234" t="s">
        <v>779</v>
      </c>
      <c r="G73" s="233" t="s">
        <v>780</v>
      </c>
      <c r="H73" s="233" t="s">
        <v>779</v>
      </c>
      <c r="I73" s="233" t="s">
        <v>780</v>
      </c>
      <c r="J73" s="233" t="s">
        <v>779</v>
      </c>
      <c r="K73" s="233" t="s">
        <v>780</v>
      </c>
      <c r="L73" s="230"/>
      <c r="M73" s="192"/>
      <c r="N73" s="192"/>
      <c r="O73" s="192"/>
      <c r="P73" s="192"/>
      <c r="Q73" s="192"/>
      <c r="R73" s="192"/>
      <c r="S73" s="192"/>
      <c r="T73" s="231"/>
      <c r="U73" s="192"/>
      <c r="V73" s="32"/>
      <c r="W73" s="32"/>
      <c r="X73" s="32"/>
      <c r="Y73" s="32"/>
      <c r="Z73" s="30"/>
    </row>
    <row r="74" spans="1:26" ht="15" hidden="1" x14ac:dyDescent="0.3">
      <c r="A74" s="192"/>
      <c r="B74" s="192"/>
      <c r="C74" s="232"/>
      <c r="D74" s="233">
        <v>1</v>
      </c>
      <c r="E74" s="235">
        <v>1.7000000000000001E-2</v>
      </c>
      <c r="F74" s="234">
        <v>26</v>
      </c>
      <c r="G74" s="235">
        <v>0.48699999999999999</v>
      </c>
      <c r="H74" s="236">
        <v>51</v>
      </c>
      <c r="I74" s="235">
        <v>1.234</v>
      </c>
      <c r="J74" s="234">
        <v>76</v>
      </c>
      <c r="K74" s="235">
        <v>4.01</v>
      </c>
      <c r="L74" s="230"/>
      <c r="M74" s="192"/>
      <c r="N74" s="192"/>
      <c r="O74" s="192"/>
      <c r="P74" s="192"/>
      <c r="Q74" s="192"/>
      <c r="R74" s="192"/>
      <c r="S74" s="192"/>
      <c r="T74" s="231"/>
      <c r="U74" s="192"/>
      <c r="V74" s="32"/>
      <c r="W74" s="32"/>
      <c r="X74" s="32"/>
      <c r="Y74" s="32"/>
      <c r="Z74" s="30"/>
    </row>
    <row r="75" spans="1:26" ht="15" hidden="1" x14ac:dyDescent="0.3">
      <c r="A75" s="192"/>
      <c r="B75" s="192"/>
      <c r="C75" s="232"/>
      <c r="D75" s="233">
        <v>2</v>
      </c>
      <c r="E75" s="235">
        <v>3.4000000000000002E-2</v>
      </c>
      <c r="F75" s="234">
        <v>27</v>
      </c>
      <c r="G75" s="235">
        <v>0.50900000000000001</v>
      </c>
      <c r="H75" s="236">
        <v>52</v>
      </c>
      <c r="I75" s="235">
        <v>1.2789999999999999</v>
      </c>
      <c r="J75" s="234">
        <v>77</v>
      </c>
      <c r="K75" s="235">
        <v>4.3310000000000004</v>
      </c>
      <c r="L75" s="230"/>
      <c r="M75" s="192"/>
      <c r="N75" s="192"/>
      <c r="O75" s="192"/>
      <c r="P75" s="192"/>
      <c r="Q75" s="192"/>
      <c r="R75" s="192"/>
      <c r="S75" s="192"/>
      <c r="T75" s="231"/>
      <c r="U75" s="192"/>
      <c r="V75" s="32"/>
      <c r="W75" s="32"/>
      <c r="X75" s="32"/>
      <c r="Y75" s="32"/>
      <c r="Z75" s="30"/>
    </row>
    <row r="76" spans="1:26" ht="15" hidden="1" x14ac:dyDescent="0.3">
      <c r="A76" s="192"/>
      <c r="B76" s="192"/>
      <c r="C76" s="232"/>
      <c r="D76" s="233">
        <v>3</v>
      </c>
      <c r="E76" s="235">
        <v>5.1999999999999998E-2</v>
      </c>
      <c r="F76" s="234">
        <v>28</v>
      </c>
      <c r="G76" s="235">
        <v>0.53100000000000003</v>
      </c>
      <c r="H76" s="236">
        <v>53</v>
      </c>
      <c r="I76" s="235">
        <v>1.327</v>
      </c>
      <c r="J76" s="234">
        <v>78</v>
      </c>
      <c r="K76" s="235">
        <v>4.7039999999999997</v>
      </c>
      <c r="L76" s="230"/>
      <c r="M76" s="192"/>
      <c r="N76" s="192"/>
      <c r="O76" s="192"/>
      <c r="P76" s="192"/>
      <c r="Q76" s="192"/>
      <c r="R76" s="192"/>
      <c r="S76" s="192"/>
      <c r="T76" s="231"/>
      <c r="U76" s="192"/>
      <c r="V76" s="32"/>
      <c r="W76" s="32"/>
      <c r="X76" s="32"/>
      <c r="Y76" s="32"/>
      <c r="Z76" s="30"/>
    </row>
    <row r="77" spans="1:26" ht="15" hidden="1" x14ac:dyDescent="0.3">
      <c r="A77" s="192"/>
      <c r="B77" s="192"/>
      <c r="C77" s="237"/>
      <c r="D77" s="233">
        <v>4</v>
      </c>
      <c r="E77" s="235">
        <v>6.9000000000000006E-2</v>
      </c>
      <c r="F77" s="234">
        <v>29</v>
      </c>
      <c r="G77" s="235">
        <v>0.55400000000000005</v>
      </c>
      <c r="H77" s="236">
        <v>54</v>
      </c>
      <c r="I77" s="235">
        <v>1.3759999999999999</v>
      </c>
      <c r="J77" s="234">
        <v>79</v>
      </c>
      <c r="K77" s="235">
        <v>5.1440000000000001</v>
      </c>
      <c r="L77" s="238"/>
      <c r="M77" s="192"/>
      <c r="N77" s="192"/>
      <c r="O77" s="192"/>
      <c r="P77" s="192"/>
      <c r="Q77" s="192"/>
      <c r="R77" s="192"/>
      <c r="S77" s="192"/>
      <c r="T77" s="231"/>
      <c r="U77" s="192"/>
      <c r="V77" s="32"/>
      <c r="W77" s="32"/>
      <c r="X77" s="32"/>
      <c r="Y77" s="32"/>
      <c r="Z77" s="30"/>
    </row>
    <row r="78" spans="1:26" ht="15" hidden="1" x14ac:dyDescent="0.3">
      <c r="A78" s="192"/>
      <c r="B78" s="192"/>
      <c r="C78" s="239"/>
      <c r="D78" s="233">
        <v>5</v>
      </c>
      <c r="E78" s="235">
        <v>8.6999999999999994E-2</v>
      </c>
      <c r="F78" s="234">
        <v>30</v>
      </c>
      <c r="G78" s="235">
        <v>0.57699999999999996</v>
      </c>
      <c r="H78" s="236">
        <v>55</v>
      </c>
      <c r="I78" s="235">
        <v>1.4279999999999999</v>
      </c>
      <c r="J78" s="234">
        <v>80</v>
      </c>
      <c r="K78" s="235">
        <v>5.6710000000000003</v>
      </c>
      <c r="L78" s="230"/>
      <c r="M78" s="192"/>
      <c r="N78" s="192"/>
      <c r="O78" s="192"/>
      <c r="P78" s="192"/>
      <c r="Q78" s="192"/>
      <c r="R78" s="192"/>
      <c r="S78" s="192"/>
      <c r="T78" s="231"/>
      <c r="U78" s="192"/>
      <c r="V78" s="32"/>
      <c r="W78" s="32"/>
      <c r="X78" s="32"/>
      <c r="Y78" s="32"/>
      <c r="Z78" s="30"/>
    </row>
    <row r="79" spans="1:26" ht="15" hidden="1" x14ac:dyDescent="0.3">
      <c r="A79" s="192"/>
      <c r="B79" s="192"/>
      <c r="C79" s="239"/>
      <c r="D79" s="233">
        <v>6</v>
      </c>
      <c r="E79" s="235">
        <v>0.105</v>
      </c>
      <c r="F79" s="234">
        <v>31</v>
      </c>
      <c r="G79" s="235">
        <v>0.6</v>
      </c>
      <c r="H79" s="236">
        <v>56</v>
      </c>
      <c r="I79" s="235">
        <v>1.482</v>
      </c>
      <c r="J79" s="234">
        <v>81</v>
      </c>
      <c r="K79" s="235">
        <v>6.3129999999999997</v>
      </c>
      <c r="L79" s="230"/>
      <c r="M79" s="192"/>
      <c r="N79" s="192"/>
      <c r="O79" s="192"/>
      <c r="P79" s="192"/>
      <c r="Q79" s="192"/>
      <c r="R79" s="192"/>
      <c r="S79" s="192"/>
      <c r="T79" s="231"/>
      <c r="U79" s="192"/>
      <c r="V79" s="32"/>
      <c r="W79" s="32"/>
      <c r="X79" s="32"/>
      <c r="Y79" s="32"/>
      <c r="Z79" s="30"/>
    </row>
    <row r="80" spans="1:26" ht="15" hidden="1" x14ac:dyDescent="0.3">
      <c r="A80" s="192"/>
      <c r="B80" s="192"/>
      <c r="C80" s="232"/>
      <c r="D80" s="233">
        <v>7</v>
      </c>
      <c r="E80" s="235">
        <v>0.122</v>
      </c>
      <c r="F80" s="234">
        <v>32</v>
      </c>
      <c r="G80" s="235">
        <v>0.624</v>
      </c>
      <c r="H80" s="236">
        <v>57</v>
      </c>
      <c r="I80" s="235">
        <v>1.5389999999999999</v>
      </c>
      <c r="J80" s="234">
        <v>82</v>
      </c>
      <c r="K80" s="235">
        <v>7.1150000000000002</v>
      </c>
      <c r="L80" s="230"/>
      <c r="M80" s="192"/>
      <c r="N80" s="192"/>
      <c r="O80" s="192"/>
      <c r="P80" s="192"/>
      <c r="Q80" s="192"/>
      <c r="R80" s="192"/>
      <c r="S80" s="192"/>
      <c r="T80" s="231"/>
      <c r="U80" s="192"/>
      <c r="V80" s="32"/>
      <c r="W80" s="32"/>
      <c r="X80" s="32"/>
      <c r="Y80" s="32"/>
      <c r="Z80" s="30"/>
    </row>
    <row r="81" spans="1:26" ht="15" hidden="1" x14ac:dyDescent="0.3">
      <c r="A81" s="192"/>
      <c r="B81" s="192"/>
      <c r="C81" s="240"/>
      <c r="D81" s="233">
        <v>8</v>
      </c>
      <c r="E81" s="235">
        <v>0.14000000000000001</v>
      </c>
      <c r="F81" s="234">
        <v>33</v>
      </c>
      <c r="G81" s="235">
        <v>0.64900000000000002</v>
      </c>
      <c r="H81" s="236">
        <v>58</v>
      </c>
      <c r="I81" s="235">
        <v>1.6</v>
      </c>
      <c r="J81" s="234">
        <v>83</v>
      </c>
      <c r="K81" s="235">
        <v>8.1440000000000001</v>
      </c>
      <c r="L81" s="230"/>
      <c r="M81" s="192"/>
      <c r="N81" s="192"/>
      <c r="O81" s="192"/>
      <c r="P81" s="192"/>
      <c r="Q81" s="192"/>
      <c r="R81" s="192"/>
      <c r="S81" s="192"/>
      <c r="T81" s="231"/>
      <c r="U81" s="192"/>
      <c r="V81" s="32"/>
      <c r="W81" s="32"/>
      <c r="X81" s="32"/>
      <c r="Y81" s="32"/>
      <c r="Z81" s="30"/>
    </row>
    <row r="82" spans="1:26" ht="15" hidden="1" x14ac:dyDescent="0.3">
      <c r="A82" s="192"/>
      <c r="B82" s="192"/>
      <c r="C82" s="240"/>
      <c r="D82" s="233">
        <v>9</v>
      </c>
      <c r="E82" s="235">
        <v>0.158</v>
      </c>
      <c r="F82" s="234">
        <v>34</v>
      </c>
      <c r="G82" s="235">
        <v>0.67400000000000004</v>
      </c>
      <c r="H82" s="236">
        <v>59</v>
      </c>
      <c r="I82" s="235">
        <v>1.6639999999999999</v>
      </c>
      <c r="J82" s="234">
        <v>84</v>
      </c>
      <c r="K82" s="235">
        <v>9.5139999999999993</v>
      </c>
      <c r="L82" s="230"/>
      <c r="M82" s="192"/>
      <c r="N82" s="192"/>
      <c r="O82" s="192"/>
      <c r="P82" s="192"/>
      <c r="Q82" s="192"/>
      <c r="R82" s="192"/>
      <c r="S82" s="192"/>
      <c r="T82" s="231"/>
      <c r="U82" s="192"/>
      <c r="V82" s="32"/>
      <c r="W82" s="32"/>
      <c r="X82" s="32"/>
      <c r="Y82" s="32"/>
      <c r="Z82" s="30"/>
    </row>
    <row r="83" spans="1:26" ht="15" hidden="1" x14ac:dyDescent="0.3">
      <c r="A83" s="192"/>
      <c r="B83" s="192"/>
      <c r="C83" s="241"/>
      <c r="D83" s="233">
        <v>10</v>
      </c>
      <c r="E83" s="235">
        <v>0.17599999999999999</v>
      </c>
      <c r="F83" s="234">
        <v>35</v>
      </c>
      <c r="G83" s="235">
        <v>0.7</v>
      </c>
      <c r="H83" s="236">
        <v>60</v>
      </c>
      <c r="I83" s="235">
        <v>1.732</v>
      </c>
      <c r="J83" s="234">
        <v>85</v>
      </c>
      <c r="K83" s="235">
        <v>11.43</v>
      </c>
      <c r="L83" s="230"/>
      <c r="M83" s="192"/>
      <c r="N83" s="192"/>
      <c r="O83" s="192"/>
      <c r="P83" s="192"/>
      <c r="Q83" s="192"/>
      <c r="R83" s="192"/>
      <c r="S83" s="192"/>
      <c r="T83" s="231"/>
      <c r="U83" s="192"/>
      <c r="V83" s="32"/>
      <c r="W83" s="32"/>
      <c r="X83" s="32"/>
      <c r="Y83" s="32"/>
      <c r="Z83" s="30"/>
    </row>
    <row r="84" spans="1:26" ht="15" hidden="1" x14ac:dyDescent="0.3">
      <c r="A84" s="192"/>
      <c r="B84" s="192"/>
      <c r="C84" s="233"/>
      <c r="D84" s="233">
        <v>11</v>
      </c>
      <c r="E84" s="235">
        <v>0.19400000000000001</v>
      </c>
      <c r="F84" s="234">
        <v>36</v>
      </c>
      <c r="G84" s="235">
        <v>0.72599999999999998</v>
      </c>
      <c r="H84" s="236">
        <v>61</v>
      </c>
      <c r="I84" s="235">
        <v>1.804</v>
      </c>
      <c r="J84" s="234">
        <v>86</v>
      </c>
      <c r="K84" s="235">
        <v>14.3</v>
      </c>
      <c r="L84" s="230"/>
      <c r="M84" s="192"/>
      <c r="N84" s="192"/>
      <c r="O84" s="192"/>
      <c r="P84" s="192"/>
      <c r="Q84" s="192"/>
      <c r="R84" s="192"/>
      <c r="S84" s="192"/>
      <c r="T84" s="231"/>
      <c r="U84" s="192"/>
      <c r="V84" s="32"/>
      <c r="W84" s="32"/>
      <c r="X84" s="32"/>
      <c r="Y84" s="32"/>
      <c r="Z84" s="30"/>
    </row>
    <row r="85" spans="1:26" ht="15" hidden="1" x14ac:dyDescent="0.3">
      <c r="A85" s="192"/>
      <c r="B85" s="192"/>
      <c r="C85" s="233"/>
      <c r="D85" s="233">
        <v>12</v>
      </c>
      <c r="E85" s="235">
        <v>0.21199999999999999</v>
      </c>
      <c r="F85" s="234">
        <v>37</v>
      </c>
      <c r="G85" s="235">
        <v>0.753</v>
      </c>
      <c r="H85" s="236">
        <v>62</v>
      </c>
      <c r="I85" s="235">
        <v>1.88</v>
      </c>
      <c r="J85" s="234">
        <v>87</v>
      </c>
      <c r="K85" s="235">
        <v>19.081</v>
      </c>
      <c r="L85" s="230"/>
      <c r="M85" s="192"/>
      <c r="N85" s="192"/>
      <c r="O85" s="192"/>
      <c r="P85" s="192"/>
      <c r="Q85" s="192"/>
      <c r="R85" s="192"/>
      <c r="S85" s="192"/>
      <c r="T85" s="231"/>
      <c r="U85" s="192"/>
      <c r="V85" s="32"/>
      <c r="W85" s="32"/>
      <c r="X85" s="32"/>
      <c r="Y85" s="32"/>
      <c r="Z85" s="30"/>
    </row>
    <row r="86" spans="1:26" ht="15" hidden="1" x14ac:dyDescent="0.3">
      <c r="A86" s="192"/>
      <c r="B86" s="192"/>
      <c r="C86" s="233"/>
      <c r="D86" s="233">
        <v>13</v>
      </c>
      <c r="E86" s="235">
        <v>0.23</v>
      </c>
      <c r="F86" s="234">
        <v>38</v>
      </c>
      <c r="G86" s="235">
        <v>0.78100000000000003</v>
      </c>
      <c r="H86" s="236">
        <v>63</v>
      </c>
      <c r="I86" s="235">
        <v>1.962</v>
      </c>
      <c r="J86" s="234">
        <v>88</v>
      </c>
      <c r="K86" s="235">
        <v>28.635999999999999</v>
      </c>
      <c r="L86" s="230"/>
      <c r="M86" s="192"/>
      <c r="N86" s="192"/>
      <c r="O86" s="192"/>
      <c r="P86" s="192"/>
      <c r="Q86" s="192"/>
      <c r="R86" s="192"/>
      <c r="S86" s="192"/>
      <c r="T86" s="231"/>
      <c r="U86" s="192"/>
      <c r="V86" s="32"/>
      <c r="W86" s="32"/>
      <c r="X86" s="32"/>
      <c r="Y86" s="32"/>
      <c r="Z86" s="30"/>
    </row>
    <row r="87" spans="1:26" ht="15" hidden="1" x14ac:dyDescent="0.3">
      <c r="A87" s="192"/>
      <c r="B87" s="192"/>
      <c r="C87" s="233"/>
      <c r="D87" s="233">
        <v>14</v>
      </c>
      <c r="E87" s="235">
        <v>0.249</v>
      </c>
      <c r="F87" s="234">
        <v>39</v>
      </c>
      <c r="G87" s="235">
        <v>0.80900000000000005</v>
      </c>
      <c r="H87" s="236">
        <v>64</v>
      </c>
      <c r="I87" s="235">
        <v>2.0499999999999998</v>
      </c>
      <c r="J87" s="234">
        <v>89</v>
      </c>
      <c r="K87" s="235">
        <v>57.29</v>
      </c>
      <c r="L87" s="230"/>
      <c r="M87" s="192"/>
      <c r="N87" s="192"/>
      <c r="O87" s="192"/>
      <c r="P87" s="192"/>
      <c r="Q87" s="192"/>
      <c r="R87" s="192"/>
      <c r="S87" s="192"/>
      <c r="T87" s="231"/>
      <c r="U87" s="192"/>
      <c r="V87" s="32"/>
      <c r="W87" s="32"/>
      <c r="X87" s="32"/>
      <c r="Y87" s="32"/>
      <c r="Z87" s="30"/>
    </row>
    <row r="88" spans="1:26" ht="15" hidden="1" x14ac:dyDescent="0.3">
      <c r="A88" s="192"/>
      <c r="B88" s="192"/>
      <c r="C88" s="233"/>
      <c r="D88" s="233">
        <v>15</v>
      </c>
      <c r="E88" s="235">
        <v>0.26700000000000002</v>
      </c>
      <c r="F88" s="234">
        <v>40</v>
      </c>
      <c r="G88" s="235">
        <v>0.83899999999999997</v>
      </c>
      <c r="H88" s="236">
        <v>65</v>
      </c>
      <c r="I88" s="235">
        <v>2.1440000000000001</v>
      </c>
      <c r="J88" s="234">
        <v>90</v>
      </c>
      <c r="K88" s="235">
        <v>0</v>
      </c>
      <c r="L88" s="230"/>
      <c r="M88" s="192"/>
      <c r="N88" s="192"/>
      <c r="O88" s="192"/>
      <c r="P88" s="192"/>
      <c r="Q88" s="192"/>
      <c r="R88" s="192"/>
      <c r="S88" s="192"/>
      <c r="T88" s="231"/>
      <c r="U88" s="192"/>
      <c r="V88" s="32"/>
      <c r="W88" s="32"/>
      <c r="X88" s="32"/>
      <c r="Y88" s="32"/>
      <c r="Z88" s="30"/>
    </row>
    <row r="89" spans="1:26" ht="15" hidden="1" x14ac:dyDescent="0.3">
      <c r="A89" s="192"/>
      <c r="B89" s="192"/>
      <c r="C89" s="233"/>
      <c r="D89" s="233">
        <v>16</v>
      </c>
      <c r="E89" s="235">
        <v>0.28599999999999998</v>
      </c>
      <c r="F89" s="234">
        <v>41</v>
      </c>
      <c r="G89" s="235">
        <v>0.86899999999999999</v>
      </c>
      <c r="H89" s="236">
        <v>66</v>
      </c>
      <c r="I89" s="235">
        <v>2.246</v>
      </c>
      <c r="J89" s="234"/>
      <c r="K89" s="230"/>
      <c r="L89" s="230"/>
      <c r="M89" s="192"/>
      <c r="N89" s="192"/>
      <c r="O89" s="192"/>
      <c r="P89" s="192"/>
      <c r="Q89" s="192"/>
      <c r="R89" s="192"/>
      <c r="S89" s="192"/>
      <c r="T89" s="231"/>
      <c r="U89" s="192"/>
      <c r="V89" s="32"/>
      <c r="W89" s="32"/>
      <c r="X89" s="32"/>
      <c r="Y89" s="32"/>
      <c r="Z89" s="30"/>
    </row>
    <row r="90" spans="1:26" ht="15" hidden="1" x14ac:dyDescent="0.3">
      <c r="A90" s="192"/>
      <c r="B90" s="192"/>
      <c r="C90" s="233"/>
      <c r="D90" s="233">
        <v>17</v>
      </c>
      <c r="E90" s="235">
        <v>0.30499999999999999</v>
      </c>
      <c r="F90" s="234">
        <v>42</v>
      </c>
      <c r="G90" s="235">
        <v>0.9</v>
      </c>
      <c r="H90" s="236">
        <v>67</v>
      </c>
      <c r="I90" s="235">
        <v>2.355</v>
      </c>
      <c r="J90" s="234"/>
      <c r="K90" s="230"/>
      <c r="L90" s="230"/>
      <c r="M90" s="192"/>
      <c r="N90" s="192"/>
      <c r="O90" s="192"/>
      <c r="P90" s="192"/>
      <c r="Q90" s="192"/>
      <c r="R90" s="192"/>
      <c r="S90" s="192"/>
      <c r="T90" s="231"/>
      <c r="U90" s="192"/>
      <c r="V90" s="32"/>
      <c r="W90" s="32"/>
      <c r="X90" s="32"/>
      <c r="Y90" s="32"/>
      <c r="Z90" s="30"/>
    </row>
    <row r="91" spans="1:26" ht="15" hidden="1" x14ac:dyDescent="0.3">
      <c r="A91" s="192"/>
      <c r="B91" s="192"/>
      <c r="C91" s="233"/>
      <c r="D91" s="233">
        <v>18</v>
      </c>
      <c r="E91" s="235">
        <v>0.32400000000000001</v>
      </c>
      <c r="F91" s="234">
        <v>43</v>
      </c>
      <c r="G91" s="235">
        <v>0.93500000000000005</v>
      </c>
      <c r="H91" s="236">
        <v>68</v>
      </c>
      <c r="I91" s="235">
        <v>2.4750000000000001</v>
      </c>
      <c r="J91" s="234"/>
      <c r="K91" s="230"/>
      <c r="L91" s="230"/>
      <c r="M91" s="192"/>
      <c r="N91" s="192"/>
      <c r="O91" s="192"/>
      <c r="P91" s="192"/>
      <c r="Q91" s="192"/>
      <c r="R91" s="192"/>
      <c r="S91" s="192"/>
      <c r="T91" s="231"/>
      <c r="U91" s="192"/>
      <c r="V91" s="32"/>
      <c r="W91" s="32"/>
      <c r="X91" s="32"/>
      <c r="Y91" s="32"/>
      <c r="Z91" s="30"/>
    </row>
    <row r="92" spans="1:26" ht="15" hidden="1" x14ac:dyDescent="0.3">
      <c r="A92" s="192"/>
      <c r="B92" s="192"/>
      <c r="C92" s="233"/>
      <c r="D92" s="233">
        <v>19</v>
      </c>
      <c r="E92" s="235">
        <v>0.34399999999999997</v>
      </c>
      <c r="F92" s="234">
        <v>44</v>
      </c>
      <c r="G92" s="235">
        <v>0.96499999999999997</v>
      </c>
      <c r="H92" s="236">
        <v>69</v>
      </c>
      <c r="I92" s="235">
        <v>2.605</v>
      </c>
      <c r="J92" s="234"/>
      <c r="K92" s="230"/>
      <c r="L92" s="230"/>
      <c r="M92" s="192"/>
      <c r="N92" s="192"/>
      <c r="O92" s="192"/>
      <c r="P92" s="192"/>
      <c r="Q92" s="192"/>
      <c r="R92" s="192"/>
      <c r="S92" s="192"/>
      <c r="T92" s="231"/>
      <c r="U92" s="192"/>
      <c r="V92" s="32"/>
      <c r="W92" s="32"/>
      <c r="X92" s="32"/>
      <c r="Y92" s="32"/>
      <c r="Z92" s="30"/>
    </row>
    <row r="93" spans="1:26" ht="15" hidden="1" x14ac:dyDescent="0.3">
      <c r="A93" s="192"/>
      <c r="B93" s="192"/>
      <c r="C93" s="233"/>
      <c r="D93" s="233">
        <v>20</v>
      </c>
      <c r="E93" s="235">
        <v>0.36299999999999999</v>
      </c>
      <c r="F93" s="234">
        <v>45</v>
      </c>
      <c r="G93" s="235">
        <v>1</v>
      </c>
      <c r="H93" s="236">
        <v>70</v>
      </c>
      <c r="I93" s="235">
        <v>2.7469999999999999</v>
      </c>
      <c r="J93" s="234"/>
      <c r="K93" s="230"/>
      <c r="L93" s="230"/>
      <c r="M93" s="192"/>
      <c r="N93" s="192"/>
      <c r="O93" s="192"/>
      <c r="P93" s="192"/>
      <c r="Q93" s="192"/>
      <c r="R93" s="192"/>
      <c r="S93" s="192"/>
      <c r="T93" s="231"/>
      <c r="U93" s="192"/>
      <c r="V93" s="32"/>
      <c r="W93" s="32"/>
      <c r="X93" s="32"/>
      <c r="Y93" s="32"/>
      <c r="Z93" s="30"/>
    </row>
    <row r="94" spans="1:26" ht="15" hidden="1" x14ac:dyDescent="0.3">
      <c r="A94" s="192"/>
      <c r="B94" s="192"/>
      <c r="C94" s="233"/>
      <c r="D94" s="233">
        <v>21</v>
      </c>
      <c r="E94" s="235">
        <v>0.38300000000000001</v>
      </c>
      <c r="F94" s="234">
        <v>46</v>
      </c>
      <c r="G94" s="235">
        <v>1.0349999999999999</v>
      </c>
      <c r="H94" s="236">
        <v>71</v>
      </c>
      <c r="I94" s="235">
        <v>2.9039999999999999</v>
      </c>
      <c r="J94" s="234"/>
      <c r="K94" s="230"/>
      <c r="L94" s="230"/>
      <c r="M94" s="192"/>
      <c r="N94" s="192"/>
      <c r="O94" s="192"/>
      <c r="P94" s="192"/>
      <c r="Q94" s="192"/>
      <c r="R94" s="192"/>
      <c r="S94" s="192"/>
      <c r="T94" s="231"/>
      <c r="U94" s="192"/>
      <c r="V94" s="32"/>
      <c r="W94" s="32"/>
      <c r="X94" s="32"/>
      <c r="Y94" s="32"/>
      <c r="Z94" s="30"/>
    </row>
    <row r="95" spans="1:26" ht="15" hidden="1" x14ac:dyDescent="0.3">
      <c r="A95" s="192"/>
      <c r="B95" s="192"/>
      <c r="C95" s="233"/>
      <c r="D95" s="233">
        <v>22</v>
      </c>
      <c r="E95" s="235">
        <v>0.40400000000000003</v>
      </c>
      <c r="F95" s="234">
        <v>47</v>
      </c>
      <c r="G95" s="235">
        <v>1.0720000000000001</v>
      </c>
      <c r="H95" s="236">
        <v>72</v>
      </c>
      <c r="I95" s="235">
        <v>3.077</v>
      </c>
      <c r="J95" s="234"/>
      <c r="K95" s="230"/>
      <c r="L95" s="230"/>
      <c r="M95" s="192"/>
      <c r="N95" s="192"/>
      <c r="O95" s="192"/>
      <c r="P95" s="192"/>
      <c r="Q95" s="192"/>
      <c r="R95" s="192"/>
      <c r="S95" s="192"/>
      <c r="T95" s="231"/>
      <c r="U95" s="192"/>
      <c r="V95" s="32"/>
      <c r="W95" s="32"/>
      <c r="X95" s="32"/>
      <c r="Y95" s="32"/>
      <c r="Z95" s="30"/>
    </row>
    <row r="96" spans="1:26" ht="15" hidden="1" x14ac:dyDescent="0.3">
      <c r="A96" s="192"/>
      <c r="B96" s="192"/>
      <c r="C96" s="233"/>
      <c r="D96" s="233">
        <v>23</v>
      </c>
      <c r="E96" s="235">
        <v>0.42399999999999999</v>
      </c>
      <c r="F96" s="234">
        <v>48</v>
      </c>
      <c r="G96" s="235">
        <v>1.1100000000000001</v>
      </c>
      <c r="H96" s="236">
        <v>73</v>
      </c>
      <c r="I96" s="235">
        <v>3.27</v>
      </c>
      <c r="J96" s="234"/>
      <c r="K96" s="230"/>
      <c r="L96" s="230"/>
      <c r="M96" s="192"/>
      <c r="N96" s="192"/>
      <c r="O96" s="192"/>
      <c r="P96" s="192"/>
      <c r="Q96" s="192"/>
      <c r="R96" s="192"/>
      <c r="S96" s="192"/>
      <c r="T96" s="231"/>
      <c r="U96" s="192"/>
      <c r="V96" s="32"/>
      <c r="W96" s="32"/>
      <c r="X96" s="32"/>
      <c r="Y96" s="32"/>
      <c r="Z96" s="30"/>
    </row>
    <row r="97" spans="1:26" ht="15" hidden="1" x14ac:dyDescent="0.3">
      <c r="A97" s="192"/>
      <c r="B97" s="192"/>
      <c r="C97" s="233"/>
      <c r="D97" s="233">
        <v>24</v>
      </c>
      <c r="E97" s="235">
        <v>0.44500000000000001</v>
      </c>
      <c r="F97" s="234">
        <v>49</v>
      </c>
      <c r="G97" s="235">
        <v>1.1499999999999999</v>
      </c>
      <c r="H97" s="236">
        <v>74</v>
      </c>
      <c r="I97" s="235">
        <v>3.4870000000000001</v>
      </c>
      <c r="J97" s="234"/>
      <c r="K97" s="230"/>
      <c r="L97" s="230"/>
      <c r="M97" s="192"/>
      <c r="N97" s="192"/>
      <c r="O97" s="192"/>
      <c r="P97" s="192"/>
      <c r="Q97" s="192"/>
      <c r="R97" s="192"/>
      <c r="S97" s="192"/>
      <c r="T97" s="231"/>
      <c r="U97" s="192"/>
      <c r="V97" s="32"/>
      <c r="W97" s="32"/>
      <c r="X97" s="32"/>
      <c r="Y97" s="32"/>
      <c r="Z97" s="30"/>
    </row>
    <row r="98" spans="1:26" ht="15" hidden="1" x14ac:dyDescent="0.3">
      <c r="A98" s="192"/>
      <c r="B98" s="192"/>
      <c r="C98" s="233"/>
      <c r="D98" s="233">
        <v>25</v>
      </c>
      <c r="E98" s="235">
        <v>0.46600000000000003</v>
      </c>
      <c r="F98" s="234">
        <v>50</v>
      </c>
      <c r="G98" s="235">
        <v>1.1910000000000001</v>
      </c>
      <c r="H98" s="236">
        <v>75</v>
      </c>
      <c r="I98" s="235">
        <v>3.7320000000000002</v>
      </c>
      <c r="J98" s="234"/>
      <c r="K98" s="230"/>
      <c r="L98" s="230"/>
      <c r="M98" s="192"/>
      <c r="N98" s="192"/>
      <c r="O98" s="192"/>
      <c r="P98" s="192"/>
      <c r="Q98" s="192"/>
      <c r="R98" s="192"/>
      <c r="S98" s="192"/>
      <c r="T98" s="231"/>
      <c r="U98" s="192"/>
      <c r="V98" s="32"/>
      <c r="W98" s="32"/>
      <c r="X98" s="32"/>
      <c r="Y98" s="32"/>
      <c r="Z98" s="30"/>
    </row>
    <row r="99" spans="1:26" ht="15" hidden="1" x14ac:dyDescent="0.3">
      <c r="A99" s="192"/>
      <c r="B99" s="192"/>
      <c r="C99" s="233"/>
      <c r="D99" s="234">
        <v>26</v>
      </c>
      <c r="E99" s="235">
        <v>0.48699999999999999</v>
      </c>
      <c r="F99" s="234"/>
      <c r="G99" s="242"/>
      <c r="H99" s="236"/>
      <c r="I99" s="236"/>
      <c r="J99" s="230"/>
      <c r="K99" s="230"/>
      <c r="L99" s="230"/>
      <c r="M99" s="192"/>
      <c r="N99" s="192"/>
      <c r="O99" s="192"/>
      <c r="P99" s="192"/>
      <c r="Q99" s="192"/>
      <c r="R99" s="192"/>
      <c r="S99" s="192"/>
      <c r="T99" s="231"/>
      <c r="U99" s="192"/>
      <c r="V99" s="32"/>
      <c r="W99" s="32"/>
      <c r="X99" s="32"/>
      <c r="Y99" s="32"/>
      <c r="Z99" s="30"/>
    </row>
    <row r="100" spans="1:26" ht="15" hidden="1" x14ac:dyDescent="0.3">
      <c r="A100" s="192"/>
      <c r="B100" s="192"/>
      <c r="C100" s="233"/>
      <c r="D100" s="234">
        <v>27</v>
      </c>
      <c r="E100" s="235">
        <v>0.50900000000000001</v>
      </c>
      <c r="F100" s="234"/>
      <c r="G100" s="242"/>
      <c r="H100" s="236"/>
      <c r="I100" s="236"/>
      <c r="J100" s="230"/>
      <c r="K100" s="230"/>
      <c r="L100" s="230"/>
      <c r="M100" s="192"/>
      <c r="N100" s="192"/>
      <c r="O100" s="192"/>
      <c r="P100" s="192"/>
      <c r="Q100" s="192"/>
      <c r="R100" s="192"/>
      <c r="S100" s="192"/>
      <c r="T100" s="231"/>
      <c r="U100" s="192"/>
      <c r="V100" s="32"/>
      <c r="W100" s="32"/>
      <c r="X100" s="32"/>
      <c r="Y100" s="32"/>
      <c r="Z100" s="30"/>
    </row>
    <row r="101" spans="1:26" ht="15" hidden="1" x14ac:dyDescent="0.3">
      <c r="A101" s="192"/>
      <c r="B101" s="192"/>
      <c r="C101" s="233"/>
      <c r="D101" s="234">
        <v>28</v>
      </c>
      <c r="E101" s="235">
        <v>0.53100000000000003</v>
      </c>
      <c r="F101" s="234"/>
      <c r="G101" s="242"/>
      <c r="H101" s="236"/>
      <c r="I101" s="236"/>
      <c r="J101" s="230"/>
      <c r="K101" s="230"/>
      <c r="L101" s="230"/>
      <c r="M101" s="192"/>
      <c r="N101" s="192"/>
      <c r="O101" s="192"/>
      <c r="P101" s="192"/>
      <c r="Q101" s="192"/>
      <c r="R101" s="192"/>
      <c r="S101" s="192"/>
      <c r="T101" s="231"/>
      <c r="U101" s="192"/>
      <c r="V101" s="32"/>
      <c r="W101" s="32"/>
      <c r="X101" s="32"/>
      <c r="Y101" s="32"/>
      <c r="Z101" s="30"/>
    </row>
    <row r="102" spans="1:26" ht="15" hidden="1" x14ac:dyDescent="0.3">
      <c r="A102" s="192"/>
      <c r="B102" s="192"/>
      <c r="C102" s="233"/>
      <c r="D102" s="243">
        <v>29</v>
      </c>
      <c r="E102" s="235">
        <v>0.55400000000000005</v>
      </c>
      <c r="F102" s="234"/>
      <c r="G102" s="242"/>
      <c r="H102" s="236"/>
      <c r="I102" s="236"/>
      <c r="J102" s="230"/>
      <c r="K102" s="230"/>
      <c r="L102" s="230"/>
      <c r="M102" s="192"/>
      <c r="N102" s="192"/>
      <c r="O102" s="192"/>
      <c r="P102" s="192"/>
      <c r="Q102" s="192"/>
      <c r="R102" s="192"/>
      <c r="S102" s="192"/>
      <c r="T102" s="231"/>
      <c r="U102" s="192"/>
      <c r="V102" s="32"/>
      <c r="W102" s="32"/>
      <c r="X102" s="32"/>
      <c r="Y102" s="32"/>
      <c r="Z102" s="30"/>
    </row>
    <row r="103" spans="1:26" ht="15" hidden="1" x14ac:dyDescent="0.3">
      <c r="A103" s="192"/>
      <c r="B103" s="192"/>
      <c r="C103" s="233"/>
      <c r="D103" s="234">
        <v>30</v>
      </c>
      <c r="E103" s="235">
        <v>0.57699999999999996</v>
      </c>
      <c r="F103" s="234"/>
      <c r="G103" s="242"/>
      <c r="H103" s="236"/>
      <c r="I103" s="236"/>
      <c r="J103" s="230"/>
      <c r="K103" s="230"/>
      <c r="L103" s="230"/>
      <c r="M103" s="192"/>
      <c r="N103" s="192"/>
      <c r="O103" s="192"/>
      <c r="P103" s="192"/>
      <c r="Q103" s="192"/>
      <c r="R103" s="192"/>
      <c r="S103" s="192"/>
      <c r="T103" s="231"/>
      <c r="U103" s="192"/>
      <c r="V103" s="32"/>
      <c r="W103" s="32"/>
      <c r="X103" s="32"/>
      <c r="Y103" s="32"/>
      <c r="Z103" s="30"/>
    </row>
    <row r="104" spans="1:26" ht="15" hidden="1" x14ac:dyDescent="0.3">
      <c r="A104" s="192"/>
      <c r="B104" s="192"/>
      <c r="C104" s="233"/>
      <c r="D104" s="234">
        <v>31</v>
      </c>
      <c r="E104" s="235">
        <v>0.6</v>
      </c>
      <c r="F104" s="234"/>
      <c r="G104" s="242"/>
      <c r="H104" s="236"/>
      <c r="I104" s="236"/>
      <c r="J104" s="230"/>
      <c r="K104" s="230"/>
      <c r="L104" s="230"/>
      <c r="M104" s="192"/>
      <c r="N104" s="192"/>
      <c r="O104" s="192"/>
      <c r="P104" s="192"/>
      <c r="Q104" s="192"/>
      <c r="R104" s="192"/>
      <c r="S104" s="192"/>
      <c r="T104" s="231"/>
      <c r="U104" s="192"/>
      <c r="V104" s="32"/>
      <c r="W104" s="32"/>
      <c r="X104" s="32"/>
      <c r="Y104" s="32"/>
      <c r="Z104" s="30"/>
    </row>
    <row r="105" spans="1:26" ht="15" hidden="1" x14ac:dyDescent="0.3">
      <c r="A105" s="192"/>
      <c r="B105" s="192"/>
      <c r="C105" s="233"/>
      <c r="D105" s="234">
        <v>32</v>
      </c>
      <c r="E105" s="235">
        <v>0.624</v>
      </c>
      <c r="F105" s="234"/>
      <c r="G105" s="242"/>
      <c r="H105" s="236"/>
      <c r="I105" s="236"/>
      <c r="J105" s="230"/>
      <c r="K105" s="230"/>
      <c r="L105" s="230"/>
      <c r="M105" s="192"/>
      <c r="N105" s="192"/>
      <c r="O105" s="192"/>
      <c r="P105" s="192"/>
      <c r="Q105" s="192"/>
      <c r="R105" s="192"/>
      <c r="S105" s="192"/>
      <c r="T105" s="231"/>
      <c r="U105" s="192"/>
      <c r="V105" s="32"/>
      <c r="W105" s="32"/>
      <c r="X105" s="32"/>
      <c r="Y105" s="32"/>
      <c r="Z105" s="30"/>
    </row>
    <row r="106" spans="1:26" ht="15" hidden="1" x14ac:dyDescent="0.3">
      <c r="A106" s="192"/>
      <c r="B106" s="192"/>
      <c r="C106" s="233"/>
      <c r="D106" s="234">
        <v>33</v>
      </c>
      <c r="E106" s="235">
        <v>0.64900000000000002</v>
      </c>
      <c r="F106" s="234"/>
      <c r="G106" s="242"/>
      <c r="H106" s="236"/>
      <c r="I106" s="236"/>
      <c r="J106" s="230"/>
      <c r="K106" s="230"/>
      <c r="L106" s="230"/>
      <c r="M106" s="192"/>
      <c r="N106" s="192"/>
      <c r="O106" s="192"/>
      <c r="P106" s="192"/>
      <c r="Q106" s="192"/>
      <c r="R106" s="192"/>
      <c r="S106" s="192"/>
      <c r="T106" s="231"/>
      <c r="U106" s="192"/>
      <c r="V106" s="32"/>
      <c r="W106" s="32"/>
      <c r="X106" s="32"/>
      <c r="Y106" s="32"/>
      <c r="Z106" s="30"/>
    </row>
    <row r="107" spans="1:26" ht="15" hidden="1" x14ac:dyDescent="0.3">
      <c r="A107" s="192"/>
      <c r="B107" s="192"/>
      <c r="C107" s="233"/>
      <c r="D107" s="234">
        <v>34</v>
      </c>
      <c r="E107" s="235">
        <v>0.67400000000000004</v>
      </c>
      <c r="F107" s="234"/>
      <c r="G107" s="242"/>
      <c r="H107" s="236"/>
      <c r="I107" s="236"/>
      <c r="J107" s="230"/>
      <c r="K107" s="230"/>
      <c r="L107" s="230"/>
      <c r="M107" s="192"/>
      <c r="N107" s="192"/>
      <c r="O107" s="192"/>
      <c r="P107" s="192"/>
      <c r="Q107" s="192"/>
      <c r="R107" s="192"/>
      <c r="S107" s="192"/>
      <c r="T107" s="231"/>
      <c r="U107" s="192"/>
      <c r="V107" s="32"/>
      <c r="W107" s="32"/>
      <c r="X107" s="32"/>
      <c r="Y107" s="32"/>
      <c r="Z107" s="30"/>
    </row>
    <row r="108" spans="1:26" ht="15" hidden="1" x14ac:dyDescent="0.3">
      <c r="A108" s="192"/>
      <c r="B108" s="192"/>
      <c r="C108" s="233"/>
      <c r="D108" s="234">
        <v>35</v>
      </c>
      <c r="E108" s="235">
        <v>0.7</v>
      </c>
      <c r="F108" s="234"/>
      <c r="G108" s="242"/>
      <c r="H108" s="236"/>
      <c r="I108" s="236"/>
      <c r="J108" s="230"/>
      <c r="K108" s="230"/>
      <c r="L108" s="230"/>
      <c r="M108" s="192"/>
      <c r="N108" s="192"/>
      <c r="O108" s="192"/>
      <c r="P108" s="192"/>
      <c r="Q108" s="192"/>
      <c r="R108" s="192"/>
      <c r="S108" s="192"/>
      <c r="T108" s="231"/>
      <c r="U108" s="192"/>
      <c r="V108" s="32"/>
      <c r="W108" s="32"/>
      <c r="X108" s="32"/>
      <c r="Y108" s="32"/>
      <c r="Z108" s="30"/>
    </row>
    <row r="109" spans="1:26" ht="15" hidden="1" x14ac:dyDescent="0.3">
      <c r="A109" s="40"/>
      <c r="B109" s="40"/>
      <c r="C109" s="233"/>
      <c r="D109" s="234">
        <v>36</v>
      </c>
      <c r="E109" s="235">
        <v>0.72599999999999998</v>
      </c>
      <c r="F109" s="234"/>
      <c r="G109" s="242"/>
      <c r="H109" s="236"/>
      <c r="I109" s="236"/>
      <c r="J109" s="230"/>
      <c r="K109" s="230"/>
      <c r="L109" s="230"/>
      <c r="M109" s="192"/>
      <c r="N109" s="192"/>
      <c r="O109" s="192"/>
      <c r="P109" s="192"/>
      <c r="Q109" s="192"/>
      <c r="R109" s="192"/>
      <c r="S109" s="192"/>
      <c r="T109" s="231"/>
      <c r="U109" s="192"/>
      <c r="V109" s="32"/>
      <c r="W109" s="32"/>
      <c r="X109" s="32"/>
      <c r="Y109" s="32"/>
      <c r="Z109" s="30"/>
    </row>
    <row r="110" spans="1:26" ht="15" hidden="1" x14ac:dyDescent="0.3">
      <c r="A110" s="40"/>
      <c r="B110" s="40"/>
      <c r="C110" s="233"/>
      <c r="D110" s="234">
        <v>37</v>
      </c>
      <c r="E110" s="235">
        <v>0.753</v>
      </c>
      <c r="F110" s="234"/>
      <c r="G110" s="242"/>
      <c r="H110" s="236"/>
      <c r="I110" s="236"/>
      <c r="J110" s="230"/>
      <c r="K110" s="230"/>
      <c r="L110" s="230"/>
      <c r="M110" s="192"/>
      <c r="N110" s="192"/>
      <c r="O110" s="192"/>
      <c r="P110" s="192"/>
      <c r="Q110" s="192"/>
      <c r="R110" s="192"/>
      <c r="S110" s="192"/>
      <c r="T110" s="231"/>
      <c r="U110" s="192"/>
      <c r="V110" s="32"/>
      <c r="W110" s="32"/>
      <c r="X110" s="32"/>
      <c r="Y110" s="32"/>
      <c r="Z110" s="30"/>
    </row>
    <row r="111" spans="1:26" ht="15" hidden="1" x14ac:dyDescent="0.3">
      <c r="A111" s="40"/>
      <c r="B111" s="40"/>
      <c r="C111" s="233"/>
      <c r="D111" s="234">
        <v>38</v>
      </c>
      <c r="E111" s="235">
        <v>0.78100000000000003</v>
      </c>
      <c r="F111" s="234"/>
      <c r="G111" s="242"/>
      <c r="H111" s="236"/>
      <c r="I111" s="236"/>
      <c r="J111" s="230"/>
      <c r="K111" s="230"/>
      <c r="L111" s="230"/>
      <c r="M111" s="192"/>
      <c r="N111" s="192"/>
      <c r="O111" s="192"/>
      <c r="P111" s="192"/>
      <c r="Q111" s="192"/>
      <c r="R111" s="192"/>
      <c r="S111" s="192"/>
      <c r="T111" s="231"/>
      <c r="U111" s="192"/>
      <c r="V111" s="32"/>
      <c r="W111" s="32"/>
      <c r="X111" s="32"/>
      <c r="Y111" s="32"/>
      <c r="Z111" s="30"/>
    </row>
    <row r="112" spans="1:26" ht="15" hidden="1" x14ac:dyDescent="0.3">
      <c r="A112" s="40"/>
      <c r="B112" s="40"/>
      <c r="C112" s="233"/>
      <c r="D112" s="234">
        <v>39</v>
      </c>
      <c r="E112" s="235">
        <v>0.80900000000000005</v>
      </c>
      <c r="F112" s="234"/>
      <c r="G112" s="242"/>
      <c r="H112" s="236"/>
      <c r="I112" s="236"/>
      <c r="J112" s="230"/>
      <c r="K112" s="230"/>
      <c r="L112" s="230"/>
      <c r="M112" s="192"/>
      <c r="N112" s="192"/>
      <c r="O112" s="192"/>
      <c r="P112" s="192"/>
      <c r="Q112" s="192"/>
      <c r="R112" s="192"/>
      <c r="S112" s="192"/>
      <c r="T112" s="231"/>
      <c r="U112" s="192"/>
      <c r="V112" s="32"/>
      <c r="W112" s="32"/>
      <c r="X112" s="32"/>
      <c r="Y112" s="32"/>
      <c r="Z112" s="30"/>
    </row>
    <row r="113" spans="1:26" ht="15" hidden="1" x14ac:dyDescent="0.3">
      <c r="A113" s="40"/>
      <c r="B113" s="40"/>
      <c r="C113" s="233"/>
      <c r="D113" s="234">
        <v>40</v>
      </c>
      <c r="E113" s="235">
        <v>0.83899999999999997</v>
      </c>
      <c r="F113" s="234"/>
      <c r="G113" s="242"/>
      <c r="H113" s="236"/>
      <c r="I113" s="236"/>
      <c r="J113" s="230"/>
      <c r="K113" s="230"/>
      <c r="L113" s="230"/>
      <c r="M113" s="192"/>
      <c r="N113" s="192"/>
      <c r="O113" s="192"/>
      <c r="P113" s="192"/>
      <c r="Q113" s="192"/>
      <c r="R113" s="192"/>
      <c r="S113" s="192"/>
      <c r="T113" s="231"/>
      <c r="U113" s="192"/>
      <c r="V113" s="32"/>
      <c r="W113" s="32"/>
      <c r="X113" s="32"/>
      <c r="Y113" s="32"/>
      <c r="Z113" s="30"/>
    </row>
    <row r="114" spans="1:26" ht="15" hidden="1" x14ac:dyDescent="0.3">
      <c r="A114" s="40"/>
      <c r="B114" s="40"/>
      <c r="C114" s="233"/>
      <c r="D114" s="234">
        <v>41</v>
      </c>
      <c r="E114" s="235">
        <v>0.86899999999999999</v>
      </c>
      <c r="F114" s="234"/>
      <c r="G114" s="242"/>
      <c r="H114" s="236"/>
      <c r="I114" s="236"/>
      <c r="J114" s="230"/>
      <c r="K114" s="230"/>
      <c r="L114" s="230"/>
      <c r="M114" s="192"/>
      <c r="N114" s="192"/>
      <c r="O114" s="192"/>
      <c r="P114" s="192"/>
      <c r="Q114" s="192"/>
      <c r="R114" s="192"/>
      <c r="S114" s="192"/>
      <c r="T114" s="231"/>
      <c r="U114" s="192"/>
      <c r="V114" s="32"/>
      <c r="W114" s="32"/>
      <c r="X114" s="32"/>
      <c r="Y114" s="32"/>
      <c r="Z114" s="30"/>
    </row>
    <row r="115" spans="1:26" ht="15" hidden="1" x14ac:dyDescent="0.3">
      <c r="A115" s="40"/>
      <c r="B115" s="40"/>
      <c r="C115" s="233"/>
      <c r="D115" s="234">
        <v>42</v>
      </c>
      <c r="E115" s="235">
        <v>0.9</v>
      </c>
      <c r="F115" s="234"/>
      <c r="G115" s="242"/>
      <c r="H115" s="236"/>
      <c r="I115" s="236"/>
      <c r="J115" s="230"/>
      <c r="K115" s="230"/>
      <c r="L115" s="230"/>
      <c r="M115" s="192"/>
      <c r="N115" s="192"/>
      <c r="O115" s="192"/>
      <c r="P115" s="192"/>
      <c r="Q115" s="192"/>
      <c r="R115" s="192"/>
      <c r="S115" s="192"/>
      <c r="T115" s="231"/>
      <c r="U115" s="192"/>
      <c r="V115" s="32"/>
      <c r="W115" s="32"/>
      <c r="X115" s="32"/>
      <c r="Y115" s="32"/>
      <c r="Z115" s="30"/>
    </row>
    <row r="116" spans="1:26" ht="15" hidden="1" x14ac:dyDescent="0.3">
      <c r="A116" s="40"/>
      <c r="B116" s="40"/>
      <c r="C116" s="233"/>
      <c r="D116" s="234">
        <v>43</v>
      </c>
      <c r="E116" s="235">
        <v>0.93500000000000005</v>
      </c>
      <c r="F116" s="234"/>
      <c r="G116" s="242"/>
      <c r="H116" s="236"/>
      <c r="I116" s="236"/>
      <c r="J116" s="230"/>
      <c r="K116" s="230"/>
      <c r="L116" s="230"/>
      <c r="M116" s="192"/>
      <c r="N116" s="192"/>
      <c r="O116" s="192"/>
      <c r="P116" s="192"/>
      <c r="Q116" s="192"/>
      <c r="R116" s="192"/>
      <c r="S116" s="192"/>
      <c r="T116" s="231"/>
      <c r="U116" s="192"/>
      <c r="V116" s="32"/>
      <c r="W116" s="32"/>
      <c r="X116" s="32"/>
      <c r="Y116" s="32"/>
      <c r="Z116" s="30"/>
    </row>
    <row r="117" spans="1:26" ht="15" hidden="1" x14ac:dyDescent="0.3">
      <c r="A117" s="40"/>
      <c r="B117" s="40"/>
      <c r="C117" s="233"/>
      <c r="D117" s="234">
        <v>44</v>
      </c>
      <c r="E117" s="235">
        <v>0.96499999999999997</v>
      </c>
      <c r="F117" s="234"/>
      <c r="G117" s="242"/>
      <c r="H117" s="236"/>
      <c r="I117" s="236"/>
      <c r="J117" s="230"/>
      <c r="K117" s="230"/>
      <c r="L117" s="230"/>
      <c r="M117" s="192"/>
      <c r="N117" s="192"/>
      <c r="O117" s="192"/>
      <c r="P117" s="192"/>
      <c r="Q117" s="192"/>
      <c r="R117" s="192"/>
      <c r="S117" s="192"/>
      <c r="T117" s="231"/>
      <c r="U117" s="192"/>
      <c r="V117" s="32"/>
      <c r="W117" s="32"/>
      <c r="X117" s="32"/>
      <c r="Y117" s="32"/>
      <c r="Z117" s="30"/>
    </row>
    <row r="118" spans="1:26" ht="15" hidden="1" x14ac:dyDescent="0.3">
      <c r="A118" s="40"/>
      <c r="B118" s="40"/>
      <c r="C118" s="233"/>
      <c r="D118" s="234">
        <v>45</v>
      </c>
      <c r="E118" s="235">
        <v>1</v>
      </c>
      <c r="F118" s="234"/>
      <c r="G118" s="242"/>
      <c r="H118" s="236"/>
      <c r="I118" s="236"/>
      <c r="J118" s="230"/>
      <c r="K118" s="230"/>
      <c r="L118" s="230"/>
      <c r="M118" s="192"/>
      <c r="N118" s="192"/>
      <c r="O118" s="192"/>
      <c r="P118" s="192"/>
      <c r="Q118" s="192"/>
      <c r="R118" s="192"/>
      <c r="S118" s="192"/>
      <c r="T118" s="231"/>
      <c r="U118" s="192"/>
      <c r="V118" s="32"/>
      <c r="W118" s="32"/>
      <c r="X118" s="32"/>
      <c r="Y118" s="32"/>
      <c r="Z118" s="30"/>
    </row>
    <row r="119" spans="1:26" ht="15" hidden="1" x14ac:dyDescent="0.3">
      <c r="A119" s="40"/>
      <c r="B119" s="40"/>
      <c r="C119" s="233"/>
      <c r="D119" s="234">
        <v>46</v>
      </c>
      <c r="E119" s="235">
        <v>1.0349999999999999</v>
      </c>
      <c r="F119" s="234"/>
      <c r="G119" s="242"/>
      <c r="H119" s="236"/>
      <c r="I119" s="236"/>
      <c r="J119" s="230"/>
      <c r="K119" s="230"/>
      <c r="L119" s="230"/>
      <c r="M119" s="192"/>
      <c r="N119" s="192"/>
      <c r="O119" s="192"/>
      <c r="P119" s="192"/>
      <c r="Q119" s="192"/>
      <c r="R119" s="192"/>
      <c r="S119" s="192"/>
      <c r="T119" s="231"/>
      <c r="U119" s="192"/>
      <c r="V119" s="32"/>
      <c r="W119" s="32"/>
      <c r="X119" s="32"/>
      <c r="Y119" s="32"/>
      <c r="Z119" s="30"/>
    </row>
    <row r="120" spans="1:26" ht="15" hidden="1" x14ac:dyDescent="0.3">
      <c r="A120" s="40"/>
      <c r="B120" s="40"/>
      <c r="C120" s="233"/>
      <c r="D120" s="234">
        <v>47</v>
      </c>
      <c r="E120" s="235">
        <v>1.0720000000000001</v>
      </c>
      <c r="F120" s="234"/>
      <c r="G120" s="242"/>
      <c r="H120" s="236"/>
      <c r="I120" s="236"/>
      <c r="J120" s="230"/>
      <c r="K120" s="230"/>
      <c r="L120" s="230"/>
      <c r="M120" s="192"/>
      <c r="N120" s="192"/>
      <c r="O120" s="192"/>
      <c r="P120" s="192"/>
      <c r="Q120" s="192"/>
      <c r="R120" s="192"/>
      <c r="S120" s="192"/>
      <c r="T120" s="231"/>
      <c r="U120" s="192"/>
      <c r="V120" s="32"/>
      <c r="W120" s="32"/>
      <c r="X120" s="32"/>
      <c r="Y120" s="32"/>
      <c r="Z120" s="30"/>
    </row>
    <row r="121" spans="1:26" ht="15" hidden="1" x14ac:dyDescent="0.3">
      <c r="A121" s="40"/>
      <c r="B121" s="40"/>
      <c r="C121" s="233"/>
      <c r="D121" s="234">
        <v>48</v>
      </c>
      <c r="E121" s="235">
        <v>1.1100000000000001</v>
      </c>
      <c r="F121" s="234"/>
      <c r="G121" s="242"/>
      <c r="H121" s="236"/>
      <c r="I121" s="236"/>
      <c r="J121" s="230"/>
      <c r="K121" s="230"/>
      <c r="L121" s="230"/>
      <c r="M121" s="192"/>
      <c r="N121" s="192"/>
      <c r="O121" s="192"/>
      <c r="P121" s="192"/>
      <c r="Q121" s="192"/>
      <c r="R121" s="192"/>
      <c r="S121" s="192"/>
      <c r="T121" s="231"/>
      <c r="U121" s="192"/>
      <c r="V121" s="32"/>
      <c r="W121" s="32"/>
      <c r="X121" s="32"/>
      <c r="Y121" s="32"/>
      <c r="Z121" s="30"/>
    </row>
    <row r="122" spans="1:26" ht="15" hidden="1" x14ac:dyDescent="0.3">
      <c r="A122" s="40"/>
      <c r="B122" s="40"/>
      <c r="C122" s="233"/>
      <c r="D122" s="234">
        <v>49</v>
      </c>
      <c r="E122" s="235">
        <v>1.1499999999999999</v>
      </c>
      <c r="F122" s="234"/>
      <c r="G122" s="242"/>
      <c r="H122" s="236"/>
      <c r="I122" s="236"/>
      <c r="J122" s="230"/>
      <c r="K122" s="230"/>
      <c r="L122" s="230"/>
      <c r="M122" s="192"/>
      <c r="N122" s="192"/>
      <c r="O122" s="192"/>
      <c r="P122" s="192"/>
      <c r="Q122" s="192"/>
      <c r="R122" s="192"/>
      <c r="S122" s="192"/>
      <c r="T122" s="231"/>
      <c r="U122" s="192"/>
      <c r="V122" s="32"/>
      <c r="W122" s="32"/>
      <c r="X122" s="32"/>
      <c r="Y122" s="32"/>
      <c r="Z122" s="30"/>
    </row>
    <row r="123" spans="1:26" ht="15" hidden="1" x14ac:dyDescent="0.3">
      <c r="A123" s="40"/>
      <c r="B123" s="40"/>
      <c r="C123" s="233"/>
      <c r="D123" s="234">
        <v>50</v>
      </c>
      <c r="E123" s="235">
        <v>1.1910000000000001</v>
      </c>
      <c r="F123" s="234"/>
      <c r="G123" s="242"/>
      <c r="H123" s="236"/>
      <c r="I123" s="236"/>
      <c r="J123" s="230"/>
      <c r="K123" s="230"/>
      <c r="L123" s="230"/>
      <c r="M123" s="192"/>
      <c r="N123" s="192"/>
      <c r="O123" s="192"/>
      <c r="P123" s="192"/>
      <c r="Q123" s="192"/>
      <c r="R123" s="192"/>
      <c r="S123" s="192"/>
      <c r="T123" s="231"/>
      <c r="U123" s="192"/>
      <c r="V123" s="32"/>
      <c r="W123" s="32"/>
      <c r="X123" s="32"/>
      <c r="Y123" s="32"/>
      <c r="Z123" s="30"/>
    </row>
    <row r="124" spans="1:26" ht="15" hidden="1" x14ac:dyDescent="0.3">
      <c r="A124" s="40"/>
      <c r="B124" s="40"/>
      <c r="C124" s="233"/>
      <c r="D124" s="234">
        <v>51</v>
      </c>
      <c r="E124" s="235">
        <v>1.234</v>
      </c>
      <c r="F124" s="234"/>
      <c r="G124" s="242"/>
      <c r="H124" s="236"/>
      <c r="I124" s="236"/>
      <c r="J124" s="230"/>
      <c r="K124" s="230"/>
      <c r="L124" s="230"/>
      <c r="M124" s="192"/>
      <c r="N124" s="192"/>
      <c r="O124" s="192"/>
      <c r="P124" s="192"/>
      <c r="Q124" s="192"/>
      <c r="R124" s="192"/>
      <c r="S124" s="192"/>
      <c r="T124" s="231"/>
      <c r="U124" s="192"/>
      <c r="V124" s="32"/>
      <c r="W124" s="32"/>
      <c r="X124" s="32"/>
      <c r="Y124" s="32"/>
      <c r="Z124" s="30"/>
    </row>
    <row r="125" spans="1:26" ht="15" hidden="1" x14ac:dyDescent="0.3">
      <c r="A125" s="40"/>
      <c r="B125" s="40"/>
      <c r="C125" s="233"/>
      <c r="D125" s="234">
        <v>52</v>
      </c>
      <c r="E125" s="235">
        <v>1.2789999999999999</v>
      </c>
      <c r="F125" s="234"/>
      <c r="G125" s="242"/>
      <c r="H125" s="236"/>
      <c r="I125" s="236"/>
      <c r="J125" s="230"/>
      <c r="K125" s="230"/>
      <c r="L125" s="230"/>
      <c r="M125" s="192"/>
      <c r="N125" s="192"/>
      <c r="O125" s="192"/>
      <c r="P125" s="192"/>
      <c r="Q125" s="192"/>
      <c r="R125" s="192"/>
      <c r="S125" s="192"/>
      <c r="T125" s="231"/>
      <c r="U125" s="192"/>
      <c r="V125" s="32"/>
      <c r="W125" s="32"/>
      <c r="X125" s="32"/>
      <c r="Y125" s="32"/>
      <c r="Z125" s="30"/>
    </row>
    <row r="126" spans="1:26" ht="15" hidden="1" x14ac:dyDescent="0.3">
      <c r="A126" s="40"/>
      <c r="B126" s="40"/>
      <c r="C126" s="233"/>
      <c r="D126" s="234">
        <v>53</v>
      </c>
      <c r="E126" s="235">
        <v>1.327</v>
      </c>
      <c r="F126" s="234"/>
      <c r="G126" s="242"/>
      <c r="H126" s="236"/>
      <c r="I126" s="236"/>
      <c r="J126" s="230"/>
      <c r="K126" s="230"/>
      <c r="L126" s="230"/>
      <c r="M126" s="192"/>
      <c r="N126" s="192"/>
      <c r="O126" s="192"/>
      <c r="P126" s="192"/>
      <c r="Q126" s="192"/>
      <c r="R126" s="192"/>
      <c r="S126" s="192"/>
      <c r="T126" s="231"/>
      <c r="U126" s="192"/>
      <c r="V126" s="32"/>
      <c r="W126" s="32"/>
      <c r="X126" s="32"/>
      <c r="Y126" s="32"/>
      <c r="Z126" s="30"/>
    </row>
    <row r="127" spans="1:26" ht="15" hidden="1" x14ac:dyDescent="0.3">
      <c r="A127" s="40"/>
      <c r="B127" s="40"/>
      <c r="C127" s="233"/>
      <c r="D127" s="243">
        <v>54</v>
      </c>
      <c r="E127" s="235">
        <v>1.3759999999999999</v>
      </c>
      <c r="F127" s="234"/>
      <c r="G127" s="242"/>
      <c r="H127" s="236"/>
      <c r="I127" s="236"/>
      <c r="J127" s="230"/>
      <c r="K127" s="230"/>
      <c r="L127" s="230"/>
      <c r="M127" s="192"/>
      <c r="N127" s="192"/>
      <c r="O127" s="192"/>
      <c r="P127" s="192"/>
      <c r="Q127" s="192"/>
      <c r="R127" s="192"/>
      <c r="S127" s="192"/>
      <c r="T127" s="231"/>
      <c r="U127" s="192"/>
      <c r="V127" s="32"/>
      <c r="W127" s="32"/>
      <c r="X127" s="32"/>
      <c r="Y127" s="32"/>
      <c r="Z127" s="30"/>
    </row>
    <row r="128" spans="1:26" ht="15" hidden="1" x14ac:dyDescent="0.3">
      <c r="A128" s="40"/>
      <c r="B128" s="40"/>
      <c r="C128" s="233"/>
      <c r="D128" s="234">
        <v>55</v>
      </c>
      <c r="E128" s="235">
        <v>1.4279999999999999</v>
      </c>
      <c r="F128" s="234"/>
      <c r="G128" s="242"/>
      <c r="H128" s="236"/>
      <c r="I128" s="236"/>
      <c r="J128" s="230"/>
      <c r="K128" s="230"/>
      <c r="L128" s="230"/>
      <c r="M128" s="192"/>
      <c r="N128" s="192"/>
      <c r="O128" s="192"/>
      <c r="P128" s="192"/>
      <c r="Q128" s="192"/>
      <c r="R128" s="192"/>
      <c r="S128" s="192"/>
      <c r="T128" s="231"/>
      <c r="U128" s="192"/>
      <c r="V128" s="32"/>
      <c r="W128" s="32"/>
      <c r="X128" s="32"/>
      <c r="Y128" s="32"/>
      <c r="Z128" s="30"/>
    </row>
    <row r="129" spans="1:26" ht="15" hidden="1" x14ac:dyDescent="0.3">
      <c r="A129" s="40"/>
      <c r="B129" s="40"/>
      <c r="C129" s="233"/>
      <c r="D129" s="234">
        <v>56</v>
      </c>
      <c r="E129" s="235">
        <v>1.482</v>
      </c>
      <c r="F129" s="234"/>
      <c r="G129" s="242"/>
      <c r="H129" s="236"/>
      <c r="I129" s="236"/>
      <c r="J129" s="230"/>
      <c r="K129" s="230"/>
      <c r="L129" s="230"/>
      <c r="M129" s="192"/>
      <c r="N129" s="192"/>
      <c r="O129" s="192"/>
      <c r="P129" s="192"/>
      <c r="Q129" s="192"/>
      <c r="R129" s="192"/>
      <c r="S129" s="192"/>
      <c r="T129" s="231"/>
      <c r="U129" s="192"/>
      <c r="V129" s="32"/>
      <c r="W129" s="32"/>
      <c r="X129" s="32"/>
      <c r="Y129" s="32"/>
      <c r="Z129" s="30"/>
    </row>
    <row r="130" spans="1:26" ht="15" hidden="1" x14ac:dyDescent="0.3">
      <c r="A130" s="40"/>
      <c r="B130" s="40"/>
      <c r="C130" s="233"/>
      <c r="D130" s="234">
        <v>57</v>
      </c>
      <c r="E130" s="235">
        <v>1.5389999999999999</v>
      </c>
      <c r="F130" s="234"/>
      <c r="G130" s="242"/>
      <c r="H130" s="236"/>
      <c r="I130" s="236"/>
      <c r="J130" s="230"/>
      <c r="K130" s="230"/>
      <c r="L130" s="230"/>
      <c r="M130" s="192"/>
      <c r="N130" s="192"/>
      <c r="O130" s="192"/>
      <c r="P130" s="192"/>
      <c r="Q130" s="192"/>
      <c r="R130" s="192"/>
      <c r="S130" s="192"/>
      <c r="T130" s="231"/>
      <c r="U130" s="192"/>
      <c r="V130" s="32"/>
      <c r="W130" s="32"/>
      <c r="X130" s="32"/>
      <c r="Y130" s="32"/>
      <c r="Z130" s="30"/>
    </row>
    <row r="131" spans="1:26" ht="15" hidden="1" x14ac:dyDescent="0.3">
      <c r="A131" s="40"/>
      <c r="B131" s="40"/>
      <c r="C131" s="233"/>
      <c r="D131" s="234">
        <v>58</v>
      </c>
      <c r="E131" s="235">
        <v>1.6</v>
      </c>
      <c r="F131" s="234"/>
      <c r="G131" s="242"/>
      <c r="H131" s="236"/>
      <c r="I131" s="236"/>
      <c r="J131" s="230"/>
      <c r="K131" s="230"/>
      <c r="L131" s="230"/>
      <c r="M131" s="192"/>
      <c r="N131" s="192"/>
      <c r="O131" s="192"/>
      <c r="P131" s="192"/>
      <c r="Q131" s="192"/>
      <c r="R131" s="192"/>
      <c r="S131" s="192"/>
      <c r="T131" s="231"/>
      <c r="U131" s="192"/>
      <c r="V131" s="32"/>
      <c r="W131" s="32"/>
      <c r="X131" s="32"/>
      <c r="Y131" s="32"/>
      <c r="Z131" s="30"/>
    </row>
    <row r="132" spans="1:26" ht="15" hidden="1" x14ac:dyDescent="0.3">
      <c r="A132" s="40"/>
      <c r="B132" s="40"/>
      <c r="C132" s="233"/>
      <c r="D132" s="234">
        <v>59</v>
      </c>
      <c r="E132" s="235">
        <v>1.6639999999999999</v>
      </c>
      <c r="F132" s="234"/>
      <c r="G132" s="242"/>
      <c r="H132" s="236"/>
      <c r="I132" s="236"/>
      <c r="J132" s="230"/>
      <c r="K132" s="230"/>
      <c r="L132" s="230"/>
      <c r="M132" s="192"/>
      <c r="N132" s="192"/>
      <c r="O132" s="192"/>
      <c r="P132" s="192"/>
      <c r="Q132" s="192"/>
      <c r="R132" s="192"/>
      <c r="S132" s="192"/>
      <c r="T132" s="231"/>
      <c r="U132" s="192"/>
      <c r="V132" s="32"/>
      <c r="W132" s="32"/>
      <c r="X132" s="32"/>
      <c r="Y132" s="32"/>
      <c r="Z132" s="30"/>
    </row>
    <row r="133" spans="1:26" ht="15" hidden="1" x14ac:dyDescent="0.3">
      <c r="A133" s="40"/>
      <c r="B133" s="40"/>
      <c r="C133" s="233"/>
      <c r="D133" s="234">
        <v>60</v>
      </c>
      <c r="E133" s="235">
        <v>1.732</v>
      </c>
      <c r="F133" s="234"/>
      <c r="G133" s="242"/>
      <c r="H133" s="236"/>
      <c r="I133" s="236"/>
      <c r="J133" s="230"/>
      <c r="K133" s="230"/>
      <c r="L133" s="230"/>
      <c r="M133" s="192"/>
      <c r="N133" s="192"/>
      <c r="O133" s="192"/>
      <c r="P133" s="192"/>
      <c r="Q133" s="192"/>
      <c r="R133" s="192"/>
      <c r="S133" s="192"/>
      <c r="T133" s="231"/>
      <c r="U133" s="192"/>
      <c r="V133" s="32"/>
      <c r="W133" s="32"/>
      <c r="X133" s="32"/>
      <c r="Y133" s="32"/>
      <c r="Z133" s="30"/>
    </row>
    <row r="134" spans="1:26" ht="15" hidden="1" x14ac:dyDescent="0.3">
      <c r="A134" s="40"/>
      <c r="B134" s="40"/>
      <c r="C134" s="233"/>
      <c r="D134" s="234">
        <v>61</v>
      </c>
      <c r="E134" s="235">
        <v>1.804</v>
      </c>
      <c r="F134" s="234"/>
      <c r="G134" s="242"/>
      <c r="H134" s="236"/>
      <c r="I134" s="236"/>
      <c r="J134" s="230"/>
      <c r="K134" s="230"/>
      <c r="L134" s="230"/>
      <c r="M134" s="192"/>
      <c r="N134" s="192"/>
      <c r="O134" s="192"/>
      <c r="P134" s="192"/>
      <c r="Q134" s="192"/>
      <c r="R134" s="192"/>
      <c r="S134" s="192"/>
      <c r="T134" s="231"/>
      <c r="U134" s="192"/>
      <c r="V134" s="32"/>
      <c r="W134" s="32"/>
      <c r="X134" s="32"/>
      <c r="Y134" s="32"/>
      <c r="Z134" s="30"/>
    </row>
    <row r="135" spans="1:26" ht="15" hidden="1" x14ac:dyDescent="0.3">
      <c r="A135" s="40"/>
      <c r="B135" s="40"/>
      <c r="C135" s="233"/>
      <c r="D135" s="234">
        <v>62</v>
      </c>
      <c r="E135" s="235">
        <v>1.88</v>
      </c>
      <c r="F135" s="234"/>
      <c r="G135" s="242"/>
      <c r="H135" s="236"/>
      <c r="I135" s="236"/>
      <c r="J135" s="230"/>
      <c r="K135" s="230"/>
      <c r="L135" s="230"/>
      <c r="M135" s="192"/>
      <c r="N135" s="192"/>
      <c r="O135" s="192"/>
      <c r="P135" s="192"/>
      <c r="Q135" s="192"/>
      <c r="R135" s="192"/>
      <c r="S135" s="192"/>
      <c r="T135" s="231"/>
      <c r="U135" s="192"/>
      <c r="V135" s="32"/>
      <c r="W135" s="32"/>
      <c r="X135" s="32"/>
      <c r="Y135" s="32"/>
      <c r="Z135" s="30"/>
    </row>
    <row r="136" spans="1:26" ht="15" hidden="1" x14ac:dyDescent="0.3">
      <c r="A136" s="40"/>
      <c r="B136" s="40"/>
      <c r="C136" s="233"/>
      <c r="D136" s="234">
        <v>63</v>
      </c>
      <c r="E136" s="235">
        <v>1.962</v>
      </c>
      <c r="F136" s="234"/>
      <c r="G136" s="242"/>
      <c r="H136" s="236"/>
      <c r="I136" s="236"/>
      <c r="J136" s="230"/>
      <c r="K136" s="230"/>
      <c r="L136" s="230"/>
      <c r="M136" s="192"/>
      <c r="N136" s="192"/>
      <c r="O136" s="192"/>
      <c r="P136" s="192"/>
      <c r="Q136" s="192"/>
      <c r="R136" s="192"/>
      <c r="S136" s="192"/>
      <c r="T136" s="231"/>
      <c r="U136" s="192"/>
      <c r="V136" s="32"/>
      <c r="W136" s="32"/>
      <c r="X136" s="32"/>
      <c r="Y136" s="32"/>
      <c r="Z136" s="30"/>
    </row>
    <row r="137" spans="1:26" ht="15" hidden="1" x14ac:dyDescent="0.3">
      <c r="A137" s="40"/>
      <c r="B137" s="40"/>
      <c r="C137" s="233"/>
      <c r="D137" s="234">
        <v>64</v>
      </c>
      <c r="E137" s="235">
        <v>2.0499999999999998</v>
      </c>
      <c r="F137" s="234"/>
      <c r="G137" s="242"/>
      <c r="H137" s="236"/>
      <c r="I137" s="236"/>
      <c r="J137" s="230"/>
      <c r="K137" s="230"/>
      <c r="L137" s="230"/>
      <c r="M137" s="192"/>
      <c r="N137" s="192"/>
      <c r="O137" s="192"/>
      <c r="P137" s="192"/>
      <c r="Q137" s="192"/>
      <c r="R137" s="192"/>
      <c r="S137" s="192"/>
      <c r="T137" s="231"/>
      <c r="U137" s="192"/>
      <c r="V137" s="32"/>
      <c r="W137" s="32"/>
      <c r="X137" s="32"/>
      <c r="Y137" s="32"/>
      <c r="Z137" s="30"/>
    </row>
    <row r="138" spans="1:26" ht="15" hidden="1" x14ac:dyDescent="0.3">
      <c r="A138" s="40"/>
      <c r="B138" s="40"/>
      <c r="C138" s="233"/>
      <c r="D138" s="234">
        <v>65</v>
      </c>
      <c r="E138" s="235">
        <v>2.1440000000000001</v>
      </c>
      <c r="F138" s="234"/>
      <c r="G138" s="242"/>
      <c r="H138" s="236"/>
      <c r="I138" s="236"/>
      <c r="J138" s="230"/>
      <c r="K138" s="230"/>
      <c r="L138" s="230"/>
      <c r="M138" s="192"/>
      <c r="N138" s="192"/>
      <c r="O138" s="192"/>
      <c r="P138" s="192"/>
      <c r="Q138" s="192"/>
      <c r="R138" s="192"/>
      <c r="S138" s="192"/>
      <c r="T138" s="231"/>
      <c r="U138" s="192"/>
      <c r="V138" s="32"/>
      <c r="W138" s="32"/>
      <c r="X138" s="32"/>
      <c r="Y138" s="32"/>
      <c r="Z138" s="30"/>
    </row>
    <row r="139" spans="1:26" ht="15" hidden="1" x14ac:dyDescent="0.3">
      <c r="A139" s="40"/>
      <c r="B139" s="40"/>
      <c r="C139" s="233"/>
      <c r="D139" s="234">
        <v>66</v>
      </c>
      <c r="E139" s="235">
        <v>2.246</v>
      </c>
      <c r="F139" s="234"/>
      <c r="G139" s="242"/>
      <c r="H139" s="236"/>
      <c r="I139" s="236"/>
      <c r="J139" s="230"/>
      <c r="K139" s="230"/>
      <c r="L139" s="230"/>
      <c r="M139" s="192"/>
      <c r="N139" s="192"/>
      <c r="O139" s="192"/>
      <c r="P139" s="192"/>
      <c r="Q139" s="192"/>
      <c r="R139" s="192"/>
      <c r="S139" s="192"/>
      <c r="T139" s="231"/>
      <c r="U139" s="192"/>
      <c r="V139" s="32"/>
      <c r="W139" s="32"/>
      <c r="X139" s="32"/>
      <c r="Y139" s="32"/>
      <c r="Z139" s="30"/>
    </row>
    <row r="140" spans="1:26" ht="15" hidden="1" x14ac:dyDescent="0.3">
      <c r="A140" s="40"/>
      <c r="B140" s="40"/>
      <c r="C140" s="233"/>
      <c r="D140" s="234">
        <v>67</v>
      </c>
      <c r="E140" s="235">
        <v>2.355</v>
      </c>
      <c r="F140" s="234"/>
      <c r="G140" s="242"/>
      <c r="H140" s="236"/>
      <c r="I140" s="236"/>
      <c r="J140" s="230"/>
      <c r="K140" s="230"/>
      <c r="L140" s="230"/>
      <c r="M140" s="192"/>
      <c r="N140" s="192"/>
      <c r="O140" s="192"/>
      <c r="P140" s="192"/>
      <c r="Q140" s="192"/>
      <c r="R140" s="192"/>
      <c r="S140" s="192"/>
      <c r="T140" s="231"/>
      <c r="U140" s="192"/>
      <c r="V140" s="32"/>
      <c r="W140" s="32"/>
      <c r="X140" s="32"/>
      <c r="Y140" s="32"/>
      <c r="Z140" s="30"/>
    </row>
    <row r="141" spans="1:26" ht="15" hidden="1" x14ac:dyDescent="0.3">
      <c r="A141" s="40"/>
      <c r="B141" s="40"/>
      <c r="C141" s="233"/>
      <c r="D141" s="234">
        <v>68</v>
      </c>
      <c r="E141" s="235">
        <v>2.4750000000000001</v>
      </c>
      <c r="F141" s="234"/>
      <c r="G141" s="242"/>
      <c r="H141" s="236"/>
      <c r="I141" s="236"/>
      <c r="J141" s="230"/>
      <c r="K141" s="230"/>
      <c r="L141" s="230"/>
      <c r="M141" s="192"/>
      <c r="N141" s="192"/>
      <c r="O141" s="192"/>
      <c r="P141" s="192"/>
      <c r="Q141" s="192"/>
      <c r="R141" s="192"/>
      <c r="S141" s="192"/>
      <c r="T141" s="231"/>
      <c r="U141" s="192"/>
      <c r="V141" s="32"/>
      <c r="W141" s="32"/>
      <c r="X141" s="32"/>
      <c r="Y141" s="32"/>
      <c r="Z141" s="30"/>
    </row>
    <row r="142" spans="1:26" ht="15" hidden="1" x14ac:dyDescent="0.3">
      <c r="A142" s="40"/>
      <c r="B142" s="40"/>
      <c r="C142" s="233"/>
      <c r="D142" s="234">
        <v>69</v>
      </c>
      <c r="E142" s="235">
        <v>2.605</v>
      </c>
      <c r="F142" s="234"/>
      <c r="G142" s="242"/>
      <c r="H142" s="236"/>
      <c r="I142" s="236"/>
      <c r="J142" s="230"/>
      <c r="K142" s="230"/>
      <c r="L142" s="230"/>
      <c r="M142" s="192"/>
      <c r="N142" s="192"/>
      <c r="O142" s="192"/>
      <c r="P142" s="192"/>
      <c r="Q142" s="192"/>
      <c r="R142" s="192"/>
      <c r="S142" s="192"/>
      <c r="T142" s="231"/>
      <c r="U142" s="192"/>
      <c r="V142" s="32"/>
      <c r="W142" s="32"/>
      <c r="X142" s="32"/>
      <c r="Y142" s="32"/>
      <c r="Z142" s="30"/>
    </row>
    <row r="143" spans="1:26" ht="15" hidden="1" x14ac:dyDescent="0.3">
      <c r="A143" s="40"/>
      <c r="B143" s="40"/>
      <c r="C143" s="233"/>
      <c r="D143" s="234">
        <v>70</v>
      </c>
      <c r="E143" s="235">
        <v>2.7469999999999999</v>
      </c>
      <c r="F143" s="234"/>
      <c r="G143" s="242"/>
      <c r="H143" s="236"/>
      <c r="I143" s="236"/>
      <c r="J143" s="230"/>
      <c r="K143" s="230"/>
      <c r="L143" s="230"/>
      <c r="M143" s="192"/>
      <c r="N143" s="192"/>
      <c r="O143" s="192"/>
      <c r="P143" s="192"/>
      <c r="Q143" s="192"/>
      <c r="R143" s="192"/>
      <c r="S143" s="192"/>
      <c r="T143" s="231"/>
      <c r="U143" s="192"/>
      <c r="V143" s="32"/>
      <c r="W143" s="32"/>
      <c r="X143" s="32"/>
      <c r="Y143" s="32"/>
      <c r="Z143" s="30"/>
    </row>
    <row r="144" spans="1:26" ht="15" hidden="1" x14ac:dyDescent="0.3">
      <c r="A144" s="40"/>
      <c r="B144" s="40"/>
      <c r="C144" s="233"/>
      <c r="D144" s="234">
        <v>71</v>
      </c>
      <c r="E144" s="235">
        <v>2.9039999999999999</v>
      </c>
      <c r="F144" s="234"/>
      <c r="G144" s="242"/>
      <c r="H144" s="236"/>
      <c r="I144" s="236"/>
      <c r="J144" s="230"/>
      <c r="K144" s="230"/>
      <c r="L144" s="230"/>
      <c r="M144" s="192"/>
      <c r="N144" s="192"/>
      <c r="O144" s="192"/>
      <c r="P144" s="192"/>
      <c r="Q144" s="192"/>
      <c r="R144" s="192"/>
      <c r="S144" s="192"/>
      <c r="T144" s="231"/>
      <c r="U144" s="192"/>
      <c r="V144" s="32"/>
      <c r="W144" s="32"/>
      <c r="X144" s="32"/>
      <c r="Y144" s="32"/>
      <c r="Z144" s="30"/>
    </row>
    <row r="145" spans="1:26" ht="15" hidden="1" x14ac:dyDescent="0.3">
      <c r="A145" s="40"/>
      <c r="B145" s="40"/>
      <c r="C145" s="233"/>
      <c r="D145" s="234">
        <v>72</v>
      </c>
      <c r="E145" s="235">
        <v>3.077</v>
      </c>
      <c r="F145" s="234"/>
      <c r="G145" s="242"/>
      <c r="H145" s="236"/>
      <c r="I145" s="236"/>
      <c r="J145" s="230"/>
      <c r="K145" s="230"/>
      <c r="L145" s="230"/>
      <c r="M145" s="192"/>
      <c r="N145" s="192"/>
      <c r="O145" s="192"/>
      <c r="P145" s="192"/>
      <c r="Q145" s="192"/>
      <c r="R145" s="192"/>
      <c r="S145" s="192"/>
      <c r="T145" s="231"/>
      <c r="U145" s="192"/>
      <c r="V145" s="32"/>
      <c r="W145" s="32"/>
      <c r="X145" s="32"/>
      <c r="Y145" s="32"/>
      <c r="Z145" s="30"/>
    </row>
    <row r="146" spans="1:26" ht="15" hidden="1" x14ac:dyDescent="0.3">
      <c r="A146" s="40"/>
      <c r="B146" s="40"/>
      <c r="C146" s="233"/>
      <c r="D146" s="234">
        <v>73</v>
      </c>
      <c r="E146" s="235">
        <v>3.27</v>
      </c>
      <c r="F146" s="234"/>
      <c r="G146" s="242"/>
      <c r="H146" s="236"/>
      <c r="I146" s="236"/>
      <c r="J146" s="230"/>
      <c r="K146" s="230"/>
      <c r="L146" s="230"/>
      <c r="M146" s="192"/>
      <c r="N146" s="192"/>
      <c r="O146" s="192"/>
      <c r="P146" s="192"/>
      <c r="Q146" s="192"/>
      <c r="R146" s="192"/>
      <c r="S146" s="192"/>
      <c r="T146" s="231"/>
      <c r="U146" s="192"/>
      <c r="V146" s="32"/>
      <c r="W146" s="32"/>
      <c r="X146" s="32"/>
      <c r="Y146" s="32"/>
      <c r="Z146" s="30"/>
    </row>
    <row r="147" spans="1:26" ht="15" hidden="1" x14ac:dyDescent="0.3">
      <c r="A147" s="40"/>
      <c r="B147" s="40"/>
      <c r="C147" s="233"/>
      <c r="D147" s="234">
        <v>74</v>
      </c>
      <c r="E147" s="235">
        <v>3.4870000000000001</v>
      </c>
      <c r="F147" s="234"/>
      <c r="G147" s="242"/>
      <c r="H147" s="236"/>
      <c r="I147" s="236"/>
      <c r="J147" s="230"/>
      <c r="K147" s="230"/>
      <c r="L147" s="230"/>
      <c r="M147" s="192"/>
      <c r="N147" s="192"/>
      <c r="O147" s="192"/>
      <c r="P147" s="192"/>
      <c r="Q147" s="192"/>
      <c r="R147" s="192"/>
      <c r="S147" s="192"/>
      <c r="T147" s="231"/>
      <c r="U147" s="192"/>
      <c r="V147" s="32"/>
      <c r="W147" s="32"/>
      <c r="X147" s="32"/>
      <c r="Y147" s="32"/>
      <c r="Z147" s="30"/>
    </row>
    <row r="148" spans="1:26" ht="15" hidden="1" x14ac:dyDescent="0.3">
      <c r="A148" s="40"/>
      <c r="B148" s="40"/>
      <c r="C148" s="233"/>
      <c r="D148" s="234">
        <v>75</v>
      </c>
      <c r="E148" s="235">
        <v>3.7320000000000002</v>
      </c>
      <c r="F148" s="234"/>
      <c r="G148" s="242"/>
      <c r="H148" s="236"/>
      <c r="I148" s="236"/>
      <c r="J148" s="230"/>
      <c r="K148" s="230"/>
      <c r="L148" s="230"/>
      <c r="M148" s="192"/>
      <c r="N148" s="192"/>
      <c r="O148" s="192"/>
      <c r="P148" s="192"/>
      <c r="Q148" s="192"/>
      <c r="R148" s="192"/>
      <c r="S148" s="192"/>
      <c r="T148" s="231"/>
      <c r="U148" s="192"/>
      <c r="V148" s="32"/>
      <c r="W148" s="32"/>
      <c r="X148" s="32"/>
      <c r="Y148" s="32"/>
      <c r="Z148" s="30"/>
    </row>
    <row r="149" spans="1:26" ht="15" hidden="1" x14ac:dyDescent="0.3">
      <c r="A149" s="40"/>
      <c r="B149" s="40"/>
      <c r="C149" s="233"/>
      <c r="D149" s="234">
        <v>76</v>
      </c>
      <c r="E149" s="235">
        <v>4.01</v>
      </c>
      <c r="F149" s="234"/>
      <c r="G149" s="242"/>
      <c r="H149" s="236"/>
      <c r="I149" s="236"/>
      <c r="J149" s="230"/>
      <c r="K149" s="230"/>
      <c r="L149" s="230"/>
      <c r="M149" s="192"/>
      <c r="N149" s="192"/>
      <c r="O149" s="192"/>
      <c r="P149" s="192"/>
      <c r="Q149" s="192"/>
      <c r="R149" s="192"/>
      <c r="S149" s="192"/>
      <c r="T149" s="231"/>
      <c r="U149" s="192"/>
      <c r="V149" s="32"/>
      <c r="W149" s="32"/>
      <c r="X149" s="32"/>
      <c r="Y149" s="32"/>
      <c r="Z149" s="30"/>
    </row>
    <row r="150" spans="1:26" ht="15" hidden="1" x14ac:dyDescent="0.3">
      <c r="A150" s="40"/>
      <c r="B150" s="40"/>
      <c r="C150" s="233"/>
      <c r="D150" s="234">
        <v>77</v>
      </c>
      <c r="E150" s="235">
        <v>4.3310000000000004</v>
      </c>
      <c r="F150" s="234"/>
      <c r="G150" s="242"/>
      <c r="H150" s="236"/>
      <c r="I150" s="236"/>
      <c r="J150" s="230"/>
      <c r="K150" s="230"/>
      <c r="L150" s="230"/>
      <c r="M150" s="192"/>
      <c r="N150" s="192"/>
      <c r="O150" s="192"/>
      <c r="P150" s="192"/>
      <c r="Q150" s="192"/>
      <c r="R150" s="192"/>
      <c r="S150" s="192"/>
      <c r="T150" s="231"/>
      <c r="U150" s="192"/>
      <c r="V150" s="32"/>
      <c r="W150" s="32"/>
      <c r="X150" s="32"/>
      <c r="Y150" s="32"/>
      <c r="Z150" s="30"/>
    </row>
    <row r="151" spans="1:26" ht="15" hidden="1" x14ac:dyDescent="0.3">
      <c r="A151" s="40"/>
      <c r="B151" s="40"/>
      <c r="C151" s="233"/>
      <c r="D151" s="234">
        <v>78</v>
      </c>
      <c r="E151" s="235">
        <v>4.7039999999999997</v>
      </c>
      <c r="F151" s="234"/>
      <c r="G151" s="242"/>
      <c r="H151" s="236"/>
      <c r="I151" s="236"/>
      <c r="J151" s="230"/>
      <c r="K151" s="230"/>
      <c r="L151" s="230"/>
      <c r="M151" s="192"/>
      <c r="N151" s="192"/>
      <c r="O151" s="192"/>
      <c r="P151" s="192"/>
      <c r="Q151" s="192"/>
      <c r="R151" s="192"/>
      <c r="S151" s="192"/>
      <c r="T151" s="231"/>
      <c r="U151" s="192"/>
      <c r="V151" s="32"/>
      <c r="W151" s="32"/>
      <c r="X151" s="32"/>
      <c r="Y151" s="32"/>
      <c r="Z151" s="30"/>
    </row>
    <row r="152" spans="1:26" ht="15" hidden="1" x14ac:dyDescent="0.3">
      <c r="A152" s="40"/>
      <c r="B152" s="40"/>
      <c r="C152" s="233"/>
      <c r="D152" s="234">
        <v>79</v>
      </c>
      <c r="E152" s="235">
        <v>5.1440000000000001</v>
      </c>
      <c r="F152" s="234"/>
      <c r="G152" s="242"/>
      <c r="H152" s="236"/>
      <c r="I152" s="236"/>
      <c r="J152" s="230"/>
      <c r="K152" s="230"/>
      <c r="L152" s="230"/>
      <c r="M152" s="192"/>
      <c r="N152" s="192"/>
      <c r="O152" s="192"/>
      <c r="P152" s="192"/>
      <c r="Q152" s="192"/>
      <c r="R152" s="192"/>
      <c r="S152" s="192"/>
      <c r="T152" s="231"/>
      <c r="U152" s="192"/>
      <c r="V152" s="32"/>
      <c r="W152" s="32"/>
      <c r="X152" s="32"/>
      <c r="Y152" s="32"/>
      <c r="Z152" s="30"/>
    </row>
    <row r="153" spans="1:26" ht="15" hidden="1" x14ac:dyDescent="0.3">
      <c r="A153" s="40"/>
      <c r="B153" s="40"/>
      <c r="C153" s="233"/>
      <c r="D153" s="234">
        <v>80</v>
      </c>
      <c r="E153" s="235">
        <v>5.6710000000000003</v>
      </c>
      <c r="F153" s="234"/>
      <c r="G153" s="242"/>
      <c r="H153" s="236"/>
      <c r="I153" s="236"/>
      <c r="J153" s="230"/>
      <c r="K153" s="230"/>
      <c r="L153" s="230"/>
      <c r="M153" s="192"/>
      <c r="N153" s="192"/>
      <c r="O153" s="192"/>
      <c r="P153" s="192"/>
      <c r="Q153" s="192"/>
      <c r="R153" s="192"/>
      <c r="S153" s="192"/>
      <c r="T153" s="231"/>
      <c r="U153" s="192"/>
      <c r="V153" s="32"/>
      <c r="W153" s="32"/>
      <c r="X153" s="32"/>
      <c r="Y153" s="32"/>
      <c r="Z153" s="30"/>
    </row>
    <row r="154" spans="1:26" ht="15" hidden="1" x14ac:dyDescent="0.3">
      <c r="A154" s="40"/>
      <c r="B154" s="40"/>
      <c r="C154" s="233"/>
      <c r="D154" s="234">
        <v>81</v>
      </c>
      <c r="E154" s="235">
        <v>6.3129999999999997</v>
      </c>
      <c r="F154" s="234"/>
      <c r="G154" s="242"/>
      <c r="H154" s="236"/>
      <c r="I154" s="236"/>
      <c r="J154" s="230"/>
      <c r="K154" s="230"/>
      <c r="L154" s="230"/>
      <c r="M154" s="192"/>
      <c r="N154" s="192"/>
      <c r="O154" s="192"/>
      <c r="P154" s="192"/>
      <c r="Q154" s="192"/>
      <c r="R154" s="192"/>
      <c r="S154" s="192"/>
      <c r="T154" s="231"/>
      <c r="U154" s="192"/>
      <c r="V154" s="32"/>
      <c r="W154" s="32"/>
      <c r="X154" s="32"/>
      <c r="Y154" s="32"/>
      <c r="Z154" s="30"/>
    </row>
    <row r="155" spans="1:26" ht="15" hidden="1" x14ac:dyDescent="0.3">
      <c r="A155" s="40"/>
      <c r="B155" s="40"/>
      <c r="C155" s="233"/>
      <c r="D155" s="234">
        <v>82</v>
      </c>
      <c r="E155" s="235">
        <v>7.1150000000000002</v>
      </c>
      <c r="F155" s="234"/>
      <c r="G155" s="242"/>
      <c r="H155" s="236"/>
      <c r="I155" s="236"/>
      <c r="J155" s="230"/>
      <c r="K155" s="230"/>
      <c r="L155" s="230"/>
      <c r="M155" s="192"/>
      <c r="N155" s="192"/>
      <c r="O155" s="192"/>
      <c r="P155" s="192"/>
      <c r="Q155" s="192"/>
      <c r="R155" s="192"/>
      <c r="S155" s="192"/>
      <c r="T155" s="231"/>
      <c r="U155" s="192"/>
      <c r="V155" s="32"/>
      <c r="W155" s="32"/>
      <c r="X155" s="32"/>
      <c r="Y155" s="32"/>
      <c r="Z155" s="30"/>
    </row>
    <row r="156" spans="1:26" ht="15" hidden="1" x14ac:dyDescent="0.3">
      <c r="A156" s="40"/>
      <c r="B156" s="40"/>
      <c r="C156" s="233"/>
      <c r="D156" s="234">
        <v>83</v>
      </c>
      <c r="E156" s="235">
        <v>8.1440000000000001</v>
      </c>
      <c r="F156" s="234"/>
      <c r="G156" s="242"/>
      <c r="H156" s="236"/>
      <c r="I156" s="236"/>
      <c r="J156" s="230"/>
      <c r="K156" s="230"/>
      <c r="L156" s="230"/>
      <c r="M156" s="192"/>
      <c r="N156" s="192"/>
      <c r="O156" s="192"/>
      <c r="P156" s="192"/>
      <c r="Q156" s="192"/>
      <c r="R156" s="192"/>
      <c r="S156" s="192"/>
      <c r="T156" s="231"/>
      <c r="U156" s="192"/>
      <c r="V156" s="32"/>
      <c r="W156" s="32"/>
      <c r="X156" s="32"/>
      <c r="Y156" s="32"/>
      <c r="Z156" s="30"/>
    </row>
    <row r="157" spans="1:26" ht="15" hidden="1" x14ac:dyDescent="0.3">
      <c r="A157" s="40"/>
      <c r="B157" s="40"/>
      <c r="C157" s="233"/>
      <c r="D157" s="234">
        <v>84</v>
      </c>
      <c r="E157" s="235">
        <v>9.5139999999999993</v>
      </c>
      <c r="F157" s="234"/>
      <c r="G157" s="242"/>
      <c r="H157" s="236"/>
      <c r="I157" s="236"/>
      <c r="J157" s="230"/>
      <c r="K157" s="230"/>
      <c r="L157" s="230"/>
      <c r="M157" s="192"/>
      <c r="N157" s="192"/>
      <c r="O157" s="192"/>
      <c r="P157" s="192"/>
      <c r="Q157" s="192"/>
      <c r="R157" s="192"/>
      <c r="S157" s="192"/>
      <c r="T157" s="231"/>
      <c r="U157" s="192"/>
      <c r="V157" s="32"/>
      <c r="W157" s="32"/>
      <c r="X157" s="32"/>
      <c r="Y157" s="32"/>
      <c r="Z157" s="30"/>
    </row>
    <row r="158" spans="1:26" ht="15" hidden="1" x14ac:dyDescent="0.3">
      <c r="A158" s="40"/>
      <c r="B158" s="40"/>
      <c r="C158" s="233"/>
      <c r="D158" s="234">
        <v>85</v>
      </c>
      <c r="E158" s="235">
        <v>11.43</v>
      </c>
      <c r="F158" s="234"/>
      <c r="G158" s="242"/>
      <c r="H158" s="236"/>
      <c r="I158" s="236"/>
      <c r="J158" s="230"/>
      <c r="K158" s="230"/>
      <c r="L158" s="230"/>
      <c r="M158" s="192"/>
      <c r="N158" s="192"/>
      <c r="O158" s="192"/>
      <c r="P158" s="192"/>
      <c r="Q158" s="192"/>
      <c r="R158" s="192"/>
      <c r="S158" s="192"/>
      <c r="T158" s="231"/>
      <c r="U158" s="192"/>
      <c r="V158" s="32"/>
      <c r="W158" s="32"/>
      <c r="X158" s="32"/>
      <c r="Y158" s="32"/>
      <c r="Z158" s="30"/>
    </row>
    <row r="159" spans="1:26" ht="15" hidden="1" x14ac:dyDescent="0.3">
      <c r="A159" s="40"/>
      <c r="B159" s="40"/>
      <c r="C159" s="233"/>
      <c r="D159" s="234">
        <v>86</v>
      </c>
      <c r="E159" s="235">
        <v>14.3</v>
      </c>
      <c r="F159" s="234"/>
      <c r="G159" s="242"/>
      <c r="H159" s="236"/>
      <c r="I159" s="236"/>
      <c r="J159" s="230"/>
      <c r="K159" s="230"/>
      <c r="L159" s="230"/>
      <c r="M159" s="192"/>
      <c r="N159" s="192"/>
      <c r="O159" s="192"/>
      <c r="P159" s="192"/>
      <c r="Q159" s="192"/>
      <c r="R159" s="192"/>
      <c r="S159" s="192"/>
      <c r="T159" s="231"/>
      <c r="U159" s="192"/>
      <c r="V159" s="32"/>
      <c r="W159" s="32"/>
      <c r="X159" s="32"/>
      <c r="Y159" s="32"/>
      <c r="Z159" s="30"/>
    </row>
    <row r="160" spans="1:26" ht="15" hidden="1" x14ac:dyDescent="0.3">
      <c r="A160" s="40"/>
      <c r="B160" s="40"/>
      <c r="C160" s="233"/>
      <c r="D160" s="234">
        <v>87</v>
      </c>
      <c r="E160" s="235">
        <v>19.081</v>
      </c>
      <c r="F160" s="234"/>
      <c r="G160" s="242"/>
      <c r="H160" s="236"/>
      <c r="I160" s="236"/>
      <c r="J160" s="230"/>
      <c r="K160" s="230"/>
      <c r="L160" s="230"/>
      <c r="M160" s="192"/>
      <c r="N160" s="192"/>
      <c r="O160" s="192"/>
      <c r="P160" s="192"/>
      <c r="Q160" s="192"/>
      <c r="R160" s="192"/>
      <c r="S160" s="192"/>
      <c r="T160" s="231"/>
      <c r="U160" s="192"/>
      <c r="V160" s="32"/>
      <c r="W160" s="32"/>
      <c r="X160" s="32"/>
      <c r="Y160" s="32"/>
      <c r="Z160" s="30"/>
    </row>
    <row r="161" spans="1:26" ht="15" hidden="1" x14ac:dyDescent="0.3">
      <c r="A161" s="40"/>
      <c r="B161" s="40"/>
      <c r="C161" s="233"/>
      <c r="D161" s="234">
        <v>88</v>
      </c>
      <c r="E161" s="235">
        <v>28.635999999999999</v>
      </c>
      <c r="F161" s="234"/>
      <c r="G161" s="242"/>
      <c r="H161" s="236"/>
      <c r="I161" s="236"/>
      <c r="J161" s="230"/>
      <c r="K161" s="230"/>
      <c r="L161" s="230"/>
      <c r="M161" s="192"/>
      <c r="N161" s="192"/>
      <c r="O161" s="192"/>
      <c r="P161" s="192"/>
      <c r="Q161" s="192"/>
      <c r="R161" s="192"/>
      <c r="S161" s="192"/>
      <c r="T161" s="231"/>
      <c r="U161" s="192"/>
      <c r="V161" s="32"/>
      <c r="W161" s="32"/>
      <c r="X161" s="32"/>
      <c r="Y161" s="32"/>
      <c r="Z161" s="30"/>
    </row>
    <row r="162" spans="1:26" ht="15" hidden="1" x14ac:dyDescent="0.3">
      <c r="A162" s="40"/>
      <c r="B162" s="40"/>
      <c r="C162" s="233"/>
      <c r="D162" s="234">
        <v>89</v>
      </c>
      <c r="E162" s="235">
        <v>57.29</v>
      </c>
      <c r="F162" s="234"/>
      <c r="G162" s="242"/>
      <c r="H162" s="236"/>
      <c r="I162" s="236"/>
      <c r="J162" s="230"/>
      <c r="K162" s="230"/>
      <c r="L162" s="230"/>
      <c r="M162" s="192"/>
      <c r="N162" s="192"/>
      <c r="O162" s="192"/>
      <c r="P162" s="192"/>
      <c r="Q162" s="192"/>
      <c r="R162" s="192"/>
      <c r="S162" s="192"/>
      <c r="T162" s="231"/>
      <c r="U162" s="192"/>
      <c r="V162" s="32"/>
      <c r="W162" s="32"/>
      <c r="X162" s="32"/>
      <c r="Y162" s="32"/>
      <c r="Z162" s="30"/>
    </row>
    <row r="163" spans="1:26" ht="15.6" hidden="1" thickBot="1" x14ac:dyDescent="0.35">
      <c r="A163" s="40"/>
      <c r="B163" s="40"/>
      <c r="C163" s="244"/>
      <c r="D163" s="245">
        <v>90</v>
      </c>
      <c r="E163" s="246">
        <v>0</v>
      </c>
      <c r="F163" s="245"/>
      <c r="G163" s="247"/>
      <c r="H163" s="248"/>
      <c r="I163" s="248"/>
      <c r="J163" s="249"/>
      <c r="K163" s="249"/>
      <c r="L163" s="230"/>
      <c r="M163" s="192"/>
      <c r="N163" s="192"/>
      <c r="O163" s="192"/>
      <c r="P163" s="192"/>
      <c r="Q163" s="192"/>
      <c r="R163" s="192"/>
      <c r="S163" s="192"/>
      <c r="T163" s="231"/>
      <c r="U163" s="192"/>
      <c r="V163" s="32"/>
      <c r="W163" s="32"/>
      <c r="X163" s="32"/>
      <c r="Y163" s="32"/>
      <c r="Z163" s="30"/>
    </row>
    <row r="164" spans="1:26" ht="15.6" thickTop="1" x14ac:dyDescent="0.3">
      <c r="A164" s="40"/>
      <c r="B164" s="40"/>
      <c r="C164" s="350" t="s">
        <v>695</v>
      </c>
      <c r="D164" s="351"/>
      <c r="E164" s="351"/>
      <c r="F164" s="351"/>
      <c r="G164" s="351"/>
      <c r="H164" s="351"/>
      <c r="I164" s="351"/>
      <c r="J164" s="351"/>
      <c r="K164" s="250"/>
      <c r="L164" s="230"/>
      <c r="M164" s="192"/>
      <c r="N164" s="192"/>
      <c r="O164" s="192"/>
      <c r="P164" s="192"/>
      <c r="Q164" s="192"/>
      <c r="R164" s="192"/>
      <c r="S164" s="192"/>
      <c r="T164" s="231"/>
      <c r="U164" s="192"/>
      <c r="V164" s="32"/>
      <c r="W164" s="32"/>
      <c r="X164" s="32"/>
      <c r="Y164" s="32"/>
      <c r="Z164" s="30"/>
    </row>
    <row r="165" spans="1:26" x14ac:dyDescent="0.3">
      <c r="A165" s="192"/>
      <c r="B165" s="192"/>
      <c r="C165" s="192"/>
      <c r="D165" s="192"/>
      <c r="E165" s="192"/>
      <c r="F165" s="192"/>
      <c r="G165" s="192"/>
      <c r="H165" s="192"/>
      <c r="I165" s="192"/>
      <c r="J165" s="192"/>
      <c r="K165" s="192"/>
      <c r="L165" s="192"/>
      <c r="M165" s="192"/>
      <c r="N165" s="192"/>
      <c r="O165" s="192"/>
      <c r="P165" s="192"/>
      <c r="Q165" s="192"/>
      <c r="R165" s="192"/>
      <c r="S165" s="192"/>
      <c r="T165" s="231"/>
      <c r="U165" s="192"/>
      <c r="V165" s="32"/>
      <c r="W165" s="32"/>
      <c r="X165" s="32"/>
      <c r="Y165" s="32"/>
      <c r="Z165" s="30"/>
    </row>
    <row r="166" spans="1:26" x14ac:dyDescent="0.3">
      <c r="A166" s="192"/>
      <c r="B166" s="192"/>
      <c r="C166" s="192"/>
      <c r="D166" s="192"/>
      <c r="E166" s="192"/>
      <c r="F166" s="192"/>
      <c r="G166" s="192"/>
      <c r="H166" s="192"/>
      <c r="I166" s="192"/>
      <c r="J166" s="192"/>
      <c r="K166" s="192"/>
      <c r="L166" s="192"/>
      <c r="M166" s="192"/>
      <c r="N166" s="192"/>
      <c r="O166" s="192"/>
      <c r="P166" s="192"/>
      <c r="Q166" s="192"/>
      <c r="R166" s="192"/>
      <c r="S166" s="192"/>
      <c r="T166" s="231"/>
      <c r="U166" s="192"/>
      <c r="V166" s="32"/>
      <c r="W166" s="32"/>
      <c r="X166" s="32"/>
      <c r="Y166" s="32"/>
      <c r="Z166" s="30"/>
    </row>
    <row r="167" spans="1:26" x14ac:dyDescent="0.3">
      <c r="A167" s="192"/>
      <c r="B167" s="192"/>
      <c r="C167" s="192"/>
      <c r="D167" s="192"/>
      <c r="E167" s="192"/>
      <c r="F167" s="192"/>
      <c r="G167" s="192"/>
      <c r="H167" s="192"/>
      <c r="I167" s="192"/>
      <c r="J167" s="192"/>
      <c r="K167" s="192"/>
      <c r="L167" s="192"/>
      <c r="M167" s="192"/>
      <c r="N167" s="192"/>
      <c r="O167" s="192"/>
      <c r="P167" s="192"/>
      <c r="Q167" s="192"/>
      <c r="R167" s="192"/>
      <c r="S167" s="192"/>
      <c r="T167" s="231"/>
      <c r="U167" s="192"/>
      <c r="V167" s="32"/>
      <c r="W167" s="32"/>
      <c r="X167" s="32"/>
      <c r="Y167" s="32"/>
      <c r="Z167" s="30"/>
    </row>
    <row r="168" spans="1:26" ht="15" thickBot="1" x14ac:dyDescent="0.35">
      <c r="A168" s="192"/>
      <c r="B168" s="192"/>
      <c r="C168" s="192"/>
      <c r="D168" s="192"/>
      <c r="E168" s="192"/>
      <c r="F168" s="192"/>
      <c r="G168" s="192"/>
      <c r="H168" s="192"/>
      <c r="I168" s="192"/>
      <c r="J168" s="192"/>
      <c r="K168" s="251"/>
      <c r="L168" s="251"/>
      <c r="M168" s="251"/>
      <c r="N168" s="251"/>
      <c r="O168" s="251"/>
      <c r="P168" s="251"/>
      <c r="Q168" s="251"/>
      <c r="R168" s="251"/>
      <c r="S168" s="252"/>
      <c r="T168" s="231"/>
      <c r="U168" s="192"/>
      <c r="V168" s="32"/>
      <c r="W168" s="32"/>
      <c r="X168" s="32"/>
      <c r="Y168" s="32"/>
      <c r="Z168" s="30"/>
    </row>
    <row r="169" spans="1:26" x14ac:dyDescent="0.3">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x14ac:dyDescent="0.3">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sheetData>
  <mergeCells count="35">
    <mergeCell ref="C59:J59"/>
    <mergeCell ref="L61:P61"/>
    <mergeCell ref="O14:Q14"/>
    <mergeCell ref="O15:Q15"/>
    <mergeCell ref="C164:J164"/>
    <mergeCell ref="D72:J72"/>
    <mergeCell ref="B71:J71"/>
    <mergeCell ref="C63:J67"/>
    <mergeCell ref="B56:J56"/>
    <mergeCell ref="L63:P63"/>
    <mergeCell ref="L64:P64"/>
    <mergeCell ref="L65:P65"/>
    <mergeCell ref="L62:P62"/>
    <mergeCell ref="L56:O56"/>
    <mergeCell ref="C29:J29"/>
    <mergeCell ref="C31:F31"/>
    <mergeCell ref="F35:I35"/>
    <mergeCell ref="C37:J39"/>
    <mergeCell ref="H14:J14"/>
    <mergeCell ref="C21:J21"/>
    <mergeCell ref="C25:J25"/>
    <mergeCell ref="H15:J15"/>
    <mergeCell ref="O13:Q13"/>
    <mergeCell ref="L1:S1"/>
    <mergeCell ref="F2:G3"/>
    <mergeCell ref="K5:K6"/>
    <mergeCell ref="J6:J7"/>
    <mergeCell ref="C10:F10"/>
    <mergeCell ref="G10:J10"/>
    <mergeCell ref="C11:F11"/>
    <mergeCell ref="G11:J11"/>
    <mergeCell ref="J12:J13"/>
    <mergeCell ref="K12:K13"/>
    <mergeCell ref="B13:G13"/>
    <mergeCell ref="B1:J1"/>
  </mergeCells>
  <dataValidations count="4">
    <dataValidation allowBlank="1" showInputMessage="1" showErrorMessage="1" prompt="Enter the angle from the position of the observer from the base of the object at MHW to the top of the object." sqref="E60" xr:uid="{20962565-784C-4321-8918-8CA7C261C8BD}"/>
    <dataValidation allowBlank="1" showInputMessage="1" showErrorMessage="1" prompt="Enter the distance from the observer to the base of the object being measured." sqref="E20 E24 E28" xr:uid="{B336280A-A86C-40B6-A411-54AB9D18990B}"/>
    <dataValidation allowBlank="1" showInputMessage="1" showErrorMessage="1" prompt="Enter the length of the object in feet." sqref="D32 E58" xr:uid="{5E898183-8D87-48E4-AD10-641CA5DD5648}"/>
    <dataValidation allowBlank="1" showInputMessage="1" showErrorMessage="1" prompt="Enter the scale of the chart being used." sqref="D35" xr:uid="{36A9DC45-B023-4CFD-B139-5CFC5B34F442}"/>
  </dataValidation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833CB-0151-4811-9A06-E6EC636BEDF5}">
  <sheetPr codeName="Sheet1"/>
  <dimension ref="A1:AC51"/>
  <sheetViews>
    <sheetView tabSelected="1" workbookViewId="0">
      <selection activeCell="S144" sqref="S144:T144"/>
    </sheetView>
  </sheetViews>
  <sheetFormatPr defaultRowHeight="14.4" x14ac:dyDescent="0.3"/>
  <cols>
    <col min="1" max="1" width="3.6640625" customWidth="1"/>
    <col min="2" max="2" width="56.109375" customWidth="1"/>
    <col min="3" max="3" width="13.33203125" customWidth="1"/>
    <col min="5" max="5" width="3.6640625" customWidth="1"/>
    <col min="6" max="6" width="44.109375" customWidth="1"/>
    <col min="10" max="10" width="42.6640625" customWidth="1"/>
    <col min="14" max="14" width="47.109375" customWidth="1"/>
    <col min="17" max="17" width="9.88671875" bestFit="1" customWidth="1"/>
    <col min="18" max="18" width="45.88671875" customWidth="1"/>
    <col min="21" max="21" width="9.88671875" bestFit="1" customWidth="1"/>
    <col min="22" max="22" width="45.33203125" customWidth="1"/>
    <col min="25" max="25" width="9.6640625" bestFit="1" customWidth="1"/>
    <col min="26" max="26" width="50.5546875" customWidth="1"/>
    <col min="27" max="27" width="12.6640625" customWidth="1"/>
    <col min="29" max="29" width="9.44140625" bestFit="1" customWidth="1"/>
    <col min="30" max="30" width="44.5546875" customWidth="1"/>
  </cols>
  <sheetData>
    <row r="1" spans="1:29" x14ac:dyDescent="0.3">
      <c r="B1">
        <f>COUNTA(B3:B142)</f>
        <v>49</v>
      </c>
      <c r="C1" s="279">
        <v>45324</v>
      </c>
      <c r="F1">
        <f>COUNTA(F3:F142)</f>
        <v>0</v>
      </c>
      <c r="G1" s="279">
        <v>45113</v>
      </c>
      <c r="J1">
        <f>COUNTA(J3:J142)</f>
        <v>0</v>
      </c>
      <c r="K1" s="279">
        <v>45122</v>
      </c>
      <c r="M1" s="279">
        <v>45145</v>
      </c>
      <c r="N1">
        <f>COUNTA(N3:N500)</f>
        <v>0</v>
      </c>
      <c r="O1">
        <f>$B$1-N1</f>
        <v>49</v>
      </c>
      <c r="Q1" s="279">
        <v>45156</v>
      </c>
      <c r="R1">
        <f>COUNTA(R3:R500)</f>
        <v>0</v>
      </c>
      <c r="S1">
        <f>$B$1-R1</f>
        <v>49</v>
      </c>
      <c r="U1" s="279">
        <v>45168</v>
      </c>
      <c r="V1">
        <f>COUNTA(V3:V500)</f>
        <v>0</v>
      </c>
      <c r="W1">
        <f>$B$1-V1</f>
        <v>49</v>
      </c>
      <c r="Y1" s="279">
        <v>45181</v>
      </c>
      <c r="Z1">
        <f>COUNTA(Z3:Z500)</f>
        <v>0</v>
      </c>
      <c r="AA1">
        <f>$B$1-Z1</f>
        <v>49</v>
      </c>
      <c r="AC1" s="279">
        <v>45216</v>
      </c>
    </row>
    <row r="2" spans="1:29" x14ac:dyDescent="0.3">
      <c r="A2" t="s">
        <v>848</v>
      </c>
      <c r="B2" t="s">
        <v>814</v>
      </c>
      <c r="C2" t="s">
        <v>815</v>
      </c>
      <c r="F2" s="278"/>
      <c r="I2" s="278"/>
      <c r="M2" s="278"/>
      <c r="Q2" s="278"/>
      <c r="U2" s="278"/>
      <c r="Y2" s="278"/>
      <c r="AB2" s="278"/>
    </row>
    <row r="3" spans="1:29" x14ac:dyDescent="0.3">
      <c r="A3">
        <v>1</v>
      </c>
      <c r="B3" t="s">
        <v>851</v>
      </c>
      <c r="C3" t="s">
        <v>405</v>
      </c>
    </row>
    <row r="4" spans="1:29" x14ac:dyDescent="0.3">
      <c r="A4">
        <v>2</v>
      </c>
      <c r="B4" s="271" t="s">
        <v>852</v>
      </c>
      <c r="C4" s="271" t="s">
        <v>405</v>
      </c>
    </row>
    <row r="5" spans="1:29" x14ac:dyDescent="0.3">
      <c r="A5">
        <v>3</v>
      </c>
      <c r="B5" s="271" t="s">
        <v>853</v>
      </c>
      <c r="C5" s="271" t="s">
        <v>405</v>
      </c>
    </row>
    <row r="6" spans="1:29" x14ac:dyDescent="0.3">
      <c r="A6">
        <v>4</v>
      </c>
      <c r="B6" s="271" t="s">
        <v>854</v>
      </c>
      <c r="C6" s="271" t="s">
        <v>405</v>
      </c>
    </row>
    <row r="7" spans="1:29" x14ac:dyDescent="0.3">
      <c r="A7">
        <v>5</v>
      </c>
      <c r="B7" s="271" t="s">
        <v>855</v>
      </c>
      <c r="C7" s="271" t="s">
        <v>405</v>
      </c>
    </row>
    <row r="8" spans="1:29" x14ac:dyDescent="0.3">
      <c r="A8">
        <v>6</v>
      </c>
      <c r="B8" s="271" t="s">
        <v>856</v>
      </c>
      <c r="C8" s="271" t="s">
        <v>405</v>
      </c>
    </row>
    <row r="9" spans="1:29" x14ac:dyDescent="0.3">
      <c r="A9">
        <v>7</v>
      </c>
      <c r="B9" s="271" t="s">
        <v>857</v>
      </c>
      <c r="C9" s="271" t="s">
        <v>405</v>
      </c>
    </row>
    <row r="10" spans="1:29" x14ac:dyDescent="0.3">
      <c r="A10">
        <v>8</v>
      </c>
      <c r="B10" s="271" t="s">
        <v>858</v>
      </c>
      <c r="C10" s="271" t="s">
        <v>405</v>
      </c>
    </row>
    <row r="11" spans="1:29" x14ac:dyDescent="0.3">
      <c r="A11">
        <v>9</v>
      </c>
      <c r="B11" s="271" t="s">
        <v>859</v>
      </c>
      <c r="C11" s="271" t="s">
        <v>405</v>
      </c>
    </row>
    <row r="12" spans="1:29" x14ac:dyDescent="0.3">
      <c r="A12">
        <v>10</v>
      </c>
      <c r="B12" s="271" t="s">
        <v>860</v>
      </c>
      <c r="C12" s="271" t="s">
        <v>405</v>
      </c>
    </row>
    <row r="13" spans="1:29" x14ac:dyDescent="0.3">
      <c r="A13">
        <v>11</v>
      </c>
      <c r="B13" s="271" t="s">
        <v>861</v>
      </c>
      <c r="C13" s="271" t="s">
        <v>405</v>
      </c>
    </row>
    <row r="14" spans="1:29" x14ac:dyDescent="0.3">
      <c r="A14">
        <v>12</v>
      </c>
      <c r="B14" s="271" t="s">
        <v>862</v>
      </c>
      <c r="C14" s="271" t="s">
        <v>405</v>
      </c>
    </row>
    <row r="15" spans="1:29" x14ac:dyDescent="0.3">
      <c r="A15">
        <v>13</v>
      </c>
      <c r="B15" s="271" t="s">
        <v>863</v>
      </c>
      <c r="C15" s="271" t="s">
        <v>405</v>
      </c>
    </row>
    <row r="16" spans="1:29" x14ac:dyDescent="0.3">
      <c r="A16">
        <v>14</v>
      </c>
      <c r="B16" s="271" t="s">
        <v>864</v>
      </c>
      <c r="C16" s="271" t="s">
        <v>405</v>
      </c>
    </row>
    <row r="17" spans="1:3" x14ac:dyDescent="0.3">
      <c r="A17">
        <v>15</v>
      </c>
      <c r="B17" s="271" t="s">
        <v>865</v>
      </c>
      <c r="C17" s="271" t="s">
        <v>405</v>
      </c>
    </row>
    <row r="18" spans="1:3" x14ac:dyDescent="0.3">
      <c r="A18">
        <v>16</v>
      </c>
      <c r="B18" s="271" t="s">
        <v>866</v>
      </c>
      <c r="C18" s="271" t="s">
        <v>405</v>
      </c>
    </row>
    <row r="19" spans="1:3" x14ac:dyDescent="0.3">
      <c r="A19">
        <v>17</v>
      </c>
      <c r="B19" s="271" t="s">
        <v>867</v>
      </c>
      <c r="C19" s="271" t="s">
        <v>405</v>
      </c>
    </row>
    <row r="20" spans="1:3" x14ac:dyDescent="0.3">
      <c r="A20">
        <v>18</v>
      </c>
      <c r="B20" s="271" t="s">
        <v>868</v>
      </c>
      <c r="C20" s="271" t="s">
        <v>405</v>
      </c>
    </row>
    <row r="21" spans="1:3" x14ac:dyDescent="0.3">
      <c r="A21">
        <v>19</v>
      </c>
      <c r="B21" s="271" t="s">
        <v>869</v>
      </c>
      <c r="C21" s="271" t="s">
        <v>405</v>
      </c>
    </row>
    <row r="22" spans="1:3" x14ac:dyDescent="0.3">
      <c r="A22">
        <v>20</v>
      </c>
      <c r="B22" s="271" t="s">
        <v>870</v>
      </c>
      <c r="C22" s="271" t="s">
        <v>44</v>
      </c>
    </row>
    <row r="23" spans="1:3" x14ac:dyDescent="0.3">
      <c r="A23">
        <v>21</v>
      </c>
      <c r="B23" s="271" t="s">
        <v>871</v>
      </c>
      <c r="C23" s="271" t="s">
        <v>44</v>
      </c>
    </row>
    <row r="24" spans="1:3" x14ac:dyDescent="0.3">
      <c r="A24">
        <v>22</v>
      </c>
      <c r="B24" s="271" t="s">
        <v>872</v>
      </c>
      <c r="C24" s="271" t="s">
        <v>44</v>
      </c>
    </row>
    <row r="25" spans="1:3" x14ac:dyDescent="0.3">
      <c r="A25">
        <v>23</v>
      </c>
      <c r="B25" s="271" t="s">
        <v>873</v>
      </c>
      <c r="C25" s="271" t="s">
        <v>44</v>
      </c>
    </row>
    <row r="26" spans="1:3" x14ac:dyDescent="0.3">
      <c r="A26">
        <v>24</v>
      </c>
      <c r="B26" s="271" t="s">
        <v>874</v>
      </c>
      <c r="C26" s="271" t="s">
        <v>198</v>
      </c>
    </row>
    <row r="27" spans="1:3" x14ac:dyDescent="0.3">
      <c r="A27">
        <v>25</v>
      </c>
      <c r="B27" s="271" t="s">
        <v>875</v>
      </c>
      <c r="C27" s="271" t="s">
        <v>198</v>
      </c>
    </row>
    <row r="28" spans="1:3" x14ac:dyDescent="0.3">
      <c r="A28">
        <v>26</v>
      </c>
      <c r="B28" s="271" t="s">
        <v>876</v>
      </c>
      <c r="C28" s="271" t="s">
        <v>198</v>
      </c>
    </row>
    <row r="29" spans="1:3" x14ac:dyDescent="0.3">
      <c r="A29">
        <v>27</v>
      </c>
      <c r="B29" s="271" t="s">
        <v>877</v>
      </c>
      <c r="C29" s="271" t="s">
        <v>198</v>
      </c>
    </row>
    <row r="30" spans="1:3" x14ac:dyDescent="0.3">
      <c r="A30">
        <v>28</v>
      </c>
      <c r="B30" s="271" t="s">
        <v>878</v>
      </c>
      <c r="C30" s="271" t="s">
        <v>198</v>
      </c>
    </row>
    <row r="31" spans="1:3" x14ac:dyDescent="0.3">
      <c r="A31">
        <v>29</v>
      </c>
      <c r="B31" s="271" t="s">
        <v>879</v>
      </c>
      <c r="C31" s="271" t="s">
        <v>198</v>
      </c>
    </row>
    <row r="32" spans="1:3" x14ac:dyDescent="0.3">
      <c r="A32">
        <v>30</v>
      </c>
      <c r="B32" s="271" t="s">
        <v>880</v>
      </c>
      <c r="C32" s="271" t="s">
        <v>198</v>
      </c>
    </row>
    <row r="33" spans="1:3" x14ac:dyDescent="0.3">
      <c r="A33">
        <v>31</v>
      </c>
      <c r="B33" s="271" t="s">
        <v>881</v>
      </c>
      <c r="C33" s="271" t="s">
        <v>198</v>
      </c>
    </row>
    <row r="34" spans="1:3" x14ac:dyDescent="0.3">
      <c r="A34">
        <v>32</v>
      </c>
      <c r="B34" s="271" t="s">
        <v>882</v>
      </c>
      <c r="C34" s="271" t="s">
        <v>225</v>
      </c>
    </row>
    <row r="35" spans="1:3" x14ac:dyDescent="0.3">
      <c r="A35">
        <v>33</v>
      </c>
      <c r="B35" s="271" t="s">
        <v>883</v>
      </c>
      <c r="C35" s="271" t="s">
        <v>225</v>
      </c>
    </row>
    <row r="36" spans="1:3" x14ac:dyDescent="0.3">
      <c r="A36">
        <v>34</v>
      </c>
      <c r="B36" s="271" t="s">
        <v>884</v>
      </c>
      <c r="C36" s="271" t="s">
        <v>225</v>
      </c>
    </row>
    <row r="37" spans="1:3" x14ac:dyDescent="0.3">
      <c r="A37">
        <v>35</v>
      </c>
      <c r="B37" s="271" t="s">
        <v>885</v>
      </c>
      <c r="C37" s="271" t="s">
        <v>225</v>
      </c>
    </row>
    <row r="38" spans="1:3" x14ac:dyDescent="0.3">
      <c r="A38">
        <v>36</v>
      </c>
      <c r="B38" s="271" t="s">
        <v>886</v>
      </c>
      <c r="C38" s="271" t="s">
        <v>225</v>
      </c>
    </row>
    <row r="39" spans="1:3" x14ac:dyDescent="0.3">
      <c r="A39">
        <v>37</v>
      </c>
      <c r="B39" s="271" t="s">
        <v>887</v>
      </c>
      <c r="C39" s="271" t="s">
        <v>225</v>
      </c>
    </row>
    <row r="40" spans="1:3" x14ac:dyDescent="0.3">
      <c r="A40">
        <v>38</v>
      </c>
      <c r="B40" s="271" t="s">
        <v>888</v>
      </c>
      <c r="C40" s="271" t="s">
        <v>225</v>
      </c>
    </row>
    <row r="41" spans="1:3" x14ac:dyDescent="0.3">
      <c r="A41">
        <v>39</v>
      </c>
      <c r="B41" s="271" t="s">
        <v>889</v>
      </c>
      <c r="C41" s="271" t="s">
        <v>225</v>
      </c>
    </row>
    <row r="42" spans="1:3" x14ac:dyDescent="0.3">
      <c r="A42">
        <v>40</v>
      </c>
      <c r="B42" s="271" t="s">
        <v>890</v>
      </c>
      <c r="C42" s="271" t="s">
        <v>225</v>
      </c>
    </row>
    <row r="43" spans="1:3" x14ac:dyDescent="0.3">
      <c r="A43">
        <v>41</v>
      </c>
      <c r="B43" s="271" t="s">
        <v>891</v>
      </c>
      <c r="C43" s="271" t="s">
        <v>225</v>
      </c>
    </row>
    <row r="44" spans="1:3" x14ac:dyDescent="0.3">
      <c r="A44">
        <v>42</v>
      </c>
      <c r="B44" s="271" t="s">
        <v>892</v>
      </c>
      <c r="C44" s="271" t="s">
        <v>225</v>
      </c>
    </row>
    <row r="45" spans="1:3" x14ac:dyDescent="0.3">
      <c r="A45">
        <v>43</v>
      </c>
      <c r="B45" s="271" t="s">
        <v>893</v>
      </c>
      <c r="C45" s="271" t="s">
        <v>225</v>
      </c>
    </row>
    <row r="46" spans="1:3" x14ac:dyDescent="0.3">
      <c r="A46">
        <v>44</v>
      </c>
      <c r="B46" s="271" t="s">
        <v>894</v>
      </c>
      <c r="C46" s="271" t="s">
        <v>120</v>
      </c>
    </row>
    <row r="47" spans="1:3" x14ac:dyDescent="0.3">
      <c r="A47">
        <v>45</v>
      </c>
      <c r="B47" s="271" t="s">
        <v>895</v>
      </c>
      <c r="C47" s="271" t="s">
        <v>120</v>
      </c>
    </row>
    <row r="48" spans="1:3" x14ac:dyDescent="0.3">
      <c r="A48">
        <v>46</v>
      </c>
      <c r="B48" s="271" t="s">
        <v>896</v>
      </c>
      <c r="C48" s="271" t="s">
        <v>120</v>
      </c>
    </row>
    <row r="49" spans="1:3" x14ac:dyDescent="0.3">
      <c r="A49">
        <v>47</v>
      </c>
      <c r="B49" s="271" t="s">
        <v>897</v>
      </c>
      <c r="C49" s="271" t="s">
        <v>120</v>
      </c>
    </row>
    <row r="50" spans="1:3" x14ac:dyDescent="0.3">
      <c r="A50">
        <v>48</v>
      </c>
      <c r="B50" t="s">
        <v>898</v>
      </c>
      <c r="C50" t="s">
        <v>602</v>
      </c>
    </row>
    <row r="51" spans="1:3" x14ac:dyDescent="0.3">
      <c r="A51">
        <v>49</v>
      </c>
      <c r="B51" t="s">
        <v>899</v>
      </c>
      <c r="C51" t="s">
        <v>602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1E8D4-291D-4D6F-826D-127DCB7A3B43}">
  <dimension ref="A2:L58"/>
  <sheetViews>
    <sheetView workbookViewId="0">
      <selection activeCell="S144" sqref="S144:T144"/>
    </sheetView>
  </sheetViews>
  <sheetFormatPr defaultRowHeight="14.4" x14ac:dyDescent="0.3"/>
  <cols>
    <col min="1" max="1" width="17.5546875" customWidth="1"/>
    <col min="2" max="3" width="16.6640625" customWidth="1"/>
    <col min="4" max="6" width="3.6640625" customWidth="1"/>
    <col min="7" max="9" width="8.33203125" customWidth="1"/>
    <col min="10" max="10" width="35.6640625" customWidth="1"/>
    <col min="11" max="11" width="5.44140625" customWidth="1"/>
  </cols>
  <sheetData>
    <row r="2" spans="1:12" ht="31.2" x14ac:dyDescent="0.3">
      <c r="A2" s="5" t="s">
        <v>0</v>
      </c>
      <c r="B2" s="5" t="s">
        <v>1</v>
      </c>
      <c r="C2" s="5" t="s">
        <v>2</v>
      </c>
      <c r="D2" s="19" t="s">
        <v>3</v>
      </c>
      <c r="E2" s="19" t="s">
        <v>4</v>
      </c>
      <c r="F2" s="19" t="s">
        <v>676</v>
      </c>
      <c r="G2" s="5" t="s">
        <v>20</v>
      </c>
      <c r="H2" s="5" t="s">
        <v>21</v>
      </c>
      <c r="I2" s="5" t="s">
        <v>22</v>
      </c>
      <c r="J2" s="5" t="s">
        <v>669</v>
      </c>
      <c r="K2" s="5" t="s">
        <v>6</v>
      </c>
    </row>
    <row r="3" spans="1:12" ht="45" customHeight="1" x14ac:dyDescent="0.3">
      <c r="A3" s="285" t="s">
        <v>148</v>
      </c>
      <c r="B3" s="285" t="s">
        <v>149</v>
      </c>
      <c r="C3" s="285" t="s">
        <v>150</v>
      </c>
      <c r="D3" s="284" t="s">
        <v>937</v>
      </c>
      <c r="E3" s="284" t="s">
        <v>13</v>
      </c>
      <c r="F3" s="284" t="s">
        <v>8</v>
      </c>
      <c r="G3" s="286"/>
      <c r="H3" s="287"/>
      <c r="I3" s="288"/>
      <c r="J3" s="289"/>
      <c r="K3" s="284" t="s">
        <v>152</v>
      </c>
      <c r="L3" s="284"/>
    </row>
    <row r="4" spans="1:12" ht="45" customHeight="1" x14ac:dyDescent="0.3">
      <c r="A4" s="285" t="s">
        <v>155</v>
      </c>
      <c r="B4" s="285" t="s">
        <v>156</v>
      </c>
      <c r="C4" s="285" t="s">
        <v>157</v>
      </c>
      <c r="D4" s="284" t="s">
        <v>937</v>
      </c>
      <c r="E4" s="284" t="s">
        <v>13</v>
      </c>
      <c r="F4" s="284" t="s">
        <v>8</v>
      </c>
      <c r="G4" s="286"/>
      <c r="H4" s="287"/>
      <c r="I4" s="288"/>
      <c r="J4" s="289"/>
      <c r="K4" s="284" t="s">
        <v>152</v>
      </c>
      <c r="L4" s="2"/>
    </row>
    <row r="5" spans="1:12" ht="45" customHeight="1" x14ac:dyDescent="0.3">
      <c r="A5" s="285" t="s">
        <v>160</v>
      </c>
      <c r="B5" s="285" t="s">
        <v>161</v>
      </c>
      <c r="C5" s="285" t="s">
        <v>162</v>
      </c>
      <c r="D5" s="284" t="s">
        <v>937</v>
      </c>
      <c r="E5" s="284" t="s">
        <v>13</v>
      </c>
      <c r="F5" s="284" t="s">
        <v>8</v>
      </c>
      <c r="G5" s="286"/>
      <c r="H5" s="287"/>
      <c r="I5" s="288"/>
      <c r="J5" s="289"/>
      <c r="K5" s="284" t="s">
        <v>152</v>
      </c>
      <c r="L5" s="2"/>
    </row>
    <row r="6" spans="1:12" ht="45" customHeight="1" x14ac:dyDescent="0.3">
      <c r="A6" s="285" t="s">
        <v>340</v>
      </c>
      <c r="B6" s="285" t="s">
        <v>341</v>
      </c>
      <c r="C6" s="285" t="s">
        <v>342</v>
      </c>
      <c r="D6" s="284" t="s">
        <v>936</v>
      </c>
      <c r="E6" s="284" t="s">
        <v>13</v>
      </c>
      <c r="F6" s="284" t="s">
        <v>8</v>
      </c>
      <c r="G6" s="286"/>
      <c r="H6" s="287"/>
      <c r="I6" s="288"/>
      <c r="J6" s="289"/>
      <c r="K6" s="284"/>
      <c r="L6" s="2"/>
    </row>
    <row r="7" spans="1:12" ht="45" customHeight="1" x14ac:dyDescent="0.3">
      <c r="A7" s="285" t="s">
        <v>346</v>
      </c>
      <c r="B7" s="285" t="s">
        <v>347</v>
      </c>
      <c r="C7" s="285" t="s">
        <v>348</v>
      </c>
      <c r="D7" s="284" t="s">
        <v>936</v>
      </c>
      <c r="E7" s="284" t="s">
        <v>13</v>
      </c>
      <c r="F7" s="284" t="s">
        <v>8</v>
      </c>
      <c r="G7" s="286"/>
      <c r="H7" s="287"/>
      <c r="I7" s="288"/>
      <c r="J7" s="289"/>
      <c r="K7" s="284"/>
      <c r="L7" s="2"/>
    </row>
    <row r="8" spans="1:12" ht="45" customHeight="1" x14ac:dyDescent="0.3">
      <c r="A8" s="285" t="s">
        <v>351</v>
      </c>
      <c r="B8" s="285" t="s">
        <v>352</v>
      </c>
      <c r="C8" s="285" t="s">
        <v>353</v>
      </c>
      <c r="D8" s="284" t="s">
        <v>936</v>
      </c>
      <c r="E8" s="284" t="s">
        <v>13</v>
      </c>
      <c r="F8" s="284" t="s">
        <v>8</v>
      </c>
      <c r="G8" s="286"/>
      <c r="H8" s="287"/>
      <c r="I8" s="288"/>
      <c r="J8" s="289"/>
      <c r="K8" s="284"/>
      <c r="L8" s="2"/>
    </row>
    <row r="9" spans="1:12" ht="45" customHeight="1" x14ac:dyDescent="0.3">
      <c r="A9" s="285" t="s">
        <v>356</v>
      </c>
      <c r="B9" s="285" t="s">
        <v>357</v>
      </c>
      <c r="C9" s="285" t="s">
        <v>358</v>
      </c>
      <c r="D9" s="284" t="s">
        <v>936</v>
      </c>
      <c r="E9" s="284" t="s">
        <v>13</v>
      </c>
      <c r="F9" s="284" t="s">
        <v>8</v>
      </c>
      <c r="G9" s="286"/>
      <c r="H9" s="287"/>
      <c r="I9" s="288"/>
      <c r="J9" s="289"/>
      <c r="K9" s="284"/>
      <c r="L9" s="2"/>
    </row>
    <row r="10" spans="1:12" ht="45" customHeight="1" x14ac:dyDescent="0.3">
      <c r="A10" s="285" t="s">
        <v>605</v>
      </c>
      <c r="B10" s="285" t="s">
        <v>606</v>
      </c>
      <c r="C10" s="285" t="s">
        <v>607</v>
      </c>
      <c r="D10" s="284" t="s">
        <v>937</v>
      </c>
      <c r="E10" s="284" t="s">
        <v>13</v>
      </c>
      <c r="F10" s="284" t="s">
        <v>8</v>
      </c>
      <c r="G10" s="286"/>
      <c r="H10" s="287"/>
      <c r="I10" s="288"/>
      <c r="J10" s="289"/>
      <c r="K10" s="284"/>
      <c r="L10" s="2"/>
    </row>
    <row r="11" spans="1:12" ht="45" customHeight="1" x14ac:dyDescent="0.3">
      <c r="A11" s="21"/>
      <c r="B11" s="276"/>
      <c r="C11" s="276"/>
      <c r="D11" s="21"/>
      <c r="E11" s="21"/>
      <c r="F11" s="21"/>
      <c r="G11" s="22"/>
      <c r="H11" s="22"/>
      <c r="I11" s="22"/>
      <c r="J11" s="25"/>
      <c r="K11" s="21"/>
    </row>
    <row r="12" spans="1:12" ht="45" customHeight="1" x14ac:dyDescent="0.3">
      <c r="A12" s="23"/>
      <c r="B12" s="23"/>
      <c r="C12" s="23"/>
      <c r="D12" s="23"/>
      <c r="E12" s="23"/>
      <c r="F12" s="23"/>
      <c r="G12" s="24"/>
      <c r="H12" s="24"/>
      <c r="I12" s="24"/>
      <c r="J12" s="23"/>
      <c r="K12" s="20"/>
    </row>
    <row r="13" spans="1:12" ht="45" customHeight="1" x14ac:dyDescent="0.3">
      <c r="A13" s="5"/>
      <c r="B13" s="13"/>
      <c r="C13" s="13"/>
      <c r="D13" s="2"/>
      <c r="E13" s="2"/>
      <c r="F13" s="2"/>
      <c r="G13" s="2"/>
      <c r="H13" s="2"/>
      <c r="I13" s="2"/>
      <c r="J13" s="2"/>
      <c r="K13" s="2"/>
    </row>
    <row r="14" spans="1:12" ht="45" customHeight="1" x14ac:dyDescent="0.3">
      <c r="A14" s="5"/>
      <c r="B14" s="13"/>
      <c r="C14" s="13"/>
      <c r="D14" s="2"/>
      <c r="E14" s="2"/>
      <c r="F14" s="2"/>
      <c r="G14" s="2"/>
      <c r="H14" s="2"/>
      <c r="I14" s="2"/>
      <c r="J14" s="2"/>
      <c r="K14" s="2"/>
    </row>
    <row r="15" spans="1:12" ht="45" customHeight="1" x14ac:dyDescent="0.3">
      <c r="A15" s="5"/>
      <c r="B15" s="13"/>
      <c r="C15" s="13"/>
      <c r="D15" s="2"/>
      <c r="E15" s="2"/>
      <c r="F15" s="2"/>
      <c r="G15" s="2"/>
      <c r="H15" s="2"/>
      <c r="I15" s="2"/>
      <c r="J15" s="2"/>
      <c r="K15" s="2"/>
    </row>
    <row r="16" spans="1:12" ht="45" customHeight="1" x14ac:dyDescent="0.3">
      <c r="A16" s="5"/>
      <c r="B16" s="13"/>
      <c r="C16" s="13"/>
      <c r="D16" s="2"/>
      <c r="E16" s="2"/>
      <c r="F16" s="2"/>
      <c r="G16" s="2"/>
      <c r="H16" s="2"/>
      <c r="I16" s="2"/>
      <c r="J16" s="2"/>
      <c r="K16" s="2"/>
    </row>
    <row r="17" spans="1:11" ht="45" customHeight="1" x14ac:dyDescent="0.3">
      <c r="A17" s="5"/>
      <c r="B17" s="13"/>
      <c r="C17" s="13"/>
      <c r="D17" s="2"/>
      <c r="E17" s="2"/>
      <c r="F17" s="2"/>
      <c r="G17" s="2"/>
      <c r="H17" s="2"/>
      <c r="I17" s="2"/>
      <c r="J17" s="2"/>
      <c r="K17" s="2"/>
    </row>
    <row r="18" spans="1:11" ht="45" customHeight="1" x14ac:dyDescent="0.3">
      <c r="A18" s="5"/>
      <c r="B18" s="13"/>
      <c r="C18" s="13"/>
      <c r="D18" s="2"/>
      <c r="E18" s="2"/>
      <c r="F18" s="2"/>
      <c r="G18" s="2"/>
      <c r="H18" s="2"/>
      <c r="I18" s="2"/>
      <c r="J18" s="2"/>
      <c r="K18" s="2"/>
    </row>
    <row r="19" spans="1:11" ht="45" customHeight="1" x14ac:dyDescent="0.3">
      <c r="A19" s="5"/>
      <c r="B19" s="13"/>
      <c r="C19" s="13"/>
      <c r="D19" s="2"/>
      <c r="E19" s="2"/>
      <c r="F19" s="2"/>
      <c r="G19" s="2"/>
      <c r="H19" s="2"/>
      <c r="I19" s="2"/>
      <c r="J19" s="2"/>
      <c r="K19" s="2"/>
    </row>
    <row r="20" spans="1:11" ht="45" customHeight="1" x14ac:dyDescent="0.3">
      <c r="A20" s="5"/>
      <c r="B20" s="13"/>
      <c r="C20" s="13"/>
      <c r="D20" s="2"/>
      <c r="E20" s="2"/>
      <c r="F20" s="2"/>
      <c r="G20" s="2"/>
      <c r="H20" s="2"/>
      <c r="I20" s="2"/>
      <c r="J20" s="2"/>
      <c r="K20" s="2"/>
    </row>
    <row r="21" spans="1:11" ht="45" customHeight="1" x14ac:dyDescent="0.3">
      <c r="A21" s="5"/>
      <c r="B21" s="13"/>
      <c r="C21" s="13"/>
      <c r="D21" s="2"/>
      <c r="E21" s="2"/>
      <c r="F21" s="2"/>
      <c r="G21" s="2"/>
      <c r="H21" s="2"/>
      <c r="I21" s="2"/>
      <c r="J21" s="2"/>
      <c r="K21" s="2"/>
    </row>
    <row r="22" spans="1:11" ht="45" customHeight="1" x14ac:dyDescent="0.3">
      <c r="A22" s="5"/>
      <c r="B22" s="13"/>
      <c r="C22" s="13"/>
      <c r="D22" s="2"/>
      <c r="E22" s="2"/>
      <c r="F22" s="2"/>
      <c r="G22" s="2"/>
      <c r="H22" s="2"/>
      <c r="I22" s="2"/>
      <c r="J22" s="2"/>
      <c r="K22" s="2"/>
    </row>
    <row r="23" spans="1:11" ht="45" customHeight="1" x14ac:dyDescent="0.3">
      <c r="A23" s="5"/>
      <c r="B23" s="13"/>
      <c r="C23" s="13"/>
      <c r="D23" s="2"/>
      <c r="E23" s="2"/>
      <c r="F23" s="2"/>
      <c r="G23" s="2"/>
      <c r="H23" s="2"/>
      <c r="I23" s="2"/>
      <c r="J23" s="2"/>
      <c r="K23" s="2"/>
    </row>
    <row r="24" spans="1:11" ht="45" customHeight="1" x14ac:dyDescent="0.3">
      <c r="A24" s="5"/>
      <c r="B24" s="13"/>
      <c r="C24" s="13"/>
      <c r="D24" s="2"/>
      <c r="E24" s="2"/>
      <c r="F24" s="2"/>
      <c r="G24" s="2"/>
      <c r="H24" s="2"/>
      <c r="I24" s="2"/>
      <c r="J24" s="2"/>
      <c r="K24" s="2"/>
    </row>
    <row r="25" spans="1:11" ht="45" customHeight="1" x14ac:dyDescent="0.3">
      <c r="A25" s="5"/>
      <c r="B25" s="13"/>
      <c r="C25" s="13"/>
      <c r="D25" s="2"/>
      <c r="E25" s="2"/>
      <c r="F25" s="2"/>
      <c r="G25" s="2"/>
      <c r="H25" s="2"/>
      <c r="I25" s="2"/>
      <c r="J25" s="2"/>
      <c r="K25" s="2"/>
    </row>
    <row r="26" spans="1:11" ht="45" customHeight="1" x14ac:dyDescent="0.3">
      <c r="A26" s="5"/>
      <c r="B26" s="13"/>
      <c r="C26" s="13"/>
      <c r="D26" s="2"/>
      <c r="E26" s="2"/>
      <c r="F26" s="2"/>
      <c r="G26" s="2"/>
      <c r="H26" s="2"/>
      <c r="I26" s="2"/>
      <c r="J26" s="2"/>
      <c r="K26" s="2"/>
    </row>
    <row r="27" spans="1:11" ht="45" customHeight="1" x14ac:dyDescent="0.3">
      <c r="A27" s="5"/>
      <c r="B27" s="13"/>
      <c r="C27" s="13"/>
      <c r="D27" s="2"/>
      <c r="E27" s="2"/>
      <c r="F27" s="2"/>
      <c r="G27" s="2"/>
      <c r="H27" s="2"/>
      <c r="I27" s="2"/>
      <c r="J27" s="2"/>
      <c r="K27" s="2"/>
    </row>
    <row r="28" spans="1:11" ht="45" customHeight="1" x14ac:dyDescent="0.3">
      <c r="A28" s="5"/>
      <c r="B28" s="13"/>
      <c r="C28" s="13"/>
      <c r="D28" s="2"/>
      <c r="E28" s="2"/>
      <c r="F28" s="2"/>
      <c r="G28" s="2"/>
      <c r="H28" s="2"/>
      <c r="I28" s="2"/>
      <c r="J28" s="2"/>
      <c r="K28" s="2"/>
    </row>
    <row r="29" spans="1:11" ht="45" customHeight="1" x14ac:dyDescent="0.3">
      <c r="A29" s="5"/>
      <c r="B29" s="13"/>
      <c r="C29" s="13"/>
      <c r="D29" s="2"/>
      <c r="E29" s="2"/>
      <c r="F29" s="2"/>
      <c r="G29" s="2"/>
      <c r="H29" s="2"/>
      <c r="I29" s="2"/>
      <c r="J29" s="2"/>
      <c r="K29" s="2"/>
    </row>
    <row r="30" spans="1:11" ht="45" customHeight="1" x14ac:dyDescent="0.3">
      <c r="A30" s="5"/>
      <c r="B30" s="13"/>
      <c r="C30" s="13"/>
      <c r="D30" s="2"/>
      <c r="E30" s="2"/>
      <c r="F30" s="2"/>
      <c r="G30" s="2"/>
      <c r="H30" s="2"/>
      <c r="I30" s="2"/>
      <c r="J30" s="2"/>
      <c r="K30" s="2"/>
    </row>
    <row r="31" spans="1:11" ht="45" customHeight="1" x14ac:dyDescent="0.3">
      <c r="A31" s="5"/>
      <c r="B31" s="13"/>
      <c r="C31" s="13"/>
      <c r="D31" s="2"/>
      <c r="E31" s="2"/>
      <c r="F31" s="2"/>
      <c r="G31" s="2"/>
      <c r="H31" s="2"/>
      <c r="I31" s="2"/>
      <c r="J31" s="2"/>
      <c r="K31" s="2"/>
    </row>
    <row r="32" spans="1:11" ht="45" customHeight="1" x14ac:dyDescent="0.3">
      <c r="A32" s="5"/>
      <c r="B32" s="13"/>
      <c r="C32" s="13"/>
      <c r="D32" s="2"/>
      <c r="E32" s="2"/>
      <c r="F32" s="2"/>
      <c r="G32" s="2"/>
      <c r="H32" s="2"/>
      <c r="I32" s="2"/>
      <c r="J32" s="2"/>
      <c r="K32" s="2"/>
    </row>
    <row r="33" spans="1:11" ht="45" customHeight="1" x14ac:dyDescent="0.3">
      <c r="A33" s="5"/>
      <c r="B33" s="13"/>
      <c r="C33" s="13"/>
      <c r="D33" s="2"/>
      <c r="E33" s="2"/>
      <c r="F33" s="2"/>
      <c r="G33" s="2"/>
      <c r="H33" s="2"/>
      <c r="I33" s="2"/>
      <c r="J33" s="2"/>
      <c r="K33" s="2"/>
    </row>
    <row r="34" spans="1:11" ht="45" customHeight="1" x14ac:dyDescent="0.3">
      <c r="A34" s="5"/>
      <c r="B34" s="13"/>
      <c r="C34" s="13"/>
      <c r="D34" s="2"/>
      <c r="E34" s="2"/>
      <c r="F34" s="2"/>
      <c r="G34" s="2"/>
      <c r="H34" s="2"/>
      <c r="I34" s="2"/>
      <c r="J34" s="2"/>
      <c r="K34" s="2"/>
    </row>
    <row r="35" spans="1:11" ht="45" customHeight="1" x14ac:dyDescent="0.3">
      <c r="A35" s="5"/>
      <c r="B35" s="13"/>
      <c r="C35" s="13"/>
      <c r="D35" s="2"/>
      <c r="E35" s="2"/>
      <c r="F35" s="2"/>
      <c r="G35" s="2"/>
      <c r="H35" s="2"/>
      <c r="I35" s="2"/>
      <c r="J35" s="2"/>
      <c r="K35" s="2"/>
    </row>
    <row r="36" spans="1:11" ht="45" customHeight="1" x14ac:dyDescent="0.3">
      <c r="A36" s="5"/>
      <c r="B36" s="13"/>
      <c r="C36" s="13"/>
      <c r="D36" s="2"/>
      <c r="E36" s="2"/>
      <c r="F36" s="2"/>
      <c r="G36" s="2"/>
      <c r="H36" s="2"/>
      <c r="I36" s="2"/>
      <c r="J36" s="2"/>
      <c r="K36" s="2"/>
    </row>
    <row r="37" spans="1:11" ht="45" customHeight="1" x14ac:dyDescent="0.3">
      <c r="A37" s="5"/>
      <c r="B37" s="13"/>
      <c r="C37" s="13"/>
      <c r="D37" s="2"/>
      <c r="E37" s="2"/>
      <c r="F37" s="2"/>
      <c r="G37" s="2"/>
      <c r="H37" s="2"/>
      <c r="I37" s="2"/>
      <c r="J37" s="2"/>
      <c r="K37" s="2"/>
    </row>
    <row r="38" spans="1:11" ht="45" customHeight="1" x14ac:dyDescent="0.3">
      <c r="A38" s="5"/>
      <c r="B38" s="13"/>
      <c r="C38" s="13"/>
      <c r="D38" s="2"/>
      <c r="E38" s="2"/>
      <c r="F38" s="2"/>
      <c r="G38" s="2"/>
      <c r="H38" s="2"/>
      <c r="I38" s="2"/>
      <c r="J38" s="2"/>
      <c r="K38" s="2"/>
    </row>
    <row r="39" spans="1:11" ht="45" customHeight="1" x14ac:dyDescent="0.3">
      <c r="A39" s="5"/>
      <c r="B39" s="13"/>
      <c r="C39" s="13"/>
      <c r="D39" s="2"/>
      <c r="E39" s="2"/>
      <c r="F39" s="2"/>
      <c r="G39" s="2"/>
      <c r="H39" s="2"/>
      <c r="I39" s="2"/>
      <c r="J39" s="2"/>
      <c r="K39" s="2"/>
    </row>
    <row r="40" spans="1:11" ht="45" customHeight="1" x14ac:dyDescent="0.3">
      <c r="A40" s="5"/>
      <c r="B40" s="13"/>
      <c r="C40" s="13"/>
      <c r="D40" s="2"/>
      <c r="E40" s="2"/>
      <c r="F40" s="2"/>
      <c r="G40" s="2"/>
      <c r="H40" s="2"/>
      <c r="I40" s="2"/>
      <c r="J40" s="2"/>
      <c r="K40" s="2"/>
    </row>
    <row r="41" spans="1:11" ht="45" customHeight="1" x14ac:dyDescent="0.3">
      <c r="A41" s="5"/>
      <c r="B41" s="13"/>
      <c r="C41" s="13"/>
      <c r="D41" s="2"/>
      <c r="E41" s="2"/>
      <c r="F41" s="2"/>
      <c r="G41" s="2"/>
      <c r="H41" s="2"/>
      <c r="I41" s="2"/>
      <c r="J41" s="2"/>
      <c r="K41" s="2"/>
    </row>
    <row r="42" spans="1:11" ht="45" customHeight="1" x14ac:dyDescent="0.3">
      <c r="A42" s="5"/>
      <c r="B42" s="13"/>
      <c r="C42" s="13"/>
      <c r="D42" s="2"/>
      <c r="E42" s="2"/>
      <c r="F42" s="2"/>
      <c r="G42" s="2"/>
      <c r="H42" s="2"/>
      <c r="I42" s="2"/>
      <c r="J42" s="2"/>
      <c r="K42" s="2"/>
    </row>
    <row r="43" spans="1:11" ht="45" customHeight="1" x14ac:dyDescent="0.3">
      <c r="A43" s="5"/>
      <c r="B43" s="13"/>
      <c r="C43" s="13"/>
      <c r="D43" s="2"/>
      <c r="E43" s="2"/>
      <c r="F43" s="2"/>
      <c r="G43" s="2"/>
      <c r="H43" s="2"/>
      <c r="I43" s="2"/>
      <c r="J43" s="2"/>
      <c r="K43" s="2"/>
    </row>
    <row r="44" spans="1:11" ht="45" customHeight="1" x14ac:dyDescent="0.3">
      <c r="A44" s="5"/>
      <c r="B44" s="13"/>
      <c r="C44" s="13"/>
      <c r="D44" s="2"/>
      <c r="E44" s="2"/>
      <c r="F44" s="2"/>
      <c r="G44" s="2"/>
      <c r="H44" s="2"/>
      <c r="I44" s="2"/>
      <c r="J44" s="2"/>
      <c r="K44" s="2"/>
    </row>
    <row r="45" spans="1:11" ht="45" customHeight="1" x14ac:dyDescent="0.3">
      <c r="A45" s="5"/>
      <c r="B45" s="13"/>
      <c r="C45" s="13"/>
      <c r="D45" s="2"/>
      <c r="E45" s="2"/>
      <c r="F45" s="2"/>
      <c r="G45" s="2"/>
      <c r="H45" s="2"/>
      <c r="I45" s="2"/>
      <c r="J45" s="2"/>
      <c r="K45" s="2"/>
    </row>
    <row r="46" spans="1:11" ht="45" customHeight="1" x14ac:dyDescent="0.3">
      <c r="A46" s="5"/>
      <c r="B46" s="13"/>
      <c r="C46" s="13"/>
      <c r="D46" s="2"/>
      <c r="E46" s="2"/>
      <c r="F46" s="2"/>
      <c r="G46" s="2"/>
      <c r="H46" s="2"/>
      <c r="I46" s="2"/>
      <c r="J46" s="2"/>
      <c r="K46" s="2"/>
    </row>
    <row r="47" spans="1:11" ht="45" customHeight="1" x14ac:dyDescent="0.3">
      <c r="A47" s="5"/>
      <c r="B47" s="13"/>
      <c r="C47" s="13"/>
      <c r="D47" s="2"/>
      <c r="E47" s="2"/>
      <c r="F47" s="2"/>
      <c r="G47" s="2"/>
      <c r="H47" s="2"/>
      <c r="I47" s="2"/>
      <c r="J47" s="2"/>
      <c r="K47" s="2"/>
    </row>
    <row r="48" spans="1:11" ht="45" customHeight="1" x14ac:dyDescent="0.3">
      <c r="A48" s="5"/>
      <c r="B48" s="13"/>
      <c r="C48" s="13"/>
      <c r="D48" s="2"/>
      <c r="E48" s="2"/>
      <c r="F48" s="2"/>
      <c r="G48" s="2"/>
      <c r="H48" s="2"/>
      <c r="I48" s="2"/>
      <c r="J48" s="2"/>
      <c r="K48" s="2"/>
    </row>
    <row r="49" spans="1:11" ht="45" customHeight="1" x14ac:dyDescent="0.3">
      <c r="A49" s="5"/>
      <c r="B49" s="13"/>
      <c r="C49" s="13"/>
      <c r="D49" s="2"/>
      <c r="E49" s="2"/>
      <c r="F49" s="2"/>
      <c r="G49" s="2"/>
      <c r="H49" s="2"/>
      <c r="I49" s="2"/>
      <c r="J49" s="2"/>
      <c r="K49" s="2"/>
    </row>
    <row r="50" spans="1:11" ht="45" customHeight="1" x14ac:dyDescent="0.3">
      <c r="A50" s="5"/>
      <c r="B50" s="13"/>
      <c r="C50" s="13"/>
      <c r="D50" s="2"/>
      <c r="E50" s="2"/>
      <c r="F50" s="2"/>
      <c r="G50" s="2"/>
      <c r="H50" s="2"/>
      <c r="I50" s="2"/>
      <c r="J50" s="2"/>
      <c r="K50" s="2"/>
    </row>
    <row r="51" spans="1:11" ht="45" customHeight="1" x14ac:dyDescent="0.3">
      <c r="A51" s="5"/>
      <c r="B51" s="13"/>
      <c r="C51" s="13"/>
      <c r="D51" s="2"/>
      <c r="E51" s="2"/>
      <c r="F51" s="2"/>
      <c r="G51" s="2"/>
      <c r="H51" s="2"/>
      <c r="I51" s="2"/>
      <c r="J51" s="2"/>
      <c r="K51" s="2"/>
    </row>
    <row r="52" spans="1:11" ht="45" customHeight="1" x14ac:dyDescent="0.3">
      <c r="A52" s="5"/>
      <c r="B52" s="13"/>
      <c r="C52" s="13"/>
      <c r="D52" s="2"/>
      <c r="E52" s="2"/>
      <c r="F52" s="2"/>
      <c r="G52" s="2"/>
      <c r="H52" s="2"/>
      <c r="I52" s="2"/>
      <c r="J52" s="2"/>
      <c r="K52" s="2"/>
    </row>
    <row r="53" spans="1:11" ht="45" customHeight="1" x14ac:dyDescent="0.3">
      <c r="A53" s="5"/>
      <c r="B53" s="13"/>
      <c r="C53" s="13"/>
      <c r="D53" s="2"/>
      <c r="E53" s="2"/>
      <c r="F53" s="2"/>
      <c r="G53" s="2"/>
      <c r="H53" s="2"/>
      <c r="I53" s="2"/>
      <c r="J53" s="2"/>
      <c r="K53" s="2"/>
    </row>
    <row r="54" spans="1:11" ht="45" customHeight="1" x14ac:dyDescent="0.3">
      <c r="A54" s="5"/>
      <c r="B54" s="13"/>
      <c r="C54" s="13"/>
      <c r="D54" s="2"/>
      <c r="E54" s="2"/>
      <c r="F54" s="2"/>
      <c r="G54" s="2"/>
      <c r="H54" s="2"/>
      <c r="I54" s="2"/>
      <c r="J54" s="2"/>
      <c r="K54" s="2"/>
    </row>
    <row r="55" spans="1:11" ht="45" customHeight="1" x14ac:dyDescent="0.3">
      <c r="A55" s="5"/>
      <c r="B55" s="13"/>
      <c r="C55" s="13"/>
      <c r="D55" s="2"/>
      <c r="E55" s="2"/>
      <c r="F55" s="2"/>
      <c r="G55" s="2"/>
      <c r="H55" s="2"/>
      <c r="I55" s="2"/>
      <c r="J55" s="2"/>
      <c r="K55" s="2"/>
    </row>
    <row r="56" spans="1:11" ht="45" customHeight="1" x14ac:dyDescent="0.3">
      <c r="A56" s="5"/>
      <c r="B56" s="13"/>
      <c r="C56" s="13"/>
      <c r="D56" s="2"/>
      <c r="E56" s="2"/>
      <c r="F56" s="2"/>
      <c r="G56" s="2"/>
      <c r="H56" s="2"/>
      <c r="I56" s="2"/>
      <c r="J56" s="2"/>
      <c r="K56" s="2"/>
    </row>
    <row r="57" spans="1:11" ht="45" customHeight="1" x14ac:dyDescent="0.3">
      <c r="A57" s="5"/>
      <c r="B57" s="13"/>
      <c r="C57" s="13"/>
      <c r="D57" s="2"/>
      <c r="E57" s="2"/>
      <c r="F57" s="2"/>
      <c r="G57" s="2"/>
      <c r="H57" s="2"/>
      <c r="I57" s="2"/>
      <c r="J57" s="2"/>
      <c r="K57" s="2"/>
    </row>
    <row r="58" spans="1:11" ht="45" customHeight="1" x14ac:dyDescent="0.3">
      <c r="A58" s="5"/>
      <c r="B58" s="13"/>
      <c r="C58" s="13"/>
      <c r="D58" s="2"/>
      <c r="E58" s="2"/>
      <c r="F58" s="2"/>
      <c r="G58" s="2"/>
      <c r="H58" s="2"/>
      <c r="I58" s="2"/>
      <c r="J58" s="2"/>
      <c r="K58" s="2"/>
    </row>
  </sheetData>
  <conditionalFormatting sqref="A3:F30">
    <cfRule type="expression" dxfId="43" priority="1">
      <formula>$F3="m"</formula>
    </cfRule>
  </conditionalFormatting>
  <conditionalFormatting sqref="A3:I58">
    <cfRule type="expression" dxfId="42" priority="4">
      <formula>$F3="V"</formula>
    </cfRule>
    <cfRule type="expression" dxfId="41" priority="5">
      <formula>$F3="d"</formula>
    </cfRule>
  </conditionalFormatting>
  <conditionalFormatting sqref="A3:K58">
    <cfRule type="expression" dxfId="40" priority="6">
      <formula>$F3="no"</formula>
    </cfRule>
  </conditionalFormatting>
  <pageMargins left="0.7" right="0.2" top="0.2" bottom="0.2" header="0.3" footer="0.3"/>
  <pageSetup orientation="landscape" r:id="rId1"/>
  <headerFooter>
    <oddHeader>&amp;L&amp;A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23</vt:i4>
      </vt:variant>
    </vt:vector>
  </HeadingPairs>
  <TitlesOfParts>
    <vt:vector size="42" baseType="lpstr">
      <vt:lpstr>Data</vt:lpstr>
      <vt:lpstr>Sheet2</vt:lpstr>
      <vt:lpstr>ModData</vt:lpstr>
      <vt:lpstr>MD to GPX</vt:lpstr>
      <vt:lpstr>Information</vt:lpstr>
      <vt:lpstr>ANT team</vt:lpstr>
      <vt:lpstr>Calculator</vt:lpstr>
      <vt:lpstr>Paton to Verify</vt:lpstr>
      <vt:lpstr>SWH01C Penobscott Bay</vt:lpstr>
      <vt:lpstr>SWH01N Penobscott Rvr</vt:lpstr>
      <vt:lpstr>SWH01S Rockland</vt:lpstr>
      <vt:lpstr>SWH03 Bucks Harbor</vt:lpstr>
      <vt:lpstr>SWH04 SouthEast Apprch</vt:lpstr>
      <vt:lpstr>SWH05 West Mount Desert I</vt:lpstr>
      <vt:lpstr>SWH06 E Mount Desert I</vt:lpstr>
      <vt:lpstr>SWH07 Eastren Bay</vt:lpstr>
      <vt:lpstr>SWH08 Machias Bay</vt:lpstr>
      <vt:lpstr>SWH10 Cobscook Bay</vt:lpstr>
      <vt:lpstr>SWHPOC</vt:lpstr>
      <vt:lpstr>Information!Print_Area</vt:lpstr>
      <vt:lpstr>'SWH01C Penobscott Bay'!Print_Area</vt:lpstr>
      <vt:lpstr>'SWH01N Penobscott Rvr'!Print_Area</vt:lpstr>
      <vt:lpstr>'SWH01S Rockland'!Print_Area</vt:lpstr>
      <vt:lpstr>'SWH03 Bucks Harbor'!Print_Area</vt:lpstr>
      <vt:lpstr>'SWH04 SouthEast Apprch'!Print_Area</vt:lpstr>
      <vt:lpstr>'SWH05 West Mount Desert I'!Print_Area</vt:lpstr>
      <vt:lpstr>'SWH06 E Mount Desert I'!Print_Area</vt:lpstr>
      <vt:lpstr>'SWH07 Eastren Bay'!Print_Area</vt:lpstr>
      <vt:lpstr>'SWH08 Machias Bay'!Print_Area</vt:lpstr>
      <vt:lpstr>'SWH10 Cobscook Bay'!Print_Area</vt:lpstr>
      <vt:lpstr>SWHPOC!Print_Area</vt:lpstr>
      <vt:lpstr>'SWH01C Penobscott Bay'!Print_Titles</vt:lpstr>
      <vt:lpstr>'SWH01N Penobscott Rvr'!Print_Titles</vt:lpstr>
      <vt:lpstr>'SWH01S Rockland'!Print_Titles</vt:lpstr>
      <vt:lpstr>'SWH03 Bucks Harbor'!Print_Titles</vt:lpstr>
      <vt:lpstr>'SWH04 SouthEast Apprch'!Print_Titles</vt:lpstr>
      <vt:lpstr>'SWH05 West Mount Desert I'!Print_Titles</vt:lpstr>
      <vt:lpstr>'SWH06 E Mount Desert I'!Print_Titles</vt:lpstr>
      <vt:lpstr>'SWH07 Eastren Bay'!Print_Titles</vt:lpstr>
      <vt:lpstr>'SWH08 Machias Bay'!Print_Titles</vt:lpstr>
      <vt:lpstr>'SWH10 Cobscook Bay'!Print_Titles</vt:lpstr>
      <vt:lpstr>SWHPOC!Print_Titles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dc:creator>
  <cp:lastModifiedBy>Stephen Wagner</cp:lastModifiedBy>
  <cp:lastPrinted>2022-03-10T20:37:31Z</cp:lastPrinted>
  <dcterms:created xsi:type="dcterms:W3CDTF">2021-03-01T16:41:42Z</dcterms:created>
  <dcterms:modified xsi:type="dcterms:W3CDTF">2024-03-03T19:23:28Z</dcterms:modified>
</cp:coreProperties>
</file>