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teve Wagner\Documents\0-USCG AUX\DSO-NS\2024\S Portland\"/>
    </mc:Choice>
  </mc:AlternateContent>
  <xr:revisionPtr revIDLastSave="0" documentId="13_ncr:1_{95427626-BB1D-4EDE-A0CA-5240DA54A35F}" xr6:coauthVersionLast="47" xr6:coauthVersionMax="47" xr10:uidLastSave="{00000000-0000-0000-0000-000000000000}"/>
  <bookViews>
    <workbookView xWindow="-108" yWindow="-108" windowWidth="23256" windowHeight="13896" tabRatio="942" firstSheet="1" activeTab="6" xr2:uid="{E2078186-A2B0-4648-952B-DB403102E776}"/>
  </bookViews>
  <sheets>
    <sheet name="Sheet5" sheetId="5" state="hidden" r:id="rId1"/>
    <sheet name="RawData" sheetId="24" r:id="rId2"/>
    <sheet name="Sheet2" sheetId="25" r:id="rId3"/>
    <sheet name="Information" sheetId="17" r:id="rId4"/>
    <sheet name="ANT Info" sheetId="20" r:id="rId5"/>
    <sheet name="Calculator" sheetId="21" r:id="rId6"/>
    <sheet name="PATONs to Verify" sheetId="22" r:id="rId7"/>
    <sheet name="BH1 Booth Bay Harbor" sheetId="8" r:id="rId8"/>
    <sheet name="BH 2 Merrymeetings Bay" sheetId="9" r:id="rId9"/>
    <sheet name="BH 3 Sheepscot River" sheetId="10" r:id="rId10"/>
    <sheet name="BH 4 Friendship Long Isl." sheetId="6" r:id="rId11"/>
    <sheet name="CB1 Casco Bay" sheetId="7" r:id="rId12"/>
    <sheet name="CB2 Orrs Isl 2 C.Small" sheetId="11" r:id="rId13"/>
    <sheet name="PH1 Portsmouth Harbor" sheetId="13" r:id="rId14"/>
    <sheet name="PH2 Prtsmth Hrbr CLASS 1" sheetId="14" r:id="rId15"/>
    <sheet name="SB Saco Bay" sheetId="15" r:id="rId16"/>
  </sheets>
  <definedNames>
    <definedName name="_xlnm.Print_Area" localSheetId="8">'BH 2 Merrymeetings Bay'!$A$3:$K$21</definedName>
    <definedName name="_xlnm.Print_Area" localSheetId="9">'BH 3 Sheepscot River'!$C$3:$K$19</definedName>
    <definedName name="_xlnm.Print_Area" localSheetId="10">'BH 4 Friendship Long Isl.'!$A$3:$K$17</definedName>
    <definedName name="_xlnm.Print_Area" localSheetId="7">'BH1 Booth Bay Harbor'!$A$2:$K$66</definedName>
    <definedName name="_xlnm.Print_Area" localSheetId="11">'CB1 Casco Bay'!$A$3:$K$48</definedName>
    <definedName name="_xlnm.Print_Area" localSheetId="12">'CB2 Orrs Isl 2 C.Small'!$A$3:$K$18</definedName>
    <definedName name="_xlnm.Print_Area" localSheetId="3">Information!$A$1:$A$21</definedName>
    <definedName name="_xlnm.Print_Area" localSheetId="13">'PH1 Portsmouth Harbor'!$A$3:$K$28</definedName>
    <definedName name="_xlnm.Print_Area" localSheetId="14">'PH2 Prtsmth Hrbr CLASS 1'!$A$3:$K$12</definedName>
    <definedName name="_xlnm.Print_Area" localSheetId="15">'SB Saco Bay'!$A$2:$K$21</definedName>
    <definedName name="_xlnm.Print_Titles" localSheetId="8">'BH 2 Merrymeetings Bay'!$2:$2</definedName>
    <definedName name="_xlnm.Print_Titles" localSheetId="9">'BH 3 Sheepscot River'!$2:$2</definedName>
    <definedName name="_xlnm.Print_Titles" localSheetId="10">'BH 4 Friendship Long Isl.'!$2:$2</definedName>
    <definedName name="_xlnm.Print_Titles" localSheetId="7">'BH1 Booth Bay Harbor'!$2:$2</definedName>
    <definedName name="_xlnm.Print_Titles" localSheetId="11">'CB1 Casco Bay'!$2:$2</definedName>
    <definedName name="_xlnm.Print_Titles" localSheetId="12">'CB2 Orrs Isl 2 C.Small'!$2:$2</definedName>
    <definedName name="_xlnm.Print_Titles" localSheetId="13">'PH1 Portsmouth Harbor'!$2:$2</definedName>
    <definedName name="_xlnm.Print_Titles" localSheetId="14">'PH2 Prtsmth Hrbr CLASS 1'!$2:$2</definedName>
    <definedName name="_xlnm.Print_Titles" localSheetId="15">'SB Saco Bay'!$2:$2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22" l="1"/>
  <c r="L1" i="25"/>
  <c r="E1" i="25"/>
  <c r="A1" i="25"/>
  <c r="B1" i="25" s="1"/>
  <c r="F1" i="25"/>
  <c r="AJ1" i="22"/>
  <c r="AF1" i="22"/>
  <c r="AB1" i="22"/>
  <c r="X1" i="22"/>
  <c r="T1" i="22"/>
  <c r="C1" i="22"/>
  <c r="U1" i="22" s="1"/>
  <c r="F1" i="15"/>
  <c r="A1" i="15"/>
  <c r="F1" i="14"/>
  <c r="A1" i="14"/>
  <c r="F1" i="13"/>
  <c r="A1" i="13"/>
  <c r="F1" i="11"/>
  <c r="A1" i="11"/>
  <c r="F1" i="7"/>
  <c r="A1" i="7"/>
  <c r="F1" i="6"/>
  <c r="A1" i="6"/>
  <c r="F1" i="10"/>
  <c r="A1" i="10"/>
  <c r="F1" i="9"/>
  <c r="A1" i="9"/>
  <c r="F1" i="8"/>
  <c r="A1" i="8"/>
  <c r="D22" i="17"/>
  <c r="D21" i="17"/>
  <c r="D20" i="17"/>
  <c r="E62" i="21"/>
  <c r="D43" i="21"/>
  <c r="D51" i="21" s="1"/>
  <c r="C43" i="21"/>
  <c r="G43" i="21" s="1"/>
  <c r="D46" i="21" s="1"/>
  <c r="E46" i="21" s="1"/>
  <c r="D42" i="21"/>
  <c r="D50" i="21" s="1"/>
  <c r="C42" i="21"/>
  <c r="C55" i="21" s="1"/>
  <c r="F35" i="21"/>
  <c r="D34" i="21"/>
  <c r="G32" i="21"/>
  <c r="G28" i="21"/>
  <c r="G24" i="21"/>
  <c r="G20" i="21"/>
  <c r="K14" i="21"/>
  <c r="G11" i="21"/>
  <c r="G10" i="21"/>
  <c r="K3" i="21"/>
  <c r="N14" i="21" s="1"/>
  <c r="N8" i="21" s="1"/>
  <c r="C3" i="21"/>
  <c r="AC1" i="22" l="1"/>
  <c r="AG1" i="22"/>
  <c r="Y1" i="22"/>
  <c r="AK1" i="22"/>
  <c r="O8" i="21"/>
  <c r="J6" i="21"/>
  <c r="G42" i="21"/>
  <c r="D47" i="21" s="1"/>
  <c r="C50" i="21"/>
  <c r="C53" i="21" s="1"/>
  <c r="C54" i="21" s="1"/>
  <c r="F15" i="21" s="1"/>
  <c r="N13" i="21"/>
  <c r="N10" i="21" s="1"/>
  <c r="O10" i="21" s="1"/>
  <c r="C51" i="21"/>
  <c r="C14" i="21" l="1"/>
  <c r="C15" i="21" s="1"/>
  <c r="F14" i="21" s="1"/>
  <c r="E47" i="21"/>
  <c r="N7" i="21"/>
  <c r="O7" i="21" s="1"/>
  <c r="C10" i="21" l="1"/>
  <c r="C1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author>
  </authors>
  <commentList>
    <comment ref="B3" authorId="0" shapeId="0" xr:uid="{E6D9425A-8DCF-4C6C-8DFA-89EBA6441B8C}">
      <text>
        <r>
          <rPr>
            <sz val="12"/>
            <color indexed="81"/>
            <rFont val="Calibri"/>
            <family val="2"/>
          </rPr>
          <t>Enter the appropriate Aid Type number  for the PATON being reviewed.
1 = Fixed Lateral Daybeacon.
2 = Floating Lateral Buoy.
3 = Fixed or Floating Regulatory PATON.
0 = Blank (Does not calculate error.)</t>
        </r>
      </text>
    </comment>
    <comment ref="D3" authorId="0" shapeId="0" xr:uid="{67DB3753-CFA0-4F29-BDD3-079CD7C8D0EB}">
      <text>
        <r>
          <rPr>
            <sz val="12"/>
            <color indexed="81"/>
            <rFont val="Calibri"/>
            <family val="2"/>
          </rPr>
          <t xml:space="preserve">Enter the EPE - Estimated Position Error from a marine-grade GPS set.      
For effective accuracy, WAAS should be enabled in your GPS. 
EPE must be 20 feet or below.
</t>
        </r>
      </text>
    </comment>
    <comment ref="E3" authorId="0" shapeId="0" xr:uid="{D7D8F0F5-73CC-4DAE-A696-349D9893CC21}">
      <text>
        <r>
          <rPr>
            <sz val="10"/>
            <color indexed="81"/>
            <rFont val="Tahoma"/>
            <family val="2"/>
          </rPr>
          <t>Enter the Distance from the antenna on your GPS set to the object.</t>
        </r>
        <r>
          <rPr>
            <sz val="9"/>
            <color indexed="81"/>
            <rFont val="Tahoma"/>
            <family val="2"/>
          </rPr>
          <t xml:space="preserve">
</t>
        </r>
      </text>
    </comment>
    <comment ref="H3" authorId="0" shapeId="0" xr:uid="{E6C0194A-D2E3-4179-992F-55730D6A46AF}">
      <text>
        <r>
          <rPr>
            <sz val="10"/>
            <color indexed="81"/>
            <rFont val="Calibri"/>
            <family val="2"/>
          </rPr>
          <t>Enter the correction for the HOT - Height of Tide for the time when the depth reading was taken.</t>
        </r>
        <r>
          <rPr>
            <sz val="9"/>
            <color indexed="81"/>
            <rFont val="Calibri"/>
            <family val="2"/>
          </rPr>
          <t xml:space="preserve">
</t>
        </r>
      </text>
    </comment>
    <comment ref="I3" authorId="0" shapeId="0" xr:uid="{D249B0D1-AE36-469F-BCD3-14A17637E544}">
      <text>
        <r>
          <rPr>
            <sz val="10"/>
            <color indexed="81"/>
            <rFont val="Calibri"/>
            <family val="2"/>
          </rPr>
          <t>Enter the distance (in feet) from the location of the transducer under the water to the waterline.</t>
        </r>
        <r>
          <rPr>
            <sz val="9"/>
            <color indexed="81"/>
            <rFont val="Calibri"/>
            <family val="2"/>
          </rPr>
          <t xml:space="preserve">
</t>
        </r>
      </text>
    </comment>
    <comment ref="J3" authorId="0" shapeId="0" xr:uid="{A899093C-9A6E-4908-9BA7-B05E89E40F5A}">
      <text>
        <r>
          <rPr>
            <sz val="10"/>
            <color indexed="81"/>
            <rFont val="Calibri"/>
            <family val="2"/>
          </rPr>
          <t>Enter the depth read out from your Echo Sounder or the Lead Line.</t>
        </r>
        <r>
          <rPr>
            <sz val="9"/>
            <color indexed="81"/>
            <rFont val="Tahoma"/>
            <family val="2"/>
          </rPr>
          <t xml:space="preserve">
</t>
        </r>
      </text>
    </comment>
    <comment ref="C7" authorId="0" shapeId="0" xr:uid="{6E642C4B-CCD2-49D7-A533-2D981E98A86F}">
      <text>
        <r>
          <rPr>
            <sz val="10"/>
            <color indexed="81"/>
            <rFont val="Calibri"/>
            <family val="2"/>
          </rPr>
          <t xml:space="preserve">Enter the Latitude formatted as: 
 </t>
        </r>
        <r>
          <rPr>
            <b/>
            <u/>
            <sz val="10"/>
            <color indexed="81"/>
            <rFont val="Calibri"/>
            <family val="2"/>
          </rPr>
          <t>DD-MM-SS.SSS</t>
        </r>
        <r>
          <rPr>
            <sz val="10"/>
            <color indexed="81"/>
            <rFont val="Calibri"/>
            <family val="2"/>
          </rPr>
          <t>.</t>
        </r>
      </text>
    </comment>
    <comment ref="G7" authorId="0" shapeId="0" xr:uid="{67445DAB-D926-4074-9B18-DF630F4F6A0B}">
      <text>
        <r>
          <rPr>
            <sz val="11"/>
            <color indexed="81"/>
            <rFont val="Calibri"/>
            <family val="2"/>
          </rPr>
          <t xml:space="preserve">Enter the latitude formatted as: 
</t>
        </r>
        <r>
          <rPr>
            <b/>
            <u/>
            <sz val="11"/>
            <color indexed="81"/>
            <rFont val="Calibri"/>
            <family val="2"/>
          </rPr>
          <t>DD-MM-SS.SSS.</t>
        </r>
        <r>
          <rPr>
            <sz val="9"/>
            <color indexed="81"/>
            <rFont val="Tahoma"/>
            <family val="2"/>
          </rPr>
          <t xml:space="preserve">
</t>
        </r>
      </text>
    </comment>
    <comment ref="K7" authorId="0" shapeId="0" xr:uid="{47EFFD04-0D20-4683-AE84-8909135E5DD7}">
      <text>
        <r>
          <rPr>
            <b/>
            <sz val="9"/>
            <color indexed="81"/>
            <rFont val="Tahoma"/>
            <family val="2"/>
          </rPr>
          <t>Enter the Range of Tide for the local area.</t>
        </r>
      </text>
    </comment>
    <comment ref="C8" authorId="0" shapeId="0" xr:uid="{8F90EE9E-AA43-44F2-A45E-EA2246908C55}">
      <text>
        <r>
          <rPr>
            <sz val="10"/>
            <color indexed="81"/>
            <rFont val="Calibri"/>
            <family val="2"/>
          </rPr>
          <t xml:space="preserve">Enter the longitude formatted as:  
</t>
        </r>
        <r>
          <rPr>
            <b/>
            <u/>
            <sz val="10"/>
            <color indexed="81"/>
            <rFont val="Calibri"/>
            <family val="2"/>
          </rPr>
          <t>DDD-MM-SS.SSS</t>
        </r>
      </text>
    </comment>
    <comment ref="G8" authorId="0" shapeId="0" xr:uid="{9783C2EA-CCE6-4EAA-B222-4BCD143353DC}">
      <text>
        <r>
          <rPr>
            <sz val="10"/>
            <color indexed="81"/>
            <rFont val="Calibri"/>
            <family val="2"/>
          </rPr>
          <t xml:space="preserve">Enter the longitude formatted as:  
</t>
        </r>
        <r>
          <rPr>
            <b/>
            <u/>
            <sz val="10"/>
            <color indexed="81"/>
            <rFont val="Calibri"/>
            <family val="2"/>
          </rPr>
          <t>DDD-MM-SS.SSS</t>
        </r>
      </text>
    </comment>
    <comment ref="K11" authorId="0" shapeId="0" xr:uid="{F45A7647-CA54-43C8-853E-E88F5E865FE8}">
      <text>
        <r>
          <rPr>
            <b/>
            <sz val="9"/>
            <color indexed="81"/>
            <rFont val="Tahoma"/>
            <family val="2"/>
          </rPr>
          <t>Enter the Factor for the length of the harness for the buoy. (1.5 is suggested)</t>
        </r>
      </text>
    </comment>
    <comment ref="K12" authorId="0" shapeId="0" xr:uid="{92591961-0E62-45E6-8E96-831E3979F71F}">
      <text>
        <r>
          <rPr>
            <b/>
            <sz val="9"/>
            <color indexed="81"/>
            <rFont val="Tahoma"/>
            <family val="2"/>
          </rPr>
          <t>Enter the Factor to handle the extreme heights of tide in the local area. (1.2 is suggested)</t>
        </r>
      </text>
    </comment>
    <comment ref="E20" authorId="0" shapeId="0" xr:uid="{73BE52EC-6D30-413B-8EEE-74F3DE9BF526}">
      <text>
        <r>
          <rPr>
            <sz val="10"/>
            <color indexed="81"/>
            <rFont val="Calibri"/>
            <family val="2"/>
          </rPr>
          <t>ENTER THE DISTANCE IN NAUTICAL MILES</t>
        </r>
      </text>
    </comment>
    <comment ref="E24" authorId="0" shapeId="0" xr:uid="{4E41D77C-9FC5-4FC1-97E7-A0EEF685FB09}">
      <text>
        <r>
          <rPr>
            <sz val="10"/>
            <color indexed="81"/>
            <rFont val="Calibri"/>
            <family val="2"/>
          </rPr>
          <t>ENTER THE DISTANCE IN METERS.</t>
        </r>
        <r>
          <rPr>
            <sz val="9"/>
            <color indexed="81"/>
            <rFont val="Tahoma"/>
            <family val="2"/>
          </rPr>
          <t xml:space="preserve">
</t>
        </r>
      </text>
    </comment>
    <comment ref="E28" authorId="0" shapeId="0" xr:uid="{8CF6E6CA-944B-407E-B5CB-784CDFEB30BE}">
      <text>
        <r>
          <rPr>
            <sz val="10"/>
            <color indexed="81"/>
            <rFont val="Calibri"/>
            <family val="2"/>
          </rPr>
          <t>ENTER THE DISTANCE IN FEET.</t>
        </r>
        <r>
          <rPr>
            <sz val="9"/>
            <color indexed="81"/>
            <rFont val="Tahoma"/>
            <family val="2"/>
          </rPr>
          <t xml:space="preserve">
</t>
        </r>
      </text>
    </comment>
    <comment ref="D35" authorId="0" shapeId="0" xr:uid="{33C8D46F-C434-4D7F-8C84-52A48D69E6A5}">
      <text>
        <r>
          <rPr>
            <sz val="9"/>
            <color indexed="81"/>
            <rFont val="Tahoma"/>
            <family val="2"/>
          </rPr>
          <t xml:space="preserve">Enter the scale of the NOAA chart that is being used.
</t>
        </r>
      </text>
    </comment>
  </commentList>
</comments>
</file>

<file path=xl/sharedStrings.xml><?xml version="1.0" encoding="utf-8"?>
<sst xmlns="http://schemas.openxmlformats.org/spreadsheetml/2006/main" count="6232" uniqueCount="1245">
  <si>
    <t>Status</t>
  </si>
  <si>
    <t>Inspected</t>
  </si>
  <si>
    <t>LLNR</t>
  </si>
  <si>
    <t>Aid#</t>
  </si>
  <si>
    <t>Paton Name</t>
  </si>
  <si>
    <t>Lat</t>
  </si>
  <si>
    <t>Long</t>
  </si>
  <si>
    <t>Type</t>
  </si>
  <si>
    <t>Class</t>
  </si>
  <si>
    <t>Ann ver</t>
  </si>
  <si>
    <t>D/D/F</t>
  </si>
  <si>
    <t>Patrol area</t>
  </si>
  <si>
    <t>Owner</t>
  </si>
  <si>
    <t>Action</t>
  </si>
  <si>
    <t>Set Pull</t>
  </si>
  <si>
    <t>Paton Report</t>
  </si>
  <si>
    <t>Back Channel No Wake Buoy A  </t>
  </si>
  <si>
    <t>43 04 53.76 N</t>
  </si>
  <si>
    <t>70 43 20.700 W</t>
  </si>
  <si>
    <t>3 </t>
  </si>
  <si>
    <t>No</t>
  </si>
  <si>
    <t>PH1</t>
  </si>
  <si>
    <t>05/01 - 10/14 </t>
  </si>
  <si>
    <t>Back Channel No Wake Buoy B  </t>
  </si>
  <si>
    <t>43 05 03.10 N</t>
  </si>
  <si>
    <t>70 42 51.100 W</t>
  </si>
  <si>
    <t>Back Channel No Wake Buoy C  </t>
  </si>
  <si>
    <t>43 04 51.90 N</t>
  </si>
  <si>
    <t>70 44 54.180 W</t>
  </si>
  <si>
    <t>Yes</t>
  </si>
  <si>
    <t>Back Channel No Wake Buoy D  </t>
  </si>
  <si>
    <t>43 05 00.72 N</t>
  </si>
  <si>
    <t>70 45 00.010 W</t>
  </si>
  <si>
    <t>Back River Speed Bouy   </t>
  </si>
  <si>
    <t>43 53 03.96 N</t>
  </si>
  <si>
    <t>69 40 00.180 W</t>
  </si>
  <si>
    <t>BH3</t>
  </si>
  <si>
    <t>05/01 - 10/31 </t>
  </si>
  <si>
    <t>Badgers Island Marina No Wake Buoy A  </t>
  </si>
  <si>
    <t>43 04 50.58 N</t>
  </si>
  <si>
    <t>70 45 14.040 W</t>
  </si>
  <si>
    <t>Badgers Island Marina No Wake Buoy B  </t>
  </si>
  <si>
    <t>43 04 50.40 N</t>
  </si>
  <si>
    <t>70 45 19.020 W</t>
  </si>
  <si>
    <t>2 </t>
  </si>
  <si>
    <t>Basket Island Lighted Shellfish Raft A   </t>
  </si>
  <si>
    <t>43 43 58.00 N</t>
  </si>
  <si>
    <t>70 09 52.000 W</t>
  </si>
  <si>
    <t>Batson River No Wake Buoy   </t>
  </si>
  <si>
    <t>43 23 15.00 N</t>
  </si>
  <si>
    <t>70 25 40.500 W</t>
  </si>
  <si>
    <t>SB</t>
  </si>
  <si>
    <t>05/02 - 09/15 </t>
  </si>
  <si>
    <t>Boothbay Harbor No Wake Lighted Buoy A   </t>
  </si>
  <si>
    <t>43 50 22.26 N</t>
  </si>
  <si>
    <t>69 38 24.420 W</t>
  </si>
  <si>
    <t>BH1</t>
  </si>
  <si>
    <t>05/15 - 10/15 </t>
  </si>
  <si>
    <t>Boothbay Harbor No Wake Lighted Buoy B   </t>
  </si>
  <si>
    <t>43 50 20.64 N</t>
  </si>
  <si>
    <t>69 38 20.520 W</t>
  </si>
  <si>
    <t>Boothbay Harbor No Wake Lighted Buoy C   </t>
  </si>
  <si>
    <t>43 50 18.54 N</t>
  </si>
  <si>
    <t>69 38 15.240 W</t>
  </si>
  <si>
    <t>Boothbay Harbor No Wake Lighted Buoy D   </t>
  </si>
  <si>
    <t>43 50 12.12 N</t>
  </si>
  <si>
    <t>69 37 55.080 W</t>
  </si>
  <si>
    <t>Boothbay Harbor Shipyard Rock Daybeacon   </t>
  </si>
  <si>
    <t>43 50 54.00 N</t>
  </si>
  <si>
    <t>69 37 55.000 W</t>
  </si>
  <si>
    <t>Bowdoin College Harpswell Cove Research Lighted Buoy R   </t>
  </si>
  <si>
    <t>43 45 38.28 N</t>
  </si>
  <si>
    <t>69 59 18.720 W</t>
  </si>
  <si>
    <t>04/01 - 11/01 </t>
  </si>
  <si>
    <t>Bristol Gut No Wake Buoy A   </t>
  </si>
  <si>
    <t>43 51 59.00 N</t>
  </si>
  <si>
    <t>69 33 14.000 W</t>
  </si>
  <si>
    <t>05/01 - 11/30 </t>
  </si>
  <si>
    <t>Bristol Gut No Wake Buoy B   </t>
  </si>
  <si>
    <t>43 51 51.40 N</t>
  </si>
  <si>
    <t>69 33 13.900 W</t>
  </si>
  <si>
    <t>Bristol Gut No Wake Buoy C   </t>
  </si>
  <si>
    <t>43 51 43.20 N</t>
  </si>
  <si>
    <t>69 33 33.600 W</t>
  </si>
  <si>
    <t>Bristol Gut No Wake Buoy D   </t>
  </si>
  <si>
    <t>43 51 39.20 N</t>
  </si>
  <si>
    <t>69 33 44.300 W</t>
  </si>
  <si>
    <t>Cabin Cove Oysters Aquaculture Buoy A   </t>
  </si>
  <si>
    <t>43 52 11.00 N</t>
  </si>
  <si>
    <t>69 34 010.000 W</t>
  </si>
  <si>
    <t>05/01 - 11/15 </t>
  </si>
  <si>
    <t>Cable Pier West Light   </t>
  </si>
  <si>
    <t>43 06 13.20 N</t>
  </si>
  <si>
    <t>70 47 31.500 W</t>
  </si>
  <si>
    <t>44 00 25.10 N</t>
  </si>
  <si>
    <t>69 52 53.600 W</t>
  </si>
  <si>
    <t>BH2</t>
  </si>
  <si>
    <t>05/25 - 10/01 </t>
  </si>
  <si>
    <t>Chauncey Creek No Wake Buoy A  </t>
  </si>
  <si>
    <t>43 04 46.78 N</t>
  </si>
  <si>
    <t>70 41 59.355 W</t>
  </si>
  <si>
    <t>Christmas Cove No Wake Buoy A   </t>
  </si>
  <si>
    <t>43 50 38.60 N</t>
  </si>
  <si>
    <t>69 33 34.000 W</t>
  </si>
  <si>
    <t>Christmas Cove No Wake Buoy B   </t>
  </si>
  <si>
    <t>43 50 38.00 N</t>
  </si>
  <si>
    <t>69 33 33.500 W</t>
  </si>
  <si>
    <t>Christmas Cove No Wake Buoy C   </t>
  </si>
  <si>
    <t>43 50 36.40 N</t>
  </si>
  <si>
    <t>69 33 32.000 W</t>
  </si>
  <si>
    <t>Cousins River No Wake Buoy   </t>
  </si>
  <si>
    <t>43 47 58.20 N</t>
  </si>
  <si>
    <t>70 09 05.280 W</t>
  </si>
  <si>
    <t>05/01 - 10/01 </t>
  </si>
  <si>
    <t>Cribstone Bridge Daybeacon 1   </t>
  </si>
  <si>
    <t>43 44 52.80 N</t>
  </si>
  <si>
    <t>Cribstone Bridge Daybeacon 2   </t>
  </si>
  <si>
    <t>Damariscotta River Buoy 26  </t>
  </si>
  <si>
    <t>44 01 51.75 N</t>
  </si>
  <si>
    <t>69 32 08.368 W</t>
  </si>
  <si>
    <t>05/01 - 11/01 </t>
  </si>
  <si>
    <t>Damariscotta River Buoy 28  </t>
  </si>
  <si>
    <t>44 01 55.54 N</t>
  </si>
  <si>
    <t>69 32 05.380 W</t>
  </si>
  <si>
    <t>Dogs Head Oyster Aquaculture Buoy A   </t>
  </si>
  <si>
    <t>43 47 48.03 N</t>
  </si>
  <si>
    <t>69 57 14.250 W</t>
  </si>
  <si>
    <t>DOVER OUTFALL REGULATORY BY   </t>
  </si>
  <si>
    <t>43 09 23.58 N</t>
  </si>
  <si>
    <t>70 49 51.400 W</t>
  </si>
  <si>
    <t>Factory Island Channel Buoy 1   </t>
  </si>
  <si>
    <t>43 29 32.25 N</t>
  </si>
  <si>
    <t>70 26 25.600 W</t>
  </si>
  <si>
    <t>05/01 - 10/30 </t>
  </si>
  <si>
    <t>Factory Island Channel Buoy 2   </t>
  </si>
  <si>
    <t>43 29 32.90 N</t>
  </si>
  <si>
    <t>70 26 24.900 W</t>
  </si>
  <si>
    <t>Factory Island Channel Buoy 3  </t>
  </si>
  <si>
    <t>43 29 38.40 N</t>
  </si>
  <si>
    <t>70 26 41.000 W</t>
  </si>
  <si>
    <t>Factory Island Channel Buoy 4   </t>
  </si>
  <si>
    <t>43 29 38.70 N</t>
  </si>
  <si>
    <t>70 26 39.900 W</t>
  </si>
  <si>
    <t>Factory Island Channel Buoy 5   </t>
  </si>
  <si>
    <t>43 29 34.80 N</t>
  </si>
  <si>
    <t>70 26 46.300 W</t>
  </si>
  <si>
    <t>Factory Island Channel Buoy 6   </t>
  </si>
  <si>
    <t>43 29 34.90 N</t>
  </si>
  <si>
    <t>70 26 47.800 W</t>
  </si>
  <si>
    <t>Fore River Outfall Daybeacon   </t>
  </si>
  <si>
    <t>43 38 32.47 N</t>
  </si>
  <si>
    <t>70 15 35.280 W</t>
  </si>
  <si>
    <t>Gamage Shipyard No Wake Buoy   </t>
  </si>
  <si>
    <t>43 51 40.56 N</t>
  </si>
  <si>
    <t>69 33 39.600 W</t>
  </si>
  <si>
    <t>04/01 - 11/30 </t>
  </si>
  <si>
    <t>Georgetown No Wake Buoy A   </t>
  </si>
  <si>
    <t>43 51 13.44 N</t>
  </si>
  <si>
    <t>69 43 44.330 W</t>
  </si>
  <si>
    <t>Georgetown No Wake Buoy B  </t>
  </si>
  <si>
    <t>43 48 40.93 N</t>
  </si>
  <si>
    <t>69 44 44.830 W</t>
  </si>
  <si>
    <t>Georgetown No Wake Buoy C  </t>
  </si>
  <si>
    <t>43 48 34.30 N</t>
  </si>
  <si>
    <t>69 44 47.600 W</t>
  </si>
  <si>
    <t>Georgetown No Wake Buoy D   </t>
  </si>
  <si>
    <t>43 50 22.50 N</t>
  </si>
  <si>
    <t>69 42 48.500 W</t>
  </si>
  <si>
    <t>Georgetown No Wake Buoy E   </t>
  </si>
  <si>
    <t>43 49 40.13 N</t>
  </si>
  <si>
    <t>69 42 23.150 W</t>
  </si>
  <si>
    <t>Georgetown No Wake Buoy F   </t>
  </si>
  <si>
    <t>43 49 23.62 N</t>
  </si>
  <si>
    <t>69 42 20.650 W</t>
  </si>
  <si>
    <t>Georgetown No Wake Buoy G   </t>
  </si>
  <si>
    <t>43 49 09.35 N</t>
  </si>
  <si>
    <t>69 42 36.750 W</t>
  </si>
  <si>
    <t>Georgetown No Wake Buoy H   </t>
  </si>
  <si>
    <t>43 48 25.41 N</t>
  </si>
  <si>
    <t>69 43 06.830 W</t>
  </si>
  <si>
    <t>Gun Point Creek No Wake Buoy  </t>
  </si>
  <si>
    <t>43 45 57.84 N</t>
  </si>
  <si>
    <t>69 56 51.060 W</t>
  </si>
  <si>
    <t>HBS Lighted Buoy 1   </t>
  </si>
  <si>
    <t>43 43 23.94 N</t>
  </si>
  <si>
    <t>70 11 54.780 W</t>
  </si>
  <si>
    <t>04/01 - 11/15 </t>
  </si>
  <si>
    <t>HBS Lighted Buoy 2   </t>
  </si>
  <si>
    <t>43 43 25.68 N</t>
  </si>
  <si>
    <t>70 11 52.920 W</t>
  </si>
  <si>
    <t>BH4</t>
  </si>
  <si>
    <t>Little Chebeague Island Aquaculture Buoy A   </t>
  </si>
  <si>
    <t>43 42 29.74 N</t>
  </si>
  <si>
    <t>70 09 31.270 W</t>
  </si>
  <si>
    <t>Little Chebeague Island Aquaculture Buoy B   </t>
  </si>
  <si>
    <t>43 42 28.54 N</t>
  </si>
  <si>
    <t>70 09 31.140 W</t>
  </si>
  <si>
    <t>Little Chebeague Island Aquaculture Buoy C   </t>
  </si>
  <si>
    <t>43 42 29.30 N</t>
  </si>
  <si>
    <t>70 09 22.850 W</t>
  </si>
  <si>
    <t>Little Chebeague Island Aquaculture Buoy D   </t>
  </si>
  <si>
    <t>43 42 28.06 N</t>
  </si>
  <si>
    <t>70 09 22.840 W</t>
  </si>
  <si>
    <t>Little River No Wake Buoy   </t>
  </si>
  <si>
    <t>43 49 30.70 N</t>
  </si>
  <si>
    <t>69 35 00.100 W</t>
  </si>
  <si>
    <t>43 24 05.40 N</t>
  </si>
  <si>
    <t>70 23 56.400 W</t>
  </si>
  <si>
    <t>Maddock Cove No Wake Buoy   </t>
  </si>
  <si>
    <t>43 50 09.18 N</t>
  </si>
  <si>
    <t>69 40 48.420 W</t>
  </si>
  <si>
    <t>05/15 - 12/01 </t>
  </si>
  <si>
    <t>McFarland Island Daybeacon   </t>
  </si>
  <si>
    <t>43 50 54.69 N</t>
  </si>
  <si>
    <t>69 37 49.800 W</t>
  </si>
  <si>
    <t>McFarland Island Daybeacon 11   </t>
  </si>
  <si>
    <t>43 50 52.38 N</t>
  </si>
  <si>
    <t>69 37 42.600 W</t>
  </si>
  <si>
    <t>Mere Point Brunswick PD Boat Launch Buoy 1   </t>
  </si>
  <si>
    <t>43 49 38.04 N</t>
  </si>
  <si>
    <t>70 00 56.880 W</t>
  </si>
  <si>
    <t>Mere Point Brunswick PD Boat Launch Buoy 2   </t>
  </si>
  <si>
    <t>43 49 38.82 N</t>
  </si>
  <si>
    <t>70 00 55.980 W</t>
  </si>
  <si>
    <t>Mere Point Brunswick PD Boat Launch Buoy 3   </t>
  </si>
  <si>
    <t>43 49 39.54 N</t>
  </si>
  <si>
    <t>70 00 58.440 W</t>
  </si>
  <si>
    <t>Mere Point Brunswick PD Boat Launch Buoy 4   </t>
  </si>
  <si>
    <t>43 49 40.20 N</t>
  </si>
  <si>
    <t>70 00 57.840 W</t>
  </si>
  <si>
    <t>Mere Point Oyster Company Aquaculture Buoy NE   </t>
  </si>
  <si>
    <t>43 50 14.92 N</t>
  </si>
  <si>
    <t>70 01 17.470 W</t>
  </si>
  <si>
    <t>Mere Point Oyster Company Aquaculture Buoy NW   </t>
  </si>
  <si>
    <t>43 50 19.10 N</t>
  </si>
  <si>
    <t>70 01 25.000 W</t>
  </si>
  <si>
    <t>Mere Point Oyster Company Aquaculture Buoy SE   </t>
  </si>
  <si>
    <t>43 49 56.91 N</t>
  </si>
  <si>
    <t>70 01 37.100 W</t>
  </si>
  <si>
    <t>Mere Point Oyster Company Aquaculture Buoy SW   </t>
  </si>
  <si>
    <t>43 50 11.30 N</t>
  </si>
  <si>
    <t>70 01 33.200 W</t>
  </si>
  <si>
    <t>Merrymeeting Bay Buoy 1   </t>
  </si>
  <si>
    <t>43 58 58.19 N</t>
  </si>
  <si>
    <t>69 51 17.000 W</t>
  </si>
  <si>
    <t>Merrymeeting Bay Buoy 3   </t>
  </si>
  <si>
    <t>Merrymeeting Bay Buoy 4   </t>
  </si>
  <si>
    <t>43 58 52.31 N</t>
  </si>
  <si>
    <t>69 52 15.400 W</t>
  </si>
  <si>
    <t>43 59 05.40 N</t>
  </si>
  <si>
    <t>69 52 33.720 W</t>
  </si>
  <si>
    <t>43 59 04.74 N</t>
  </si>
  <si>
    <t>69 52 31.740 W</t>
  </si>
  <si>
    <t>Mill Cove Buoy 3   </t>
  </si>
  <si>
    <t>43 38 44.98 N</t>
  </si>
  <si>
    <t>70 15 09.090 W</t>
  </si>
  <si>
    <t>04/01 - 10/30 </t>
  </si>
  <si>
    <t>Mill Cove Buoy 5   </t>
  </si>
  <si>
    <t>43 38 42.04 N</t>
  </si>
  <si>
    <t>70 15 07.780 W</t>
  </si>
  <si>
    <t>Mill Cove Buoy 7   </t>
  </si>
  <si>
    <t>43 38 39.82 N</t>
  </si>
  <si>
    <t>70 15 06.660 W</t>
  </si>
  <si>
    <t>Mill Cove Daybeacon 1   </t>
  </si>
  <si>
    <t>43 38 48.46 N</t>
  </si>
  <si>
    <t>70 15 11.719 W</t>
  </si>
  <si>
    <t>Mill Cove Daybeacon 11   </t>
  </si>
  <si>
    <t>43 38 32.89 N</t>
  </si>
  <si>
    <t>70 15 02.880 W</t>
  </si>
  <si>
    <t>Mill Cove Daybeacon 2   </t>
  </si>
  <si>
    <t>43 38 48.11 N</t>
  </si>
  <si>
    <t>70 15 12.489 W</t>
  </si>
  <si>
    <t>Mill Cove Daybeacon 4   </t>
  </si>
  <si>
    <t>43 38 44.43 N</t>
  </si>
  <si>
    <t>70 15 10.213 W</t>
  </si>
  <si>
    <t>Mill Cove Daybeacon 6   </t>
  </si>
  <si>
    <t>43 38 41.61 N</t>
  </si>
  <si>
    <t>70 15 08.487 W</t>
  </si>
  <si>
    <t>Mill Cove Daybeacon 8   </t>
  </si>
  <si>
    <t>43 38 39.36 N</t>
  </si>
  <si>
    <t>70 15 07.134 W</t>
  </si>
  <si>
    <t>Mill Cove Daybeacon 9   </t>
  </si>
  <si>
    <t>43 38 36.69 N</t>
  </si>
  <si>
    <t>70 15 06.168 W</t>
  </si>
  <si>
    <t>Mook Sea Farm Aquaculture Hazard Buoy EL3-A   </t>
  </si>
  <si>
    <t>44 01 07.80 N</t>
  </si>
  <si>
    <t>69 32 42.300 W</t>
  </si>
  <si>
    <t>05/01 - 12/15 </t>
  </si>
  <si>
    <t>Mook Sea Farm Aquaculture Hazard Buoy EL3-B  </t>
  </si>
  <si>
    <t>44 01 09.69 N</t>
  </si>
  <si>
    <t>69 32 39.000 W</t>
  </si>
  <si>
    <t>Mook Sea Farm Aquaculture Hazard Buoy EL3-C   </t>
  </si>
  <si>
    <t>44 01 11.40 N</t>
  </si>
  <si>
    <t>69 32 36.140 W</t>
  </si>
  <si>
    <t>Mook Sea Farm Aquaculture Hazard Buoy EL3-D  </t>
  </si>
  <si>
    <t>44 01 18.66 N</t>
  </si>
  <si>
    <t>69 32 36.060 W</t>
  </si>
  <si>
    <t>Mook Sea Farm Aquaculture Hazard Buoy EL3-E   </t>
  </si>
  <si>
    <t>44 01 26.61 N</t>
  </si>
  <si>
    <t>69 32 34.740 W</t>
  </si>
  <si>
    <t>Mook Sea Farm Aquaculture Hazard Buoy PP-A  </t>
  </si>
  <si>
    <t>43 59 59.77 N</t>
  </si>
  <si>
    <t>69 32 45.260 W</t>
  </si>
  <si>
    <t>Mook Sea Farm Aquaculture Hazard Buoy PP-B  </t>
  </si>
  <si>
    <t>43 59 59.30 N</t>
  </si>
  <si>
    <t>69 32 42.420 W</t>
  </si>
  <si>
    <t>Mook Sea Farm Aquaculture Hazard Buoy PP-C   </t>
  </si>
  <si>
    <t>43 59 58.87 N</t>
  </si>
  <si>
    <t>69 32 39.550 W</t>
  </si>
  <si>
    <t>Mook Sea Farm Aquaculture Hazard Buoy PP-D  </t>
  </si>
  <si>
    <t>43 59 58.40 N</t>
  </si>
  <si>
    <t>69 32 36.710 W</t>
  </si>
  <si>
    <t>Mook Sea Farm Aquaculture Hazard Buoy PP-E  </t>
  </si>
  <si>
    <t>44 00 00.70 N</t>
  </si>
  <si>
    <t>Mook Sea Farm Aquaculture Hazard Buoy PP-F  </t>
  </si>
  <si>
    <t>44 00 03.05 N</t>
  </si>
  <si>
    <t>69 32 35.100 W</t>
  </si>
  <si>
    <t>Mook Sea Farm Aquaculture Hazard Buoy PP-G   </t>
  </si>
  <si>
    <t>44 00 05.41 N</t>
  </si>
  <si>
    <t>69 32 34.370 W</t>
  </si>
  <si>
    <t>Mook Sea Farm Aquaculture Hazard Buoy PP-H   </t>
  </si>
  <si>
    <t>44 00 08.50 N</t>
  </si>
  <si>
    <t>69 32 35.330 W</t>
  </si>
  <si>
    <t>Mook Sea Farm Aquaculture Hazard Buoy PP-I   </t>
  </si>
  <si>
    <t>44 00 11.54 N</t>
  </si>
  <si>
    <t>69 32 36.360 W</t>
  </si>
  <si>
    <t>Mook Sea Farm Aquaculture Hazard Buoy PP-J   </t>
  </si>
  <si>
    <t>44 00 16.13 N</t>
  </si>
  <si>
    <t>69 32 37.890 W</t>
  </si>
  <si>
    <t>Mook Sea Farm Aquaculture Hazard Buoy PP-K   </t>
  </si>
  <si>
    <t>44 00 20.68 N</t>
  </si>
  <si>
    <t>69 32 39.430 W</t>
  </si>
  <si>
    <t>Murray Hill No Wake Buoy A   </t>
  </si>
  <si>
    <t>43 51 32.40 N</t>
  </si>
  <si>
    <t>69 35 33.400 W</t>
  </si>
  <si>
    <t>Murray Hill No Wake Buoy B   </t>
  </si>
  <si>
    <t>43 51 32.70 N</t>
  </si>
  <si>
    <t>69 35 30.100 W</t>
  </si>
  <si>
    <t>Murray Hill No Wake Buoy C   </t>
  </si>
  <si>
    <t>43 51 36.90 N</t>
  </si>
  <si>
    <t>69 35 31.000 W</t>
  </si>
  <si>
    <t>Murray Hill No Wake Buoy D   </t>
  </si>
  <si>
    <t>43 51 39.70 N</t>
  </si>
  <si>
    <t>69 35 30.000 W</t>
  </si>
  <si>
    <t>05/31 - 10/31 </t>
  </si>
  <si>
    <t>Negro Island North Hazard Daybeacon   </t>
  </si>
  <si>
    <t>43 49 20.40 N</t>
  </si>
  <si>
    <t>69 36 32.880 W</t>
  </si>
  <si>
    <t>Negro Island Speed Bouy   </t>
  </si>
  <si>
    <t>43 49 20.20 N</t>
  </si>
  <si>
    <t>69 36 29.300 W</t>
  </si>
  <si>
    <t>New Hampshire DES Oil Boom Deployment Lighted Buoy A   </t>
  </si>
  <si>
    <t>43 06 22.32 N</t>
  </si>
  <si>
    <t>70 51 20.880 W</t>
  </si>
  <si>
    <t>1 </t>
  </si>
  <si>
    <t>04/01 - 12/01 </t>
  </si>
  <si>
    <t>New Hampshire DES Oil Boom Deployment Lighted Buoy C   </t>
  </si>
  <si>
    <t>43 06 22.80 N</t>
  </si>
  <si>
    <t>70 51 23.280 W</t>
  </si>
  <si>
    <t>New Hampshire DES Oil Boom Deployment Lighted Buoy D   </t>
  </si>
  <si>
    <t>43 06 47.58 N</t>
  </si>
  <si>
    <t>70 51 43.620 W</t>
  </si>
  <si>
    <t>New Hampshire DES Oil Boom Deployment Lighted Buoy E   </t>
  </si>
  <si>
    <t>43 06 48.00 N</t>
  </si>
  <si>
    <t>70 51 45.900 W</t>
  </si>
  <si>
    <t>New Hampshire DES Oil Boom Deployment Lighted Buoy F   </t>
  </si>
  <si>
    <t>43 06 40.68 N</t>
  </si>
  <si>
    <t>70 51 37.260 W</t>
  </si>
  <si>
    <t>New Hampshire DES Oil Boom Deployment Lighted Buoy G   </t>
  </si>
  <si>
    <t>43 06 41.28 N</t>
  </si>
  <si>
    <t>70 51 39.600 W</t>
  </si>
  <si>
    <t>New Hampshire DES Oil Boom Deployment Lighted Buoy H   </t>
  </si>
  <si>
    <t>43 06 34.32 N</t>
  </si>
  <si>
    <t>70 51 31.500 W</t>
  </si>
  <si>
    <t>New Hampshire DES Oil Boom Deployment Lighted Buoy I   </t>
  </si>
  <si>
    <t>43 06 34.56 N</t>
  </si>
  <si>
    <t>70 51 33.060 W</t>
  </si>
  <si>
    <t>New Hampshire DES Oil Boom Deployment Lighted Buoy J   </t>
  </si>
  <si>
    <t>43 06 25.62 N</t>
  </si>
  <si>
    <t>70 51 23.700 W</t>
  </si>
  <si>
    <t>New Hampshire DES Oil Boom Deployment Lighted Buoy K   </t>
  </si>
  <si>
    <t>43 06 26.28 N</t>
  </si>
  <si>
    <t>70 51 25.620 W</t>
  </si>
  <si>
    <t>New Meadows River Cable Danger Buoy A   </t>
  </si>
  <si>
    <t>43 47 07.50 N</t>
  </si>
  <si>
    <t>69 52 36.000 W</t>
  </si>
  <si>
    <t>New Meadows River Cable Danger Buoy B   </t>
  </si>
  <si>
    <t>43 47 07.80 N</t>
  </si>
  <si>
    <t>69 52 30.900 W</t>
  </si>
  <si>
    <t>Newcastle No Wake Buoy A  </t>
  </si>
  <si>
    <t>44 01 10.34 N</t>
  </si>
  <si>
    <t>69 32 29.920 W</t>
  </si>
  <si>
    <t>Newcastle No Wake Buoy B  </t>
  </si>
  <si>
    <t>69 32 29.921 W</t>
  </si>
  <si>
    <t>Newcastle No Wake Buoy C  </t>
  </si>
  <si>
    <t>44 01 03.79 N</t>
  </si>
  <si>
    <t>69 32 35.706 W</t>
  </si>
  <si>
    <t>Ocean Point Pier No Wake Buoy   </t>
  </si>
  <si>
    <t>43 49 09.50 N</t>
  </si>
  <si>
    <t>69 36 20.400 W</t>
  </si>
  <si>
    <t>Pepperrell Cove Bouy 2   </t>
  </si>
  <si>
    <t>43 04 46.00 N</t>
  </si>
  <si>
    <t>70 42 16.000 W</t>
  </si>
  <si>
    <t>Pepperrell Cove Bouy 3   </t>
  </si>
  <si>
    <t>43 04 48.70 N</t>
  </si>
  <si>
    <t>70 42 15.700 W</t>
  </si>
  <si>
    <t>Pepperrell Cove Buoy 5   </t>
  </si>
  <si>
    <t>43 04 51.60 N</t>
  </si>
  <si>
    <t>70 42 15.300 W</t>
  </si>
  <si>
    <t>Pepperrell Cove Entrance No Wake Buoy A  </t>
  </si>
  <si>
    <t>43 04 42.64 N</t>
  </si>
  <si>
    <t>70 42 18.637 W</t>
  </si>
  <si>
    <t>Pepperrell Cove Entrance No Wake Buoy B  </t>
  </si>
  <si>
    <t>43 04 47.87 N</t>
  </si>
  <si>
    <t>70 42 28.609 W</t>
  </si>
  <si>
    <t>Pig Cove No Wake Buoy   </t>
  </si>
  <si>
    <t>43 49 16.80 N</t>
  </si>
  <si>
    <t>69 38 58.200 W</t>
  </si>
  <si>
    <t>Pine Cliff North No Wake Buoy   </t>
  </si>
  <si>
    <t>43 50 00.00 N</t>
  </si>
  <si>
    <t>69 38 57.600 W</t>
  </si>
  <si>
    <t>Pine Cliff South No Wake Buoy   </t>
  </si>
  <si>
    <t>43 49 51.00 N</t>
  </si>
  <si>
    <t>69 38 52.200 W</t>
  </si>
  <si>
    <t>Piscataqua Marina Memorial East No Wake Buoy  </t>
  </si>
  <si>
    <t>43 04 49.27 N</t>
  </si>
  <si>
    <t>70 45 03.880 W</t>
  </si>
  <si>
    <t>Pleasant Cove Oysters Aquaculture Buoy A  </t>
  </si>
  <si>
    <t>43 55 15.70 N</t>
  </si>
  <si>
    <t>69 35 32.000 W</t>
  </si>
  <si>
    <t>Port Clyde Channel Buoy 1  </t>
  </si>
  <si>
    <t>43 55 42.84 N</t>
  </si>
  <si>
    <t>69 15 51.480 W</t>
  </si>
  <si>
    <t>Port Clyde Channel Buoy 2  </t>
  </si>
  <si>
    <t>43 55 44.16 N</t>
  </si>
  <si>
    <t>69 15 50.580 W</t>
  </si>
  <si>
    <t>Port Clyde Channel Buoy 3  </t>
  </si>
  <si>
    <t>43 55 47.58 N</t>
  </si>
  <si>
    <t>69 15 55.320 W</t>
  </si>
  <si>
    <t>Port Clyde Channel Buoy 4  </t>
  </si>
  <si>
    <t>43 55 49.38 N</t>
  </si>
  <si>
    <t>69 15 53.520 W</t>
  </si>
  <si>
    <t>Portland Yacht Club Lighted Buoy 1   </t>
  </si>
  <si>
    <t>43 43 28.08 N</t>
  </si>
  <si>
    <t>70 11 47.880 W</t>
  </si>
  <si>
    <t>Portland Yacht Club Lighted Buoy 2   </t>
  </si>
  <si>
    <t>43 43 30.72 N</t>
  </si>
  <si>
    <t>70 11 47.940 W</t>
  </si>
  <si>
    <t>Rheubins Ledge Buoy 1   </t>
  </si>
  <si>
    <t>05/27 - 11/01 </t>
  </si>
  <si>
    <t>Rheubins Ledge Buoy 2   </t>
  </si>
  <si>
    <t>Richmond Channel No Wake Buoy A   </t>
  </si>
  <si>
    <t>44 05 21.90 N</t>
  </si>
  <si>
    <t>69 47 28.500 W</t>
  </si>
  <si>
    <t>Richmond Channel No Wake Buoy B   </t>
  </si>
  <si>
    <t>44 05 13.38 N</t>
  </si>
  <si>
    <t>69 47 55.080 W</t>
  </si>
  <si>
    <t>Richmond Channel No Wake Buoy C   </t>
  </si>
  <si>
    <t>Robinhood Cove Aquaculture Buoy   </t>
  </si>
  <si>
    <t>43 49 55.57 N</t>
  </si>
  <si>
    <t>69 44 10.220 W</t>
  </si>
  <si>
    <t>Royal River Danger Buoy A   </t>
  </si>
  <si>
    <t>43 47 21.70 N</t>
  </si>
  <si>
    <t>70 09 28.400 W</t>
  </si>
  <si>
    <t>Royal River Danger Buoy B   </t>
  </si>
  <si>
    <t>43 47 32.64 N</t>
  </si>
  <si>
    <t>70 09 00.960 W</t>
  </si>
  <si>
    <t>05/15 - 10/01 </t>
  </si>
  <si>
    <t>Saco River Brimstone Point Speed Buoy   </t>
  </si>
  <si>
    <t>43 27 48.50 N</t>
  </si>
  <si>
    <t>70 23 36.600 W</t>
  </si>
  <si>
    <t>Saco River Chandler Point Speed Buoy   </t>
  </si>
  <si>
    <t>43 28 16.40 N</t>
  </si>
  <si>
    <t>70 23 53.100 W</t>
  </si>
  <si>
    <t>Saco River Cocktail Cove Ramp Buoy   </t>
  </si>
  <si>
    <t>43 28 59.00 N</t>
  </si>
  <si>
    <t>70 25 23.900 W</t>
  </si>
  <si>
    <t>Saco River Cow Island Speed Buoy   </t>
  </si>
  <si>
    <t>43 29 31.30 N</t>
  </si>
  <si>
    <t>70 26 21.700 W</t>
  </si>
  <si>
    <t>Saco River Gordon Point Speed Buoy   </t>
  </si>
  <si>
    <t>43 29 16.10 N</t>
  </si>
  <si>
    <t>70 26 01.000 W</t>
  </si>
  <si>
    <t>Saco River Hills Beach Speed Buoy   </t>
  </si>
  <si>
    <t>43 27 42.00 N</t>
  </si>
  <si>
    <t>70 22 36.200 W</t>
  </si>
  <si>
    <t>Saco River Hills Point Speed Buoy   </t>
  </si>
  <si>
    <t>43 28 50.30 N</t>
  </si>
  <si>
    <t>70 25 05.100 W</t>
  </si>
  <si>
    <t>Saco River Jordan Point Speed Buoy   </t>
  </si>
  <si>
    <t>43 27 42.50 N</t>
  </si>
  <si>
    <t>70 23 17.400 W</t>
  </si>
  <si>
    <t>Saco River Pregnant Point Speed Buoy   </t>
  </si>
  <si>
    <t>43 28 43.90 N</t>
  </si>
  <si>
    <t>70 24 39.600 W</t>
  </si>
  <si>
    <t>Saco River Twin Island Speed Buoy   </t>
  </si>
  <si>
    <t>43 28 23.40 N</t>
  </si>
  <si>
    <t>70 24 04.500 W</t>
  </si>
  <si>
    <t>Saco River Windmill Point Speed Buoy   </t>
  </si>
  <si>
    <t>43 27 56.00 N</t>
  </si>
  <si>
    <t>70 23 40.000 W</t>
  </si>
  <si>
    <t>Seavey Island Daybeacon 12A   </t>
  </si>
  <si>
    <t>43 04 45.67 N</t>
  </si>
  <si>
    <t>70 44 25.986 W</t>
  </si>
  <si>
    <t>Seavey Island Daybeacon 12B   </t>
  </si>
  <si>
    <t>43 04 46.07 N</t>
  </si>
  <si>
    <t>70 44 28.152 W</t>
  </si>
  <si>
    <t>Signal Point Marina Daybeacon 2   </t>
  </si>
  <si>
    <t>43 50 59.48 N</t>
  </si>
  <si>
    <t>69 38 06.100 W</t>
  </si>
  <si>
    <t>South Portland Boat Ramp Buoy 1   </t>
  </si>
  <si>
    <t>43 39 20.82 N</t>
  </si>
  <si>
    <t>70 14 14.040 W</t>
  </si>
  <si>
    <t>04/15 - 11/15 </t>
  </si>
  <si>
    <t>South Portland Boat Ramp Buoy 3   </t>
  </si>
  <si>
    <t>43 39 19.68 N</t>
  </si>
  <si>
    <t>70 14 13.500 W</t>
  </si>
  <si>
    <t>South Portland Boat Ramp Buoy 5   </t>
  </si>
  <si>
    <t>43 39 18.12 N</t>
  </si>
  <si>
    <t>70 14 12.780 W</t>
  </si>
  <si>
    <t>South Portland Boat Ramp Buoy 6   </t>
  </si>
  <si>
    <t>43 39 17.46 N</t>
  </si>
  <si>
    <t>70 14 13.620 W</t>
  </si>
  <si>
    <t>South Portland Boat Ramp Buoy 8   </t>
  </si>
  <si>
    <t>43 39 17.22 N</t>
  </si>
  <si>
    <t>70 14 13.200 W</t>
  </si>
  <si>
    <t>South Portland Breakwater Light   </t>
  </si>
  <si>
    <t>43 39 19.87 N</t>
  </si>
  <si>
    <t>70 14 05.471 W</t>
  </si>
  <si>
    <t>South Portland Pier Light   </t>
  </si>
  <si>
    <t>43 39 11.18 N</t>
  </si>
  <si>
    <t>70 14 35.223 W</t>
  </si>
  <si>
    <t>Sprague Fuel Terminal Center Dock Light   </t>
  </si>
  <si>
    <t>43 06 59.34 N</t>
  </si>
  <si>
    <t>70 48 37.500 W</t>
  </si>
  <si>
    <t>Sprague Fuel Terminal Lower Dock Light   </t>
  </si>
  <si>
    <t>43 06 57.00 N</t>
  </si>
  <si>
    <t>70 48 36.000 W</t>
  </si>
  <si>
    <t>Sprague Fuel Terminal Upper Dock Light   </t>
  </si>
  <si>
    <t>43 07 03.00 N</t>
  </si>
  <si>
    <t>70 48 44.000 W</t>
  </si>
  <si>
    <t>Spring Point Marina No Wake Float   </t>
  </si>
  <si>
    <t>43 39 10.00 N</t>
  </si>
  <si>
    <t>70 13 41.000 W</t>
  </si>
  <si>
    <t>03/01 - 10/31 </t>
  </si>
  <si>
    <t>Spring Point Pier Light   </t>
  </si>
  <si>
    <t>43 39 19.15 N</t>
  </si>
  <si>
    <t>70 13 41.381 W</t>
  </si>
  <si>
    <t>Spruce Creek Bridge No Wake Buoy A  </t>
  </si>
  <si>
    <t>43 04 57.00 N</t>
  </si>
  <si>
    <t>70 43 09.300 W</t>
  </si>
  <si>
    <t>Spruce Creek Bridge No Wake Buoy B  </t>
  </si>
  <si>
    <t>43 05 01.80 N</t>
  </si>
  <si>
    <t>70 43 06.060 W</t>
  </si>
  <si>
    <t>Town Landing Lighted Buoy 1   </t>
  </si>
  <si>
    <t>43 43 36.30 N</t>
  </si>
  <si>
    <t>70 11 40.620 W</t>
  </si>
  <si>
    <t>Town Landing Lighted Buoy 2   </t>
  </si>
  <si>
    <t>43 43 39.30 N</t>
  </si>
  <si>
    <t>70 11 37.800 W</t>
  </si>
  <si>
    <t>Townsend Gut North No Wake Buoy   </t>
  </si>
  <si>
    <t>43 51 02.40 N</t>
  </si>
  <si>
    <t>69 40 01.200 W</t>
  </si>
  <si>
    <t>Tumbler Island East Daybeacon 2   </t>
  </si>
  <si>
    <t>43 50 17.58 N</t>
  </si>
  <si>
    <t>69 37 56.100 W</t>
  </si>
  <si>
    <t>UNH Isle of Shoals CO2 Research LB   </t>
  </si>
  <si>
    <t>University of Maine Research Lighted Buoy B   </t>
  </si>
  <si>
    <t>43 10 46.80 N</t>
  </si>
  <si>
    <t>70 25 36.600 W</t>
  </si>
  <si>
    <t>University of Maine Research Lighted Buoy E   </t>
  </si>
  <si>
    <t>43 42 54.40 N</t>
  </si>
  <si>
    <t>69 21 17.100 W</t>
  </si>
  <si>
    <t>Wiscasset Harbor No Wake Buoy A   </t>
  </si>
  <si>
    <t>43 59 45.80 N</t>
  </si>
  <si>
    <t>69 39 50.300 W</t>
  </si>
  <si>
    <t>Wiscasset Harbor No Wake Buoy B   </t>
  </si>
  <si>
    <t>43 59 52.10 N</t>
  </si>
  <si>
    <t>69 39 52.200 W</t>
  </si>
  <si>
    <t>Wiscasset Harbor No Wake Buoy C   </t>
  </si>
  <si>
    <t>43 59 47.00 N</t>
  </si>
  <si>
    <t>69 39 46.000 W</t>
  </si>
  <si>
    <t>Wiscasset Harbor No Wake Buoy D   </t>
  </si>
  <si>
    <t>43 59 52.00 N</t>
  </si>
  <si>
    <t>69 39 40.000 W</t>
  </si>
  <si>
    <t>Observer notes</t>
  </si>
  <si>
    <t>EPE / D.Off</t>
  </si>
  <si>
    <t>Depth / HOT</t>
  </si>
  <si>
    <t>Time / Date</t>
  </si>
  <si>
    <t>This Excel Work book is for your ANT area. It is all the PATONS.</t>
  </si>
  <si>
    <t>The following pages are field sheets based on "patrol area" (the alpha numeric code).</t>
  </si>
  <si>
    <t>Observation notes Why did it fail, did you take apicture</t>
  </si>
  <si>
    <t>Fixed aid = 25 feet = 25/6076 = .0041 of a nauticle mile</t>
  </si>
  <si>
    <t>Floating lateral PATON = 50 feet = 50/6076 = .0082 of a nautical mile</t>
  </si>
  <si>
    <t>Floating non lateral PATON = 500 feet = 500/6076 = .0823 of a nautical mile</t>
  </si>
  <si>
    <t>Verify</t>
  </si>
  <si>
    <t>If a paton does not have to be done this year it is labeled "no" this also triggers the row to shade light gray. Avoid doing "no" patons as it will unballence the one third a year rule.</t>
  </si>
  <si>
    <r>
      <t>D</t>
    </r>
    <r>
      <rPr>
        <b/>
        <sz val="11"/>
        <color theme="1"/>
        <rFont val="Calibri"/>
        <family val="2"/>
        <scheme val="minor"/>
      </rPr>
      <t xml:space="preserve">epth is what the </t>
    </r>
    <r>
      <rPr>
        <sz val="11"/>
        <color theme="1"/>
        <rFont val="Calibri"/>
        <family val="2"/>
        <scheme val="minor"/>
      </rPr>
      <t>depth sounder reading was at the paton. HOT can be recorded if the GPS is set up for it. It is  taken from the closest tide sub-station. Depth off set from the water line to the sounder is addressed in the accuracy statement.</t>
    </r>
  </si>
  <si>
    <t>7054s forms</t>
  </si>
  <si>
    <t>If the AID is watching properly you do not have to put in an Observed Position. Also you do not need to say how far it was from the Permitted position. These only occure if it is off station.</t>
  </si>
  <si>
    <t>The Accuracy box needs to have the type of GPS being used and how you verified it pre patrol. The EPE should be checked at reach Paton and recorded (see above). The make and model of depth sounder needs to recorded here and how you checked it's accuracy. If the distance from the water line to the transdurer has been corrected (true depth of water) that needs to be noted here. If there is some other off set itneeds to be recored here also.</t>
  </si>
  <si>
    <t>The 7054 should be submitted within 7 days of the observed date.</t>
  </si>
  <si>
    <t>The "Type" column is the type of aid Floating or Fixed, Lighted or Unlighted. So a Floating Unlighted aid would show as Fl,U.</t>
  </si>
  <si>
    <t>The "Class" column is the class of aid. Mostly 2&amp;3</t>
  </si>
  <si>
    <t>05/17 - 11/01 </t>
  </si>
  <si>
    <t>05/17 - 10/15 </t>
  </si>
  <si>
    <t>Submit PATON report</t>
  </si>
  <si>
    <t>Floating ,Unlighted</t>
  </si>
  <si>
    <t>013-02-05</t>
  </si>
  <si>
    <t>2021-10-31 Ciolino,Domenic</t>
  </si>
  <si>
    <t>2021-08-30 MacCormac,Bruce</t>
  </si>
  <si>
    <t>Floating ,Lighted</t>
  </si>
  <si>
    <t>013-02-01</t>
  </si>
  <si>
    <t>CB1</t>
  </si>
  <si>
    <t>2021-10-31 Thornton,Bill</t>
  </si>
  <si>
    <t>013-02-00</t>
  </si>
  <si>
    <t>2021-07-07 MacCormac,Bruce</t>
  </si>
  <si>
    <t>Fixed,Unlighted</t>
  </si>
  <si>
    <t>2021-07-05 Thornton,Bill</t>
  </si>
  <si>
    <t>CB2</t>
  </si>
  <si>
    <t>2021-09-03 Eastwood,David</t>
  </si>
  <si>
    <t>2021-07-17 Wagner,Stephen</t>
  </si>
  <si>
    <t>2021-07-18 MacCormac,Bruce</t>
  </si>
  <si>
    <t>Fixed,Lighted</t>
  </si>
  <si>
    <t>013-02-</t>
  </si>
  <si>
    <t>2021-08-05 Power,David</t>
  </si>
  <si>
    <t>2021-07-12 Thornton,Bill</t>
  </si>
  <si>
    <t>43 44 53.00 N</t>
  </si>
  <si>
    <t>69 59 15.700 W</t>
  </si>
  <si>
    <t>69 59 14.600 W</t>
  </si>
  <si>
    <t>013-02-08</t>
  </si>
  <si>
    <t>2021-05-31 Thornton,Bill</t>
  </si>
  <si>
    <t>2021-09-06 Power,David</t>
  </si>
  <si>
    <t>2021-08-02 MacCormac,Bruce</t>
  </si>
  <si>
    <t>2021-08-01 Wagner,Stephen</t>
  </si>
  <si>
    <t>2021-06-21 Thornton,Bill</t>
  </si>
  <si>
    <t>2021-09-07 Power,David</t>
  </si>
  <si>
    <t>2021-07-18 Eastwood,David</t>
  </si>
  <si>
    <t>69 32 35.920 W</t>
  </si>
  <si>
    <t>PH2</t>
  </si>
  <si>
    <t>2021-10-03 MacCormac,Bruce</t>
  </si>
  <si>
    <t>43 44 58.14 N</t>
  </si>
  <si>
    <t>69 59 21.960 W</t>
  </si>
  <si>
    <t>43 44 58.80 N</t>
  </si>
  <si>
    <t>69 59 21.180 W</t>
  </si>
  <si>
    <t>44 04 44.40 N</t>
  </si>
  <si>
    <t>69 48 00.400 W</t>
  </si>
  <si>
    <t>013-02-04</t>
  </si>
  <si>
    <t>2021-05-20 Thornton,Bill</t>
  </si>
  <si>
    <t>2021-06-20 Thornton,Bill</t>
  </si>
  <si>
    <t>43 39 01.10 N</t>
  </si>
  <si>
    <t>70 13 46.300 W</t>
  </si>
  <si>
    <t>43 55 50.70 N</t>
  </si>
  <si>
    <t>69 34 46.500 W</t>
  </si>
  <si>
    <t>43 59 58.74 N</t>
  </si>
  <si>
    <t>69 32 18.906 W</t>
  </si>
  <si>
    <t>Aid Established  </t>
  </si>
  <si>
    <t>100118464596  </t>
  </si>
  <si>
    <t>John Brosnihan </t>
  </si>
  <si>
    <t>SEASONAL  </t>
  </si>
  <si>
    <t>100118464598  </t>
  </si>
  <si>
    <t>100118464603  </t>
  </si>
  <si>
    <t>100118464605  </t>
  </si>
  <si>
    <t>100118077283  </t>
  </si>
  <si>
    <t>Peter Ripley </t>
  </si>
  <si>
    <t>100119171395  </t>
  </si>
  <si>
    <t>Darren Lapierre </t>
  </si>
  <si>
    <t>ANNUAL  </t>
  </si>
  <si>
    <t>100119171399  </t>
  </si>
  <si>
    <t>7387.00  </t>
  </si>
  <si>
    <t>100116995846  </t>
  </si>
  <si>
    <t>Mark Green </t>
  </si>
  <si>
    <t>100118305015  </t>
  </si>
  <si>
    <t>Lee McCurdy </t>
  </si>
  <si>
    <t>100117555594  </t>
  </si>
  <si>
    <t>Jeffery Lowell </t>
  </si>
  <si>
    <t>100117555607  </t>
  </si>
  <si>
    <t>100117555610  </t>
  </si>
  <si>
    <t>Jefery Lowell </t>
  </si>
  <si>
    <t>100117555612  </t>
  </si>
  <si>
    <t>100117992028  </t>
  </si>
  <si>
    <t>Eric Graves </t>
  </si>
  <si>
    <t>6733.00  </t>
  </si>
  <si>
    <t>100116986322  </t>
  </si>
  <si>
    <t>Dr. ROESLAR, Collin </t>
  </si>
  <si>
    <t>100118058077  </t>
  </si>
  <si>
    <t>Cecil Burnham </t>
  </si>
  <si>
    <t>100118058081  </t>
  </si>
  <si>
    <t>100118058083  </t>
  </si>
  <si>
    <t>100118058087  </t>
  </si>
  <si>
    <t>100117675370  </t>
  </si>
  <si>
    <t>Michael Mcallister </t>
  </si>
  <si>
    <t>8470.00  </t>
  </si>
  <si>
    <t>200100218856  </t>
  </si>
  <si>
    <t>AARON MILLETTE </t>
  </si>
  <si>
    <t>100116913140  </t>
  </si>
  <si>
    <t>John McMullen </t>
  </si>
  <si>
    <t>DIS-ESTABLISH  </t>
  </si>
  <si>
    <t>100118464587  </t>
  </si>
  <si>
    <t>100118058092  </t>
  </si>
  <si>
    <t>100118058096  </t>
  </si>
  <si>
    <t>100118058098  </t>
  </si>
  <si>
    <t>100117099640  </t>
  </si>
  <si>
    <t>Michael Mastronardi </t>
  </si>
  <si>
    <t>6671.00  </t>
  </si>
  <si>
    <t>100117154962  </t>
  </si>
  <si>
    <t>Paul Plummer </t>
  </si>
  <si>
    <t>6672.00  </t>
  </si>
  <si>
    <t>100117155007  </t>
  </si>
  <si>
    <t>5401.00  </t>
  </si>
  <si>
    <t>100118382399  </t>
  </si>
  <si>
    <t>Newcastle Harbormaster BRYANT, Paul </t>
  </si>
  <si>
    <t>5402.00  </t>
  </si>
  <si>
    <t>100118382408  </t>
  </si>
  <si>
    <t>100118295205  </t>
  </si>
  <si>
    <t>Jon M Rogers </t>
  </si>
  <si>
    <t>200100238601  </t>
  </si>
  <si>
    <t>Ray Vermette </t>
  </si>
  <si>
    <t>8051.00  </t>
  </si>
  <si>
    <t>100118297712  </t>
  </si>
  <si>
    <t>Paul Lariviere </t>
  </si>
  <si>
    <t>8051.10  </t>
  </si>
  <si>
    <t>100118297714  </t>
  </si>
  <si>
    <t>8051.20  </t>
  </si>
  <si>
    <t>100118297716  </t>
  </si>
  <si>
    <t>8051.30  </t>
  </si>
  <si>
    <t>100118297720  </t>
  </si>
  <si>
    <t>8051.40  </t>
  </si>
  <si>
    <t>100118297723  </t>
  </si>
  <si>
    <t>8051.50  </t>
  </si>
  <si>
    <t>100118297725  </t>
  </si>
  <si>
    <t>7810.00  </t>
  </si>
  <si>
    <t>200100218831  </t>
  </si>
  <si>
    <t>City of South Portland </t>
  </si>
  <si>
    <t>100118083732  </t>
  </si>
  <si>
    <t>100117843193  </t>
  </si>
  <si>
    <t>George Dufour </t>
  </si>
  <si>
    <t>100117929992  </t>
  </si>
  <si>
    <t>100117930000  </t>
  </si>
  <si>
    <t>100117930003  </t>
  </si>
  <si>
    <t>100117930010  </t>
  </si>
  <si>
    <t>100117930014  </t>
  </si>
  <si>
    <t>100117930022  </t>
  </si>
  <si>
    <t>100117930024  </t>
  </si>
  <si>
    <t>100119159021  </t>
  </si>
  <si>
    <t>7337.20  </t>
  </si>
  <si>
    <t>100117118558  </t>
  </si>
  <si>
    <t>Alan Twombley </t>
  </si>
  <si>
    <t>7338.00  </t>
  </si>
  <si>
    <t>100116979595  </t>
  </si>
  <si>
    <t>100117675398  </t>
  </si>
  <si>
    <t>Linda Peter-Stocks </t>
  </si>
  <si>
    <t>100117675414  </t>
  </si>
  <si>
    <t>100117675420  </t>
  </si>
  <si>
    <t>100117675425  </t>
  </si>
  <si>
    <t>100118080252  </t>
  </si>
  <si>
    <t>100118305012  </t>
  </si>
  <si>
    <t>100118081057  </t>
  </si>
  <si>
    <t>James Gagnon </t>
  </si>
  <si>
    <t>5545.00  </t>
  </si>
  <si>
    <t>200100218844  </t>
  </si>
  <si>
    <t>5535.10  </t>
  </si>
  <si>
    <t>100117555418  </t>
  </si>
  <si>
    <t>6935.10  </t>
  </si>
  <si>
    <t>100117077834  </t>
  </si>
  <si>
    <t>Daniel Devereaux </t>
  </si>
  <si>
    <t>6935.20  </t>
  </si>
  <si>
    <t>100117077839  </t>
  </si>
  <si>
    <t>Dan Devereaux </t>
  </si>
  <si>
    <t>6935.30  </t>
  </si>
  <si>
    <t>100117077842  </t>
  </si>
  <si>
    <t>6935.40  </t>
  </si>
  <si>
    <t>100117077844  </t>
  </si>
  <si>
    <t>100119142344  </t>
  </si>
  <si>
    <t>100119142383  </t>
  </si>
  <si>
    <t>100119142379  </t>
  </si>
  <si>
    <t>100119142381  </t>
  </si>
  <si>
    <t>6226.10  </t>
  </si>
  <si>
    <t>100116915641  </t>
  </si>
  <si>
    <t>6226.40  </t>
  </si>
  <si>
    <t>100116915675  </t>
  </si>
  <si>
    <t>6226.60  </t>
  </si>
  <si>
    <t>100116915694  </t>
  </si>
  <si>
    <t>6226.70  </t>
  </si>
  <si>
    <t>100116915703  </t>
  </si>
  <si>
    <t>7750.00  </t>
  </si>
  <si>
    <t>200100219020  </t>
  </si>
  <si>
    <t>Kip Reynolds </t>
  </si>
  <si>
    <t>7760.00  </t>
  </si>
  <si>
    <t>200100219021  </t>
  </si>
  <si>
    <t>7770.00  </t>
  </si>
  <si>
    <t>200100219022  </t>
  </si>
  <si>
    <t>7740.00  </t>
  </si>
  <si>
    <t>200100218996  </t>
  </si>
  <si>
    <t>7790.00  </t>
  </si>
  <si>
    <t>200100219024  </t>
  </si>
  <si>
    <t>7745.00  </t>
  </si>
  <si>
    <t>200100218999  </t>
  </si>
  <si>
    <t>7755.00  </t>
  </si>
  <si>
    <t>200100219002  </t>
  </si>
  <si>
    <t>7765.00  </t>
  </si>
  <si>
    <t>200100219005  </t>
  </si>
  <si>
    <t>7775.00  </t>
  </si>
  <si>
    <t>200100219008  </t>
  </si>
  <si>
    <t>7780.00  </t>
  </si>
  <si>
    <t>100116867123  </t>
  </si>
  <si>
    <t>100117914103  </t>
  </si>
  <si>
    <t>William Mook </t>
  </si>
  <si>
    <t>100117914106  </t>
  </si>
  <si>
    <t>100117914111  </t>
  </si>
  <si>
    <t>100117914119  </t>
  </si>
  <si>
    <t>100117914124  </t>
  </si>
  <si>
    <t>100117914144  </t>
  </si>
  <si>
    <t>100117914148  </t>
  </si>
  <si>
    <t>100117914151  </t>
  </si>
  <si>
    <t>100117914157  </t>
  </si>
  <si>
    <t>100117914162  </t>
  </si>
  <si>
    <t>100117914167  </t>
  </si>
  <si>
    <t>100117914177  </t>
  </si>
  <si>
    <t>100117914181  </t>
  </si>
  <si>
    <t>100117914185  </t>
  </si>
  <si>
    <t>100117914193  </t>
  </si>
  <si>
    <t>100117914203  </t>
  </si>
  <si>
    <t>100118076601  </t>
  </si>
  <si>
    <t>100118076609  </t>
  </si>
  <si>
    <t>100118076617  </t>
  </si>
  <si>
    <t>100118076622  </t>
  </si>
  <si>
    <t>100117141114  </t>
  </si>
  <si>
    <t>100118076593  </t>
  </si>
  <si>
    <t>8566.00  </t>
  </si>
  <si>
    <t>100117674603  </t>
  </si>
  <si>
    <t>8566.20  </t>
  </si>
  <si>
    <t>100117674679  </t>
  </si>
  <si>
    <t>8566.30  </t>
  </si>
  <si>
    <t>100117674753  </t>
  </si>
  <si>
    <t>8566.40  </t>
  </si>
  <si>
    <t>100117674760  </t>
  </si>
  <si>
    <t>8566.50  </t>
  </si>
  <si>
    <t>100117674770  </t>
  </si>
  <si>
    <t>8566.60  </t>
  </si>
  <si>
    <t>100117674782  </t>
  </si>
  <si>
    <t>8566.70  </t>
  </si>
  <si>
    <t>100117674816  </t>
  </si>
  <si>
    <t>8566.80  </t>
  </si>
  <si>
    <t>100117674822  </t>
  </si>
  <si>
    <t>8566.90  </t>
  </si>
  <si>
    <t>100117674834  </t>
  </si>
  <si>
    <t>8566.91  </t>
  </si>
  <si>
    <t>100117674863  </t>
  </si>
  <si>
    <t>100118099411  </t>
  </si>
  <si>
    <t>Jill Williams </t>
  </si>
  <si>
    <t>100118099418  </t>
  </si>
  <si>
    <t>100118382414  </t>
  </si>
  <si>
    <t>100118382420  </t>
  </si>
  <si>
    <t>100118382423  </t>
  </si>
  <si>
    <t>100118080254  </t>
  </si>
  <si>
    <t>8351.00  </t>
  </si>
  <si>
    <t>200100219915  </t>
  </si>
  <si>
    <t>8352.00  </t>
  </si>
  <si>
    <t>200100219916  </t>
  </si>
  <si>
    <t>8353.00  </t>
  </si>
  <si>
    <t>200100219917  </t>
  </si>
  <si>
    <t>100118464581  </t>
  </si>
  <si>
    <t>100118464585  </t>
  </si>
  <si>
    <t>John brosnihan </t>
  </si>
  <si>
    <t>100117569186  </t>
  </si>
  <si>
    <t>100117569196  </t>
  </si>
  <si>
    <t>100117569190  </t>
  </si>
  <si>
    <t>100119162560  </t>
  </si>
  <si>
    <t>Drew Fitch </t>
  </si>
  <si>
    <t>100119168584  </t>
  </si>
  <si>
    <t>Damon Leibert </t>
  </si>
  <si>
    <t>4796.00  </t>
  </si>
  <si>
    <t>100118391653  </t>
  </si>
  <si>
    <t>4797.00  </t>
  </si>
  <si>
    <t>100118391659  </t>
  </si>
  <si>
    <t>4798.00  </t>
  </si>
  <si>
    <t>100118391664  </t>
  </si>
  <si>
    <t>4799.00  </t>
  </si>
  <si>
    <t>100118391669  </t>
  </si>
  <si>
    <t>7337.00  </t>
  </si>
  <si>
    <t>100116979601  </t>
  </si>
  <si>
    <t>7337.10  </t>
  </si>
  <si>
    <t>100116979617  </t>
  </si>
  <si>
    <t>6716.00  </t>
  </si>
  <si>
    <t>100118041530  </t>
  </si>
  <si>
    <t>6717.00  </t>
  </si>
  <si>
    <t>100118253122  </t>
  </si>
  <si>
    <t>100117065268  </t>
  </si>
  <si>
    <t>Chris Smith </t>
  </si>
  <si>
    <t>100117065273  </t>
  </si>
  <si>
    <t>100117065277  </t>
  </si>
  <si>
    <t>100118127975  </t>
  </si>
  <si>
    <t>Joshua Stoll </t>
  </si>
  <si>
    <t>100117708981  </t>
  </si>
  <si>
    <t>Richard Imbeault </t>
  </si>
  <si>
    <t>100117708986  </t>
  </si>
  <si>
    <t>100118297686  </t>
  </si>
  <si>
    <t>200100217360  </t>
  </si>
  <si>
    <t>PAUL LARIVIERE </t>
  </si>
  <si>
    <t>100118297691  </t>
  </si>
  <si>
    <t>200100217364  </t>
  </si>
  <si>
    <t>100118297693  </t>
  </si>
  <si>
    <t>200100217357  </t>
  </si>
  <si>
    <t>200100217363  </t>
  </si>
  <si>
    <t>200100217358  </t>
  </si>
  <si>
    <t>200100217362  </t>
  </si>
  <si>
    <t>100118297689  </t>
  </si>
  <si>
    <t>200100217359  </t>
  </si>
  <si>
    <t>8386.00  </t>
  </si>
  <si>
    <t>200100217785  </t>
  </si>
  <si>
    <t>TED KNOWLES </t>
  </si>
  <si>
    <t>8387.00  </t>
  </si>
  <si>
    <t>200100217787  </t>
  </si>
  <si>
    <t>5536.00  </t>
  </si>
  <si>
    <t>100117540024  </t>
  </si>
  <si>
    <t>Carl Hamrin </t>
  </si>
  <si>
    <t>7700.10  </t>
  </si>
  <si>
    <t>100118302910  </t>
  </si>
  <si>
    <t>Patrick McArdle </t>
  </si>
  <si>
    <t>7700.20  </t>
  </si>
  <si>
    <t>100118302913  </t>
  </si>
  <si>
    <t>7700.30  </t>
  </si>
  <si>
    <t>100118302915  </t>
  </si>
  <si>
    <t>7700.40  </t>
  </si>
  <si>
    <t>100118302917  </t>
  </si>
  <si>
    <t>7700.50  </t>
  </si>
  <si>
    <t>100118302919  </t>
  </si>
  <si>
    <t>7699.00  </t>
  </si>
  <si>
    <t>100116843646  </t>
  </si>
  <si>
    <t>TOM MYERS </t>
  </si>
  <si>
    <t>7701.00  </t>
  </si>
  <si>
    <t>200100217827  </t>
  </si>
  <si>
    <t>Randy Hughes </t>
  </si>
  <si>
    <t>8525.00  </t>
  </si>
  <si>
    <t>200100218994  </t>
  </si>
  <si>
    <t>BUCK ELLIOT </t>
  </si>
  <si>
    <t>8520.00  </t>
  </si>
  <si>
    <t>200100218993  </t>
  </si>
  <si>
    <t>8530.00  </t>
  </si>
  <si>
    <t>200100218995  </t>
  </si>
  <si>
    <t>100119230747  </t>
  </si>
  <si>
    <t>Spring Point Danger Buoy  </t>
  </si>
  <si>
    <t>Peter Rauscher </t>
  </si>
  <si>
    <t>100118396803  </t>
  </si>
  <si>
    <t>7620.00  </t>
  </si>
  <si>
    <t>200100217826  </t>
  </si>
  <si>
    <t>100118464589  </t>
  </si>
  <si>
    <t>100118464591  </t>
  </si>
  <si>
    <t>7336.00  </t>
  </si>
  <si>
    <t>100116979570  </t>
  </si>
  <si>
    <t>7336.10  </t>
  </si>
  <si>
    <t>100116979583  </t>
  </si>
  <si>
    <t>100117569199  </t>
  </si>
  <si>
    <t>5531.00  </t>
  </si>
  <si>
    <t>100117555590  </t>
  </si>
  <si>
    <t>5353.00  </t>
  </si>
  <si>
    <t>100119222563  </t>
  </si>
  <si>
    <t>UM Lowe's Cove LOBO Lighted Research Buoy  </t>
  </si>
  <si>
    <t>5373.00  </t>
  </si>
  <si>
    <t>100119222172  </t>
  </si>
  <si>
    <t>226.00  </t>
  </si>
  <si>
    <t>100117099651  </t>
  </si>
  <si>
    <t>Shawn Shellito </t>
  </si>
  <si>
    <t>237.50  </t>
  </si>
  <si>
    <t>100119226432  </t>
  </si>
  <si>
    <t>UNH Jeffrey's Ledge Lighted Research Buoy  </t>
  </si>
  <si>
    <t>113.00  </t>
  </si>
  <si>
    <t>200100646542  </t>
  </si>
  <si>
    <t>John Wallinga </t>
  </si>
  <si>
    <t>113.10  </t>
  </si>
  <si>
    <t>200100646551  </t>
  </si>
  <si>
    <t>100117569835  </t>
  </si>
  <si>
    <t>Levon Travis </t>
  </si>
  <si>
    <t>100117569843  </t>
  </si>
  <si>
    <t>100117569850  </t>
  </si>
  <si>
    <t>100117569857  </t>
  </si>
  <si>
    <t>DO NOT MAKE ANY CHANGES BELOW THIS LINE - A TABLE IS IN USE FOR MAKING CALCULATIONS IS LOCATED HERE.</t>
  </si>
  <si>
    <t>AID TYPE</t>
  </si>
  <si>
    <r>
      <t xml:space="preserve">OFF STA </t>
    </r>
    <r>
      <rPr>
        <sz val="8"/>
        <rFont val="Calibri"/>
        <family val="2"/>
      </rPr>
      <t>CRITERION (ft)</t>
    </r>
  </si>
  <si>
    <r>
      <rPr>
        <sz val="8"/>
        <rFont val="Calibri"/>
        <family val="2"/>
      </rPr>
      <t>EPE (ft)</t>
    </r>
  </si>
  <si>
    <t>Distance OFF</t>
  </si>
  <si>
    <r>
      <rPr>
        <sz val="8"/>
        <rFont val="Calibri"/>
        <family val="2"/>
      </rPr>
      <t>HOT (ft)</t>
    </r>
  </si>
  <si>
    <t xml:space="preserve"> Corr Trans (ft)</t>
  </si>
  <si>
    <t>Depth (ft)</t>
  </si>
  <si>
    <t>Depth at Datum</t>
  </si>
  <si>
    <t xml:space="preserve"> </t>
  </si>
  <si>
    <t>ENTER PERMITTED  POSITION</t>
  </si>
  <si>
    <t>ENTER OBSERVED  POSITION</t>
  </si>
  <si>
    <t>Degrees</t>
  </si>
  <si>
    <t>Minutes</t>
  </si>
  <si>
    <t>Seconds</t>
  </si>
  <si>
    <t>Squared</t>
  </si>
  <si>
    <t>SQRT</t>
  </si>
  <si>
    <t xml:space="preserve">Latitude  </t>
  </si>
  <si>
    <t xml:space="preserve">Latitude </t>
  </si>
  <si>
    <t>RAD</t>
  </si>
  <si>
    <t>Length of Watch Circle Radius.</t>
  </si>
  <si>
    <t xml:space="preserve">Longitude </t>
  </si>
  <si>
    <t>Revision H</t>
  </si>
  <si>
    <t>HL</t>
  </si>
  <si>
    <t>Length of Cable</t>
  </si>
  <si>
    <t xml:space="preserve">CAUTION    </t>
  </si>
  <si>
    <t>D</t>
  </si>
  <si>
    <t>Depth of water</t>
  </si>
  <si>
    <t xml:space="preserve">Messages    </t>
  </si>
  <si>
    <t xml:space="preserve">      Read the Range, Bearing  and Distance to the observed aid or object here. </t>
  </si>
  <si>
    <t>N13</t>
  </si>
  <si>
    <r>
      <rPr>
        <b/>
        <u val="double"/>
        <sz val="8"/>
        <rFont val="Calibri"/>
        <family val="2"/>
      </rPr>
      <t>Depth of wate</t>
    </r>
    <r>
      <rPr>
        <sz val="8"/>
        <rFont val="Calibri"/>
        <family val="2"/>
      </rPr>
      <t>r = (Depth at datum + HOT-Height of Tide) - (K3+H3)</t>
    </r>
  </si>
  <si>
    <t xml:space="preserve">                                                                        </t>
  </si>
  <si>
    <t>Range</t>
  </si>
  <si>
    <t>nm</t>
  </si>
  <si>
    <t xml:space="preserve">POSN IS OFF BY  </t>
  </si>
  <si>
    <t xml:space="preserve"> feet</t>
  </si>
  <si>
    <t xml:space="preserve">CHOOSE to </t>
  </si>
  <si>
    <t>N14</t>
  </si>
  <si>
    <r>
      <rPr>
        <b/>
        <u val="double"/>
        <sz val="8"/>
        <rFont val="Calibri"/>
        <family val="2"/>
      </rPr>
      <t>Length of cable</t>
    </r>
    <r>
      <rPr>
        <sz val="8"/>
        <rFont val="Calibri"/>
        <family val="2"/>
      </rPr>
      <t xml:space="preserve"> =  ((Depth at datum + Range of Tide) x Harness Length Safety Factor)  ((K3 + K7)*K11)</t>
    </r>
  </si>
  <si>
    <t xml:space="preserve">BEARIN1G </t>
  </si>
  <si>
    <t>be accurate</t>
  </si>
  <si>
    <t>N15</t>
  </si>
  <si>
    <t>CONVERTING NAUTICAL MILES TO FEET CALCULATOR</t>
  </si>
  <si>
    <t xml:space="preserve">                           </t>
  </si>
  <si>
    <t>DISTANCE in Nautical Miles</t>
  </si>
  <si>
    <t>DISTANCE in Feet</t>
  </si>
  <si>
    <t>Enter the DISTANCE in nautical miles in order to convert it to the DISTANCE in feet.</t>
  </si>
  <si>
    <t>CONVERTING METERS TO FEET CALCULATOR</t>
  </si>
  <si>
    <t>DISTANCE in Meters</t>
  </si>
  <si>
    <t>meters</t>
  </si>
  <si>
    <t>Enter the DISTANCE in meters in order to convert it to the DISTANCE in feet.</t>
  </si>
  <si>
    <t>CONVERTING FEET TO METERS CALCULATOR</t>
  </si>
  <si>
    <t>ENTER DISTANCE in Feet</t>
  </si>
  <si>
    <t>Enter the DISTANCE in feet in order to convert it to the DISTANCE in meters.</t>
  </si>
  <si>
    <t>CHECKING THE CHARTABILITY OF AN OBJECT</t>
  </si>
  <si>
    <t xml:space="preserve"> RATIO USED</t>
  </si>
  <si>
    <t>CHART SCALE</t>
  </si>
  <si>
    <t>Chartability Message</t>
  </si>
  <si>
    <t xml:space="preserve">1 to </t>
  </si>
  <si>
    <t>inches</t>
  </si>
  <si>
    <t>1.  Enter the length of the object in feet.                                                                                                                                       2.  Enter the scale of the chart that you are referencing.                                                                                                                      3.  The Chartability Message will indicate whether or not the object is chartable</t>
  </si>
  <si>
    <t>PERMITED</t>
  </si>
  <si>
    <t>OBS</t>
  </si>
  <si>
    <t>in DEGREES</t>
  </si>
  <si>
    <t>DL</t>
  </si>
  <si>
    <t>DLG</t>
  </si>
  <si>
    <t>MID LAT PLANE TRIG</t>
  </si>
  <si>
    <t>ft.</t>
  </si>
  <si>
    <t>radian measures for haversines</t>
  </si>
  <si>
    <t>DO NOT TOUCH  ANYTHING IN THIS BOX</t>
  </si>
  <si>
    <t>DEG.</t>
  </si>
  <si>
    <t>FT.</t>
  </si>
  <si>
    <t>DETERMINING THE HEIGHT OF AN OBJECT FROM A KNOWN DISTANCE</t>
  </si>
  <si>
    <t>DISTANCE FROM THE OBJECT</t>
  </si>
  <si>
    <t>feet</t>
  </si>
  <si>
    <t xml:space="preserve">        VERTICAL ANGLE FROM THE BASE TO THE TOP OF THE OBJECT</t>
  </si>
  <si>
    <t>degrees</t>
  </si>
  <si>
    <t xml:space="preserve">          ESTIMATED  HEIGHT OF THE OBJECT</t>
  </si>
  <si>
    <r>
      <t>Using a</t>
    </r>
    <r>
      <rPr>
        <b/>
        <sz val="10"/>
        <rFont val="Calibri"/>
        <family val="2"/>
      </rPr>
      <t xml:space="preserve"> GPS</t>
    </r>
    <r>
      <rPr>
        <sz val="10"/>
        <rFont val="Calibri"/>
        <family val="2"/>
      </rPr>
      <t xml:space="preserve">, determine your position and the position for the base of the object.  Use the </t>
    </r>
    <r>
      <rPr>
        <b/>
        <sz val="10"/>
        <rFont val="Calibri"/>
        <family val="2"/>
      </rPr>
      <t>Navigation Systems Calculator</t>
    </r>
    <r>
      <rPr>
        <sz val="10"/>
        <rFont val="Calibri"/>
        <family val="2"/>
      </rPr>
      <t xml:space="preserve"> to determine the distance in feet between these two points.  Enter the result as the </t>
    </r>
    <r>
      <rPr>
        <b/>
        <sz val="10"/>
        <rFont val="Calibri"/>
        <family val="2"/>
      </rPr>
      <t>Distance from the Object.</t>
    </r>
    <r>
      <rPr>
        <sz val="10"/>
        <rFont val="Calibri"/>
        <family val="2"/>
      </rPr>
      <t xml:space="preserve"> Use a sectant or a compass card to determine the angle from the base to the top of the object. Enter the result as the </t>
    </r>
    <r>
      <rPr>
        <b/>
        <sz val="10"/>
        <rFont val="Calibri"/>
        <family val="2"/>
      </rPr>
      <t>Vertical Angle</t>
    </r>
    <r>
      <rPr>
        <sz val="10"/>
        <rFont val="Calibri"/>
        <family val="2"/>
      </rPr>
      <t xml:space="preserve"> in degrees above. The system will estimate the </t>
    </r>
    <r>
      <rPr>
        <b/>
        <u/>
        <sz val="10"/>
        <rFont val="Calibri"/>
        <family val="2"/>
      </rPr>
      <t xml:space="preserve">height of the object </t>
    </r>
    <r>
      <rPr>
        <sz val="10"/>
        <rFont val="Calibri"/>
        <family val="2"/>
      </rPr>
      <t>in feet.</t>
    </r>
  </si>
  <si>
    <t>Courtesy of the First Northern Navigation Team</t>
  </si>
  <si>
    <t>DO NOT MAKE ANY CHANGES BELOW THIS LINE - A TABLE USED TO MAKE CALCULATIONS IS LOCATED HERE.</t>
  </si>
  <si>
    <t>ANGLE OF TANGENT TABLE</t>
  </si>
  <si>
    <t>Angle  (Deg)</t>
  </si>
  <si>
    <t>Tangent</t>
  </si>
  <si>
    <t>NAVIGATION SYSTEMS CALCULATOR</t>
  </si>
  <si>
    <r>
      <rPr>
        <sz val="10"/>
        <color rgb="FF000000"/>
        <rFont val="Arial"/>
        <family val="2"/>
      </rPr>
      <t xml:space="preserve">LENGTH of the OBJECT </t>
    </r>
    <r>
      <rPr>
        <sz val="10"/>
        <color rgb="FF000000"/>
        <rFont val="Calibri"/>
        <family val="2"/>
      </rPr>
      <t>(On the ground)</t>
    </r>
  </si>
  <si>
    <t>#   </t>
  </si>
  <si>
    <t>PATON NAME   </t>
  </si>
  <si>
    <t>PATROL AREA   </t>
  </si>
  <si>
    <r>
      <t xml:space="preserve">All patons that need to be done have  a "yes" in the </t>
    </r>
    <r>
      <rPr>
        <b/>
        <u/>
        <sz val="11"/>
        <color theme="1"/>
        <rFont val="Calibri"/>
        <family val="2"/>
        <scheme val="minor"/>
      </rPr>
      <t>Verify</t>
    </r>
    <r>
      <rPr>
        <sz val="11"/>
        <color theme="1"/>
        <rFont val="Calibri"/>
        <family val="2"/>
        <scheme val="minor"/>
      </rPr>
      <t xml:space="preserve"> column.</t>
    </r>
  </si>
  <si>
    <t>A few reminders EPE (estimated position) is NOT HDOP (Horizontal dilution of precision). EPE is in feet HDOP is usually a number 0.1-20. D.Off is Distance off of the GPS antennae to the Paton and helps in determing if the aid is really off.</t>
  </si>
  <si>
    <t>There are some special features to these sheets if you are going to use them for any kind of off line record keeping.</t>
  </si>
  <si>
    <t xml:space="preserve">The Verify column can control coloration; "Yes", meaning it needs verification, will leave the entire row for that aid clear,    </t>
  </si>
  <si>
    <t>"No" will produce a light grey shading. These are to aid the verifiers in the field also.</t>
  </si>
  <si>
    <t xml:space="preserve"> "V", for verified will turn the row green,</t>
  </si>
  <si>
    <t>"M" for missing / maintenance will turn the row yellow, in some cases "missing" aids have been discontinued by the owner.</t>
  </si>
  <si>
    <t>Fl, L</t>
  </si>
  <si>
    <t>Fl, U</t>
  </si>
  <si>
    <t>"D" for discrepant will turn the row red up to the notes column</t>
  </si>
  <si>
    <t>All sheets are shown. The first is raw data from the HM program, the ModData page is raw data modified to go to the Patrol Area pages.</t>
  </si>
  <si>
    <t>NM</t>
  </si>
  <si>
    <t>Feet</t>
  </si>
  <si>
    <t>There is a "Calculator page to figure distance off if needed.</t>
  </si>
  <si>
    <t>The Patons to Verify page is copy of the harbormasterlist</t>
  </si>
  <si>
    <t xml:space="preserve"> Time is very usefull to calculate Height of Tide (HOT) after the patrol. Date is date observed on the 7054 form. The Reported Date needs to be filled in this date on the day they file the 7054. Both need to follow the MM/DD/YYYY format.</t>
  </si>
  <si>
    <t>If the PATON is Off Station the range and bearing should be recorded. If the aid is marking a better channel this needs to be noted in the remarks box in CAPITAL LETTERS, "MARKS BETTER WATER" OR "MARKS CURRENT CHANNEL".</t>
  </si>
  <si>
    <t>03/01 - 10/04 </t>
  </si>
  <si>
    <t>2022-10-15 Earp,Lucas</t>
  </si>
  <si>
    <t>2022-06-15 Thornton,Bill</t>
  </si>
  <si>
    <t>2022-12-13 Earp,Lucas</t>
  </si>
  <si>
    <t>2022-07-18 Power,David</t>
  </si>
  <si>
    <t>2022-10-07 Thornton,Bill</t>
  </si>
  <si>
    <t>2022-07-29 Thornton,Bill</t>
  </si>
  <si>
    <t>2022-09-07 Power,David</t>
  </si>
  <si>
    <t>6910.00  </t>
  </si>
  <si>
    <t>100119277020  </t>
  </si>
  <si>
    <t>Goose Island Aquaculture Hazard Lighted Buoy A  </t>
  </si>
  <si>
    <t>43 48 08.97 N</t>
  </si>
  <si>
    <t>70 02 37.316 W</t>
  </si>
  <si>
    <t>Angel Wilson </t>
  </si>
  <si>
    <t>100119286156  </t>
  </si>
  <si>
    <t>Isle of Springs No Wake Buoy A  </t>
  </si>
  <si>
    <t>43 51 50.10 N</t>
  </si>
  <si>
    <t>69 40 37.140 W</t>
  </si>
  <si>
    <t>Robert Leavitt </t>
  </si>
  <si>
    <t>100119286159  </t>
  </si>
  <si>
    <t>Isle of Springs No Wake Buoy B  </t>
  </si>
  <si>
    <t>43 51 48.48 N</t>
  </si>
  <si>
    <t>69 40 38.340 W</t>
  </si>
  <si>
    <t>100119286161  </t>
  </si>
  <si>
    <t>Isle of Springs No Wake Buoy C  </t>
  </si>
  <si>
    <t>43 50 56.28 N</t>
  </si>
  <si>
    <t>69 40 43.560 W</t>
  </si>
  <si>
    <t>100119286163  </t>
  </si>
  <si>
    <t>Isle of Springs No Wake Buoy D  </t>
  </si>
  <si>
    <t>43 51 56.10 N</t>
  </si>
  <si>
    <t>69 40 46.080 W</t>
  </si>
  <si>
    <t>2022-07-03 Thornton,Bill</t>
  </si>
  <si>
    <t>2022-07-19 Eastwood,David</t>
  </si>
  <si>
    <t>2022-06-21 Thornton,Bill</t>
  </si>
  <si>
    <t>2022-09-26 Eastwood,David</t>
  </si>
  <si>
    <t>100119294869  </t>
  </si>
  <si>
    <t>43 55 26.96 N</t>
  </si>
  <si>
    <t>69 35 00.500 W</t>
  </si>
  <si>
    <t>Greg Johnston  </t>
  </si>
  <si>
    <t>Ryan Cline </t>
  </si>
  <si>
    <t>2022-08-15 MacCormac,Bruce</t>
  </si>
  <si>
    <t>6932.00  </t>
  </si>
  <si>
    <t>100119276948  </t>
  </si>
  <si>
    <t>Running Tide Aquaculture Hazard Lighted Buoy  </t>
  </si>
  <si>
    <t>43 49 11.64 N</t>
  </si>
  <si>
    <t>69 59 04.949 W</t>
  </si>
  <si>
    <t>2022-12-15 Earp,Lucas</t>
  </si>
  <si>
    <t>2022-08-03 Thornton,Bill</t>
  </si>
  <si>
    <t>Kate Liberti </t>
  </si>
  <si>
    <t>2022-07-04 Eastwood,David</t>
  </si>
  <si>
    <t>UM UDRE LOBO Lighted Research Buoy   </t>
  </si>
  <si>
    <t>43 01 14.88 N</t>
  </si>
  <si>
    <t>70 32 33.000 W</t>
  </si>
  <si>
    <t>2022-07-20 MacCormac,Bruce</t>
  </si>
  <si>
    <t> New Hampshire DES Oil Boom Deployment Lighted Buoy A</t>
  </si>
  <si>
    <t> New Hampshire DES Oil Boom Deployment Lighted Buoy C</t>
  </si>
  <si>
    <t> New Hampshire DES Oil Boom Deployment Lighted Buoy D</t>
  </si>
  <si>
    <t> New Hampshire DES Oil Boom Deployment Lighted Buoy E</t>
  </si>
  <si>
    <t> New Hampshire DES Oil Boom Deployment Lighted Buoy F</t>
  </si>
  <si>
    <t> New Hampshire DES Oil Boom Deployment Lighted Buoy G</t>
  </si>
  <si>
    <t> New Hampshire DES Oil Boom Deployment Lighted Buoy H</t>
  </si>
  <si>
    <t> New Hampshire DES Oil Boom Deployment Lighted Buoy I</t>
  </si>
  <si>
    <t> New Hampshire DES Oil Boom Deployment Lighted Buoy J</t>
  </si>
  <si>
    <t> New Hampshire DES Oil Boom Deployment Lighted Buoy K</t>
  </si>
  <si>
    <t>ANT team ALL CLASS 1 PATONS must be done ANNUALLY</t>
  </si>
  <si>
    <t>ALL CLASS 1 PATONS must be done ANNUALLY</t>
  </si>
  <si>
    <t>Class 1</t>
  </si>
  <si>
    <t>Fx, U</t>
  </si>
  <si>
    <t>Fx, L</t>
  </si>
  <si>
    <t>The ANT info page is advice on management of aids on the Patrol Area Pages.</t>
  </si>
  <si>
    <t>STATUS   </t>
  </si>
  <si>
    <t>INSPECTED   </t>
  </si>
  <si>
    <t>LLNR   </t>
  </si>
  <si>
    <t>AID #   </t>
  </si>
  <si>
    <t>LAT   </t>
  </si>
  <si>
    <t>LON   </t>
  </si>
  <si>
    <t>TYPE   </t>
  </si>
  <si>
    <t>CLASS   </t>
  </si>
  <si>
    <t>ANN VER   </t>
  </si>
  <si>
    <t>DIST DIV FLOT   </t>
  </si>
  <si>
    <t>OWNER   </t>
  </si>
  <si>
    <t>ACTION FREQ   </t>
  </si>
  <si>
    <t>SET/PULL   </t>
  </si>
  <si>
    <t>PATON REPORT   </t>
  </si>
  <si>
    <t>2023-07-14 Earp,Lucas</t>
  </si>
  <si>
    <t>Cathance River Hazard Buoy A  </t>
  </si>
  <si>
    <t>2023-08-13 MacCormac,Bruce</t>
  </si>
  <si>
    <t>2023-06-09 Thornton,Bill</t>
  </si>
  <si>
    <t>2023-05-29 Thornton,Bill</t>
  </si>
  <si>
    <t>2023-07-30 Power,David</t>
  </si>
  <si>
    <t>2023-05-25 Thornton,Bill</t>
  </si>
  <si>
    <t>2023-09-02 MacCormac,Bruce</t>
  </si>
  <si>
    <t>2023-08-12 Power,David</t>
  </si>
  <si>
    <t>Merrymeeting Bay Buoy 2   </t>
  </si>
  <si>
    <t>2023-09-02 Power,David</t>
  </si>
  <si>
    <t>2023-05-10 Thornton,Bill</t>
  </si>
  <si>
    <t>2023-06-21 Earp,Lucas</t>
  </si>
  <si>
    <t>2023-09-03 Eastwood,David</t>
  </si>
  <si>
    <t>2023-08-03 Earp,Lucas</t>
  </si>
  <si>
    <t>Jason Domke </t>
  </si>
  <si>
    <t>2023-09-10 Eastwood,David</t>
  </si>
  <si>
    <t>2023-09-29 MacCormac,Bruce</t>
  </si>
  <si>
    <t>2023-05-09 Thornton,Bill</t>
  </si>
  <si>
    <t>03/01 - 10/25 </t>
  </si>
  <si>
    <t>42 53 25.08 N</t>
  </si>
  <si>
    <t>70 03 33.480 W</t>
  </si>
  <si>
    <t>Start 3/3</t>
  </si>
  <si>
    <t> Boothbay Harbor No Wake Lighted Buoy C</t>
  </si>
  <si>
    <t> Cabin Cove Oysters Aquaculture Buoy A</t>
  </si>
  <si>
    <t> Christmas Cove No Wake Buoy B</t>
  </si>
  <si>
    <t> Damariscotta River Buoy 26</t>
  </si>
  <si>
    <t> Damariscotta River Buoy 28</t>
  </si>
  <si>
    <t> Gamage Shipyard No Wake Buoy</t>
  </si>
  <si>
    <t> Little River No Wake Buoy</t>
  </si>
  <si>
    <t> Maddock Cove No Wake Buoy</t>
  </si>
  <si>
    <t> Mook Sea Farm Aquaculture Hazard Buoy EL3-D</t>
  </si>
  <si>
    <t> Mook Sea Farm Aquaculture Hazard Buoy PP-D</t>
  </si>
  <si>
    <t> Mook Sea Farm Aquaculture Hazard Buoy PP-E</t>
  </si>
  <si>
    <t> Murray Hill No Wake Buoy D</t>
  </si>
  <si>
    <t> Negro Island North Hazard Daybeacon</t>
  </si>
  <si>
    <t> Newcastle No Wake Buoy A</t>
  </si>
  <si>
    <t> Newcastle No Wake Buoy B</t>
  </si>
  <si>
    <t> Newcastle No Wake Buoy C</t>
  </si>
  <si>
    <t> Tumbler Island East Daybeacon 2</t>
  </si>
  <si>
    <t> Richmond Channel No Wake Buoy A</t>
  </si>
  <si>
    <t> Richmond Channel No Wake Buoy B</t>
  </si>
  <si>
    <t> Richmond Channel No Wake Buoy C</t>
  </si>
  <si>
    <t> Back River Speed Bouy</t>
  </si>
  <si>
    <t> Georgetown No Wake Buoy A</t>
  </si>
  <si>
    <t> Georgetown No Wake Buoy B</t>
  </si>
  <si>
    <t> Georgetown No Wake Buoy D</t>
  </si>
  <si>
    <t> Georgetown No Wake Buoy E</t>
  </si>
  <si>
    <t> Georgetown No Wake Buoy F</t>
  </si>
  <si>
    <t> Georgetown No Wake Buoy G</t>
  </si>
  <si>
    <t> Robinhood Cove Aquaculture Buoy</t>
  </si>
  <si>
    <t> Fore River Outfall Daybeacon</t>
  </si>
  <si>
    <t> HBS Lighted Buoy 1</t>
  </si>
  <si>
    <t> HBS Lighted Buoy 2</t>
  </si>
  <si>
    <t> Mill Cove Buoy 3</t>
  </si>
  <si>
    <t> Mill Cove Buoy 5</t>
  </si>
  <si>
    <t> Mill Cove Buoy 7</t>
  </si>
  <si>
    <t> Portland Yacht Club Lighted Buoy 1</t>
  </si>
  <si>
    <t> Portland Yacht Club Lighted Buoy 2</t>
  </si>
  <si>
    <t> South Portland Breakwater Light</t>
  </si>
  <si>
    <t> Spring Point Danger Buoy</t>
  </si>
  <si>
    <t> Town Landing Lighted Buoy 1</t>
  </si>
  <si>
    <t> Town Landing Lighted Buoy 2</t>
  </si>
  <si>
    <t> Bowdoin College Harpswell Cove Research Lighted Buoy R</t>
  </si>
  <si>
    <t> Dogs Head Oyster Aquaculture Buoy A</t>
  </si>
  <si>
    <t> Gun Point Creek No Wake Buoy</t>
  </si>
  <si>
    <t> Rheubins Ledge Buoy 1</t>
  </si>
  <si>
    <t> Rheubins Ledge Buoy 2</t>
  </si>
  <si>
    <t> Back Channel No Wake Buoy C</t>
  </si>
  <si>
    <t> Back Channel No Wake Buoy D</t>
  </si>
  <si>
    <t> Badgers Island Marina No Wake Buoy A</t>
  </si>
  <si>
    <t> Piscataqua Marina Memorial East No Wake Buoy</t>
  </si>
  <si>
    <t> Sprague Fuel Terminal Lower Dock Light</t>
  </si>
  <si>
    <t> Sprague Fuel Terminal Upper Dock Light</t>
  </si>
  <si>
    <t> UNH Isle of Shoals CO2 Research LB</t>
  </si>
  <si>
    <t> University of Maine Research Lighted Buoy B</t>
  </si>
  <si>
    <t> Batson River No Wake Buoy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</si>
</sst>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000"/>
    <numFmt numFmtId="167" formatCode="000"/>
    <numFmt numFmtId="168" formatCode="0.0000000"/>
    <numFmt numFmtId="169" formatCode="0.000000"/>
    <numFmt numFmtId="170" formatCode="#,##0.0"/>
    <numFmt numFmtId="171" formatCode="0.000"/>
    <numFmt numFmtId="172" formatCode="00,000"/>
    <numFmt numFmtId="173" formatCode="00.0000000"/>
    <numFmt numFmtId="174" formatCode="[$-409]d\-mmm\-yy;@"/>
  </numFmts>
  <fonts count="105" x14ac:knownFonts="1">
    <font>
      <sz val="11"/>
      <color theme="1"/>
      <name val="Calibri"/>
      <family val="2"/>
      <scheme val="minor"/>
    </font>
    <font>
      <sz val="11"/>
      <color theme="1"/>
      <name val="Times New Roman"/>
      <family val="1"/>
    </font>
    <font>
      <sz val="7.5"/>
      <color theme="1"/>
      <name val="Times New Roman"/>
      <family val="1"/>
    </font>
    <font>
      <sz val="12"/>
      <color theme="1"/>
      <name val="Calibri"/>
      <family val="2"/>
      <scheme val="minor"/>
    </font>
    <font>
      <sz val="18"/>
      <color theme="1"/>
      <name val="Calibri"/>
      <family val="2"/>
      <scheme val="minor"/>
    </font>
    <font>
      <b/>
      <sz val="11"/>
      <color theme="1"/>
      <name val="Calibri"/>
      <family val="2"/>
      <scheme val="minor"/>
    </font>
    <font>
      <b/>
      <u/>
      <sz val="11"/>
      <color theme="1"/>
      <name val="Calibri"/>
      <family val="2"/>
      <scheme val="minor"/>
    </font>
    <font>
      <sz val="10"/>
      <name val="Helv"/>
    </font>
    <font>
      <b/>
      <sz val="12"/>
      <name val="Cambria"/>
      <family val="1"/>
    </font>
    <font>
      <sz val="8"/>
      <name val="Calibri"/>
      <family val="2"/>
    </font>
    <font>
      <sz val="11"/>
      <name val="Symbol"/>
      <family val="1"/>
      <charset val="2"/>
    </font>
    <font>
      <sz val="14"/>
      <color theme="1"/>
      <name val="Calibri"/>
      <family val="2"/>
      <scheme val="minor"/>
    </font>
    <font>
      <b/>
      <u val="double"/>
      <sz val="8"/>
      <name val="Calibri"/>
      <family val="2"/>
    </font>
    <font>
      <b/>
      <sz val="10"/>
      <name val="Arial"/>
      <family val="2"/>
    </font>
    <font>
      <sz val="12"/>
      <name val="Arial"/>
      <family val="2"/>
    </font>
    <font>
      <sz val="10"/>
      <name val="Arial"/>
      <family val="2"/>
    </font>
    <font>
      <sz val="11"/>
      <name val="Arial"/>
      <family val="2"/>
    </font>
    <font>
      <b/>
      <sz val="12"/>
      <name val="Arial"/>
      <family val="2"/>
    </font>
    <font>
      <b/>
      <sz val="12"/>
      <name val="Arial Black"/>
      <family val="2"/>
    </font>
    <font>
      <b/>
      <sz val="11"/>
      <name val="Arial"/>
      <family val="2"/>
    </font>
    <font>
      <b/>
      <sz val="10"/>
      <name val="Calibri"/>
      <family val="2"/>
    </font>
    <font>
      <sz val="10"/>
      <name val="Calibri"/>
      <family val="2"/>
    </font>
    <font>
      <b/>
      <u/>
      <sz val="10"/>
      <name val="Calibri"/>
      <family val="2"/>
    </font>
    <font>
      <sz val="12"/>
      <color rgb="FFFF0000"/>
      <name val="Cambria"/>
      <family val="1"/>
    </font>
    <font>
      <sz val="12"/>
      <name val="Cambria"/>
      <family val="1"/>
    </font>
    <font>
      <b/>
      <sz val="10"/>
      <name val="Cambria"/>
      <family val="1"/>
    </font>
    <font>
      <b/>
      <sz val="11"/>
      <name val="Cambria"/>
      <family val="1"/>
    </font>
    <font>
      <sz val="11"/>
      <name val="Cambria"/>
      <family val="1"/>
    </font>
    <font>
      <sz val="10"/>
      <name val="Cambria"/>
      <family val="1"/>
    </font>
    <font>
      <b/>
      <sz val="12"/>
      <color rgb="FF0000CC"/>
      <name val="Cambria"/>
      <family val="1"/>
    </font>
    <font>
      <sz val="12"/>
      <color indexed="81"/>
      <name val="Calibri"/>
      <family val="2"/>
    </font>
    <font>
      <sz val="10"/>
      <color indexed="81"/>
      <name val="Tahoma"/>
      <family val="2"/>
    </font>
    <font>
      <sz val="9"/>
      <color indexed="81"/>
      <name val="Tahoma"/>
      <family val="2"/>
    </font>
    <font>
      <sz val="10"/>
      <color indexed="81"/>
      <name val="Calibri"/>
      <family val="2"/>
    </font>
    <font>
      <sz val="9"/>
      <color indexed="81"/>
      <name val="Calibri"/>
      <family val="2"/>
    </font>
    <font>
      <b/>
      <u/>
      <sz val="10"/>
      <color indexed="81"/>
      <name val="Calibri"/>
      <family val="2"/>
    </font>
    <font>
      <sz val="11"/>
      <color indexed="81"/>
      <name val="Calibri"/>
      <family val="2"/>
    </font>
    <font>
      <b/>
      <u/>
      <sz val="11"/>
      <color indexed="81"/>
      <name val="Calibri"/>
      <family val="2"/>
    </font>
    <font>
      <b/>
      <sz val="9"/>
      <color indexed="81"/>
      <name val="Tahoma"/>
      <family val="2"/>
    </font>
    <font>
      <sz val="11"/>
      <color theme="1"/>
      <name val="Calibri"/>
      <family val="2"/>
    </font>
    <font>
      <sz val="28"/>
      <color rgb="FF000000"/>
      <name val="Calibri"/>
      <family val="2"/>
    </font>
    <font>
      <b/>
      <sz val="11"/>
      <name val="Calibri"/>
      <family val="2"/>
    </font>
    <font>
      <sz val="11"/>
      <name val="Calibri"/>
      <family val="2"/>
    </font>
    <font>
      <sz val="11"/>
      <color rgb="FF808080"/>
      <name val="Calibri"/>
      <family val="2"/>
    </font>
    <font>
      <sz val="8"/>
      <color rgb="FF000000"/>
      <name val="Calibri"/>
      <family val="2"/>
    </font>
    <font>
      <sz val="12"/>
      <name val="Calibri"/>
      <family val="2"/>
    </font>
    <font>
      <b/>
      <sz val="16"/>
      <color rgb="FF0000CC"/>
      <name val="Calibri"/>
      <family val="2"/>
    </font>
    <font>
      <sz val="11"/>
      <color rgb="FFFF0000"/>
      <name val="Calibri"/>
      <family val="2"/>
    </font>
    <font>
      <sz val="8"/>
      <color rgb="FF000000"/>
      <name val="Arial"/>
      <family val="2"/>
    </font>
    <font>
      <b/>
      <sz val="8"/>
      <color rgb="FF000000"/>
      <name val="Calibri"/>
      <family val="2"/>
    </font>
    <font>
      <sz val="9"/>
      <color rgb="FF000000"/>
      <name val="Arial"/>
      <family val="2"/>
    </font>
    <font>
      <b/>
      <sz val="8"/>
      <color rgb="FF000000"/>
      <name val="Arial Narrow"/>
      <family val="2"/>
    </font>
    <font>
      <sz val="9"/>
      <color rgb="FF000000"/>
      <name val="Calibri"/>
      <family val="2"/>
    </font>
    <font>
      <sz val="9"/>
      <color rgb="FF000000"/>
      <name val="Arial Narrow"/>
      <family val="2"/>
    </font>
    <font>
      <b/>
      <sz val="18"/>
      <color rgb="FF0000CC"/>
      <name val="Calibri"/>
      <family val="2"/>
    </font>
    <font>
      <sz val="12"/>
      <color rgb="FF000000"/>
      <name val="Calibri"/>
      <family val="2"/>
    </font>
    <font>
      <sz val="10"/>
      <color rgb="FF000000"/>
      <name val="Calibri"/>
      <family val="2"/>
    </font>
    <font>
      <sz val="18"/>
      <color rgb="FF000000"/>
      <name val="Calibri"/>
      <family val="2"/>
    </font>
    <font>
      <b/>
      <sz val="14"/>
      <color rgb="FF000000"/>
      <name val="Calibri"/>
      <family val="2"/>
    </font>
    <font>
      <sz val="9"/>
      <color rgb="FF808080"/>
      <name val="Calibri"/>
      <family val="2"/>
    </font>
    <font>
      <sz val="14"/>
      <name val="Calibri"/>
      <family val="2"/>
    </font>
    <font>
      <sz val="14"/>
      <color rgb="FF000000"/>
      <name val="Calibri"/>
      <family val="2"/>
    </font>
    <font>
      <b/>
      <sz val="16"/>
      <color rgb="FF4F6228"/>
      <name val="Calibri"/>
      <family val="2"/>
    </font>
    <font>
      <sz val="16"/>
      <color rgb="FF4F6228"/>
      <name val="Calibri"/>
      <family val="2"/>
    </font>
    <font>
      <b/>
      <sz val="16"/>
      <color rgb="FFFF0000"/>
      <name val="Calibri"/>
      <family val="2"/>
    </font>
    <font>
      <sz val="16"/>
      <color rgb="FFFF0000"/>
      <name val="Calibri"/>
      <family val="2"/>
    </font>
    <font>
      <b/>
      <sz val="12"/>
      <color rgb="FF0000CC"/>
      <name val="Calibri"/>
      <family val="2"/>
    </font>
    <font>
      <b/>
      <sz val="16"/>
      <color rgb="FF000000"/>
      <name val="Calibri"/>
      <family val="2"/>
    </font>
    <font>
      <sz val="16"/>
      <color rgb="FF000000"/>
      <name val="Calibri"/>
      <family val="2"/>
    </font>
    <font>
      <sz val="6"/>
      <color rgb="FF000000"/>
      <name val="Calibri"/>
      <family val="2"/>
    </font>
    <font>
      <i/>
      <sz val="18"/>
      <color rgb="FF808080"/>
      <name val="Stencil"/>
      <family val="5"/>
    </font>
    <font>
      <b/>
      <sz val="12"/>
      <color rgb="FF000099"/>
      <name val="Calibri"/>
      <family val="2"/>
    </font>
    <font>
      <i/>
      <sz val="10"/>
      <color rgb="FF000000"/>
      <name val="Calibri"/>
      <family val="2"/>
    </font>
    <font>
      <b/>
      <sz val="16"/>
      <color rgb="FF000099"/>
      <name val="Calibri"/>
      <family val="2"/>
    </font>
    <font>
      <i/>
      <sz val="18"/>
      <color rgb="FFA6A6A6"/>
      <name val="Stencil"/>
      <family val="5"/>
    </font>
    <font>
      <i/>
      <sz val="11"/>
      <color rgb="FF000000"/>
      <name val="Stencil"/>
      <family val="5"/>
    </font>
    <font>
      <b/>
      <sz val="12"/>
      <color rgb="FF000000"/>
      <name val="Calibri"/>
      <family val="2"/>
    </font>
    <font>
      <sz val="16"/>
      <name val="Calibri"/>
      <family val="2"/>
    </font>
    <font>
      <b/>
      <sz val="10"/>
      <color rgb="FF000080"/>
      <name val="Calibri"/>
      <family val="2"/>
    </font>
    <font>
      <b/>
      <sz val="10"/>
      <color rgb="FF0000FF"/>
      <name val="Calibri"/>
      <family val="2"/>
    </font>
    <font>
      <sz val="12"/>
      <color rgb="FFCCFFCC"/>
      <name val="Calibri"/>
      <family val="2"/>
    </font>
    <font>
      <b/>
      <sz val="12"/>
      <color rgb="FF0000FF"/>
      <name val="Calibri"/>
      <family val="2"/>
    </font>
    <font>
      <b/>
      <sz val="11"/>
      <color rgb="FF0000FF"/>
      <name val="Calibri"/>
      <family val="2"/>
    </font>
    <font>
      <b/>
      <sz val="10"/>
      <color rgb="FF000080"/>
      <name val="Arial"/>
      <family val="2"/>
    </font>
    <font>
      <b/>
      <sz val="10"/>
      <color rgb="FF0000FF"/>
      <name val="Arial"/>
      <family val="2"/>
    </font>
    <font>
      <sz val="12"/>
      <color rgb="FFCCFFCC"/>
      <name val="Arial"/>
      <family val="2"/>
    </font>
    <font>
      <b/>
      <sz val="11"/>
      <color rgb="FF0000FF"/>
      <name val="Arial"/>
      <family val="2"/>
    </font>
    <font>
      <sz val="10"/>
      <color rgb="FF000000"/>
      <name val="Arial"/>
      <family val="2"/>
    </font>
    <font>
      <b/>
      <sz val="12"/>
      <color rgb="FF0000FF"/>
      <name val="Arial Black"/>
      <family val="2"/>
    </font>
    <font>
      <b/>
      <sz val="14"/>
      <color rgb="FF808080"/>
      <name val="Calibri"/>
      <family val="2"/>
    </font>
    <font>
      <sz val="10"/>
      <color rgb="FF333333"/>
      <name val="Arial"/>
      <family val="2"/>
    </font>
    <font>
      <b/>
      <sz val="14"/>
      <color rgb="FF000000"/>
      <name val="Arial"/>
      <family val="2"/>
    </font>
    <font>
      <b/>
      <sz val="10"/>
      <color rgb="FFFF0000"/>
      <name val="Arial"/>
      <family val="2"/>
    </font>
    <font>
      <sz val="14"/>
      <color rgb="FF000000"/>
      <name val="Arial"/>
      <family val="2"/>
    </font>
    <font>
      <b/>
      <sz val="14"/>
      <color rgb="FF0000CC"/>
      <name val="Calibri"/>
      <family val="2"/>
    </font>
    <font>
      <sz val="12"/>
      <color rgb="FF333333"/>
      <name val="Arial"/>
      <family val="2"/>
    </font>
    <font>
      <sz val="12"/>
      <color rgb="FF000080"/>
      <name val="Arial"/>
      <family val="2"/>
    </font>
    <font>
      <sz val="12"/>
      <color rgb="FF000000"/>
      <name val="Arial"/>
      <family val="2"/>
    </font>
    <font>
      <b/>
      <sz val="11"/>
      <color rgb="FF000000"/>
      <name val="Calibri"/>
      <family val="2"/>
    </font>
    <font>
      <i/>
      <sz val="11"/>
      <name val="Calibri"/>
      <family val="2"/>
    </font>
    <font>
      <b/>
      <sz val="14"/>
      <name val="Calibri"/>
      <family val="2"/>
    </font>
    <font>
      <b/>
      <sz val="12"/>
      <color rgb="FF000080"/>
      <name val="Arial Black"/>
      <family val="2"/>
    </font>
    <font>
      <i/>
      <sz val="12"/>
      <color rgb="FF000000"/>
      <name val="Calibri"/>
      <family val="2"/>
    </font>
    <font>
      <b/>
      <sz val="11"/>
      <color rgb="FF0000CC"/>
      <name val="Calibri"/>
      <family val="2"/>
    </font>
    <font>
      <u/>
      <sz val="11"/>
      <color theme="10"/>
      <name val="Calibri"/>
      <family val="2"/>
      <scheme val="minor"/>
    </font>
  </fonts>
  <fills count="22">
    <fill>
      <patternFill patternType="none"/>
    </fill>
    <fill>
      <patternFill patternType="gray125"/>
    </fill>
    <fill>
      <patternFill patternType="solid">
        <fgColor rgb="FFFFFFFF"/>
        <bgColor indexed="64"/>
      </patternFill>
    </fill>
    <fill>
      <patternFill patternType="solid">
        <fgColor rgb="FF008000"/>
        <bgColor indexed="64"/>
      </patternFill>
    </fill>
    <fill>
      <patternFill patternType="solid">
        <fgColor rgb="FFCCCCCC"/>
        <bgColor indexed="64"/>
      </patternFill>
    </fill>
    <fill>
      <patternFill patternType="solid">
        <fgColor rgb="FFF2F2F2"/>
        <bgColor rgb="FF000000"/>
      </patternFill>
    </fill>
    <fill>
      <patternFill patternType="solid">
        <fgColor rgb="FFFFCCFF"/>
        <bgColor rgb="FF000000"/>
      </patternFill>
    </fill>
    <fill>
      <patternFill patternType="solid">
        <fgColor rgb="FFFFFFFF"/>
        <bgColor rgb="FF000000"/>
      </patternFill>
    </fill>
    <fill>
      <patternFill patternType="solid">
        <fgColor rgb="FFDCE6F1"/>
        <bgColor rgb="FF000000"/>
      </patternFill>
    </fill>
    <fill>
      <patternFill patternType="solid">
        <fgColor rgb="FFFFFFCC"/>
        <bgColor rgb="FF000000"/>
      </patternFill>
    </fill>
    <fill>
      <patternFill patternType="solid">
        <fgColor rgb="FFCCFF33"/>
        <bgColor rgb="FF000000"/>
      </patternFill>
    </fill>
    <fill>
      <patternFill patternType="solid">
        <fgColor rgb="FF000000"/>
        <bgColor rgb="FF000000"/>
      </patternFill>
    </fill>
    <fill>
      <patternFill patternType="solid">
        <fgColor rgb="FFF2F2F2"/>
        <bgColor rgb="FFFF00FF"/>
      </patternFill>
    </fill>
    <fill>
      <patternFill patternType="solid">
        <fgColor rgb="FFDAEEF3"/>
        <bgColor rgb="FF000000"/>
      </patternFill>
    </fill>
    <fill>
      <patternFill patternType="solid">
        <fgColor rgb="FFFFFFFF"/>
        <bgColor rgb="FFFF00FF"/>
      </patternFill>
    </fill>
    <fill>
      <patternFill patternType="solid">
        <fgColor rgb="FFFFFFCC"/>
        <bgColor rgb="FFFF00FF"/>
      </patternFill>
    </fill>
    <fill>
      <patternFill patternType="solid">
        <fgColor rgb="FFDCE6F1"/>
        <bgColor rgb="FFFF00FF"/>
      </patternFill>
    </fill>
    <fill>
      <patternFill patternType="solid">
        <fgColor theme="0" tint="-0.24994659260841701"/>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000000"/>
        <bgColor indexed="64"/>
      </patternFill>
    </fill>
  </fills>
  <borders count="8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bottom/>
      <diagonal/>
    </border>
    <border>
      <left/>
      <right style="medium">
        <color indexed="64"/>
      </right>
      <top/>
      <bottom/>
      <diagonal/>
    </border>
    <border>
      <left style="mediumDashed">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diagonal/>
    </border>
    <border>
      <left/>
      <right style="medium">
        <color indexed="64"/>
      </right>
      <top/>
      <bottom style="thick">
        <color indexed="64"/>
      </bottom>
      <diagonal/>
    </border>
    <border>
      <left style="thick">
        <color indexed="64"/>
      </left>
      <right style="thick">
        <color indexed="64"/>
      </right>
      <top/>
      <bottom style="thick">
        <color indexed="64"/>
      </bottom>
      <diagonal/>
    </border>
    <border diagonalUp="1" diagonalDown="1">
      <left/>
      <right style="medium">
        <color indexed="64"/>
      </right>
      <top style="thick">
        <color indexed="64"/>
      </top>
      <bottom style="thick">
        <color indexed="64"/>
      </bottom>
      <diagonal style="thick">
        <color indexed="64"/>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mediumDashed">
        <color indexed="64"/>
      </bottom>
      <diagonal/>
    </border>
    <border>
      <left/>
      <right/>
      <top style="thick">
        <color indexed="64"/>
      </top>
      <bottom style="mediumDashed">
        <color indexed="64"/>
      </bottom>
      <diagonal/>
    </border>
    <border>
      <left/>
      <right style="mediumDashed">
        <color indexed="64"/>
      </right>
      <top style="thick">
        <color indexed="64"/>
      </top>
      <bottom style="mediumDashed">
        <color indexed="64"/>
      </bottom>
      <diagonal/>
    </border>
    <border>
      <left style="mediumDashed">
        <color indexed="64"/>
      </left>
      <right/>
      <top style="thick">
        <color indexed="64"/>
      </top>
      <bottom style="mediumDashed">
        <color indexed="64"/>
      </bottom>
      <diagonal/>
    </border>
    <border>
      <left/>
      <right style="thick">
        <color indexed="64"/>
      </right>
      <top style="thick">
        <color indexed="64"/>
      </top>
      <bottom style="mediumDashed">
        <color indexed="64"/>
      </bottom>
      <diagonal/>
    </border>
    <border diagonalUp="1" diagonalDown="1">
      <left/>
      <right style="medium">
        <color indexed="64"/>
      </right>
      <top style="thick">
        <color rgb="FFFF0000"/>
      </top>
      <bottom style="thick">
        <color rgb="FFFF0000"/>
      </bottom>
      <diagonal style="thick">
        <color rgb="FFFF0000"/>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ck">
        <color indexed="64"/>
      </left>
      <right/>
      <top style="mediumDashed">
        <color indexed="64"/>
      </top>
      <bottom style="thick">
        <color indexed="64"/>
      </bottom>
      <diagonal/>
    </border>
    <border>
      <left/>
      <right/>
      <top style="mediumDashed">
        <color indexed="64"/>
      </top>
      <bottom style="thick">
        <color indexed="64"/>
      </bottom>
      <diagonal/>
    </border>
    <border>
      <left/>
      <right style="mediumDashed">
        <color indexed="64"/>
      </right>
      <top style="mediumDashed">
        <color indexed="64"/>
      </top>
      <bottom style="thick">
        <color indexed="64"/>
      </bottom>
      <diagonal/>
    </border>
    <border>
      <left style="mediumDashed">
        <color indexed="64"/>
      </left>
      <right/>
      <top style="mediumDashed">
        <color indexed="64"/>
      </top>
      <bottom style="thick">
        <color indexed="64"/>
      </bottom>
      <diagonal/>
    </border>
    <border>
      <left/>
      <right style="thick">
        <color indexed="64"/>
      </right>
      <top style="mediumDashed">
        <color indexed="64"/>
      </top>
      <bottom style="thick">
        <color indexed="64"/>
      </bottom>
      <diagonal/>
    </border>
    <border diagonalUp="1" diagonalDown="1">
      <left style="thick">
        <color indexed="64"/>
      </left>
      <right style="medium">
        <color indexed="64"/>
      </right>
      <top style="thick">
        <color rgb="FFFF0000"/>
      </top>
      <bottom style="thick">
        <color rgb="FFFF0000"/>
      </bottom>
      <diagonal style="thick">
        <color rgb="FFFF0000"/>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ck">
        <color indexed="64"/>
      </right>
      <top style="thin">
        <color indexed="64"/>
      </top>
      <bottom/>
      <diagonal/>
    </border>
    <border diagonalUp="1" diagonalDown="1">
      <left style="thick">
        <color indexed="64"/>
      </left>
      <right style="medium">
        <color indexed="64"/>
      </right>
      <top style="thick">
        <color rgb="FFFF0000"/>
      </top>
      <bottom style="thick">
        <color indexed="64"/>
      </bottom>
      <diagonal style="thick">
        <color rgb="FFFF0000"/>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style="thick">
        <color indexed="64"/>
      </top>
      <bottom/>
      <diagonal/>
    </border>
    <border>
      <left style="medium">
        <color indexed="64"/>
      </left>
      <right/>
      <top/>
      <bottom style="thick">
        <color indexed="64"/>
      </bottom>
      <diagonal/>
    </border>
    <border>
      <left style="medium">
        <color indexed="64"/>
      </left>
      <right/>
      <top style="thick">
        <color indexed="64"/>
      </top>
      <bottom/>
      <diagonal/>
    </border>
    <border>
      <left/>
      <right/>
      <top style="thick">
        <color indexed="64"/>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
        <color indexed="64"/>
      </left>
      <right style="medium">
        <color indexed="64"/>
      </right>
      <top/>
      <bottom/>
      <diagonal/>
    </border>
    <border>
      <left/>
      <right/>
      <top/>
      <bottom style="thick">
        <color indexed="64"/>
      </bottom>
      <diagonal/>
    </border>
    <border>
      <left/>
      <right/>
      <top style="thick">
        <color indexed="64"/>
      </top>
      <bottom style="thick">
        <color indexed="64"/>
      </bottom>
      <diagonal/>
    </border>
    <border>
      <left style="thick">
        <color rgb="FFFF0000"/>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Dashed">
        <color indexed="64"/>
      </bottom>
      <diagonal/>
    </border>
    <border>
      <left/>
      <right style="mediumDashed">
        <color indexed="64"/>
      </right>
      <top/>
      <bottom style="mediumDashed">
        <color indexed="64"/>
      </bottom>
      <diagonal/>
    </border>
    <border>
      <left style="thick">
        <color rgb="FF4F6228"/>
      </left>
      <right style="thick">
        <color rgb="FF4F6228"/>
      </right>
      <top style="thick">
        <color rgb="FF4F6228"/>
      </top>
      <bottom style="thick">
        <color rgb="FF4F6228"/>
      </bottom>
      <diagonal/>
    </border>
    <border>
      <left/>
      <right style="thin">
        <color rgb="FFFDE9D9"/>
      </right>
      <top style="medium">
        <color indexed="64"/>
      </top>
      <bottom/>
      <diagonal/>
    </border>
    <border>
      <left style="thin">
        <color rgb="FFFDE9D9"/>
      </left>
      <right style="thin">
        <color rgb="FFFDE9D9"/>
      </right>
      <top/>
      <bottom style="thin">
        <color rgb="FFFDE9D9"/>
      </bottom>
      <diagonal/>
    </border>
    <border>
      <left style="thin">
        <color rgb="FFFDE9D9"/>
      </left>
      <right style="thin">
        <color rgb="FFFDE9D9"/>
      </right>
      <top style="thin">
        <color rgb="FFFDE9D9"/>
      </top>
      <bottom style="thin">
        <color rgb="FFFDE9D9"/>
      </bottom>
      <diagonal/>
    </border>
    <border>
      <left/>
      <right style="thin">
        <color rgb="FFFDE9D9"/>
      </right>
      <top/>
      <bottom/>
      <diagonal/>
    </border>
    <border>
      <left style="thin">
        <color rgb="FFFDE9D9"/>
      </left>
      <right style="thin">
        <color rgb="FFFDE9D9"/>
      </right>
      <top style="thin">
        <color rgb="FFFDE9D9"/>
      </top>
      <bottom/>
      <diagonal/>
    </border>
    <border>
      <left/>
      <right style="thin">
        <color rgb="FFFDE9D9"/>
      </right>
      <top style="thick">
        <color indexed="64"/>
      </top>
      <bottom style="thin">
        <color rgb="FFFDE9D9"/>
      </bottom>
      <diagonal/>
    </border>
    <border>
      <left/>
      <right style="thin">
        <color rgb="FF000000"/>
      </right>
      <top style="thin">
        <color rgb="FF000000"/>
      </top>
      <bottom/>
      <diagonal/>
    </border>
  </borders>
  <cellStyleXfs count="3">
    <xf numFmtId="0" fontId="0" fillId="0" borderId="0"/>
    <xf numFmtId="0" fontId="7" fillId="0" borderId="0"/>
    <xf numFmtId="0" fontId="104" fillId="0" borderId="0" applyNumberFormat="0" applyFill="0" applyBorder="0" applyAlignment="0" applyProtection="0"/>
  </cellStyleXfs>
  <cellXfs count="357">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2" xfId="0" applyBorder="1"/>
    <xf numFmtId="0" fontId="2" fillId="0" borderId="3" xfId="0" applyFont="1" applyBorder="1" applyAlignment="1">
      <alignment horizontal="center" vertical="center" wrapText="1"/>
    </xf>
    <xf numFmtId="0" fontId="0" fillId="0" borderId="0" xfId="0" applyAlignment="1">
      <alignment wrapText="1"/>
    </xf>
    <xf numFmtId="0" fontId="0" fillId="0" borderId="1" xfId="0" applyBorder="1" applyAlignment="1">
      <alignment wrapText="1"/>
    </xf>
    <xf numFmtId="0" fontId="3" fillId="0" borderId="1" xfId="0" applyFont="1" applyBorder="1" applyAlignment="1">
      <alignment vertical="top"/>
    </xf>
    <xf numFmtId="0" fontId="3" fillId="0" borderId="0" xfId="0" applyFont="1" applyAlignment="1">
      <alignment vertical="top"/>
    </xf>
    <xf numFmtId="0" fontId="3" fillId="0" borderId="0" xfId="0" applyFont="1" applyAlignment="1">
      <alignment vertical="center"/>
    </xf>
    <xf numFmtId="0" fontId="3" fillId="0" borderId="1" xfId="0" applyFont="1" applyBorder="1" applyAlignment="1">
      <alignment vertical="top" wrapText="1"/>
    </xf>
    <xf numFmtId="0" fontId="0" fillId="0" borderId="1" xfId="0" applyBorder="1"/>
    <xf numFmtId="0" fontId="0" fillId="0" borderId="1" xfId="0" applyBorder="1" applyAlignment="1">
      <alignment vertical="top" wrapText="1"/>
    </xf>
    <xf numFmtId="0" fontId="2" fillId="0" borderId="3" xfId="0" applyFont="1" applyBorder="1" applyAlignment="1">
      <alignment vertical="center" wrapText="1"/>
    </xf>
    <xf numFmtId="0" fontId="0" fillId="0" borderId="5" xfId="0" applyBorder="1"/>
    <xf numFmtId="0" fontId="3" fillId="0" borderId="5" xfId="0" applyFont="1" applyBorder="1" applyAlignment="1">
      <alignment horizontal="center" vertical="center"/>
    </xf>
    <xf numFmtId="0" fontId="0" fillId="0" borderId="5" xfId="0" applyBorder="1" applyAlignment="1">
      <alignment wrapText="1"/>
    </xf>
    <xf numFmtId="0" fontId="1" fillId="2" borderId="1" xfId="0" applyFont="1" applyFill="1" applyBorder="1" applyAlignment="1">
      <alignment vertical="center" wrapText="1"/>
    </xf>
    <xf numFmtId="0" fontId="0" fillId="0" borderId="0" xfId="0" applyAlignment="1">
      <alignment textRotation="180"/>
    </xf>
    <xf numFmtId="0" fontId="0" fillId="0" borderId="0" xfId="0" applyAlignment="1">
      <alignment vertical="top" wrapText="1"/>
    </xf>
    <xf numFmtId="0" fontId="4" fillId="0" borderId="0" xfId="0" applyFont="1" applyAlignment="1">
      <alignment vertical="top" wrapText="1"/>
    </xf>
    <xf numFmtId="0" fontId="2" fillId="3" borderId="1" xfId="0" applyFont="1" applyFill="1" applyBorder="1" applyAlignment="1">
      <alignment vertical="center" wrapText="1"/>
    </xf>
    <xf numFmtId="0" fontId="2" fillId="4" borderId="1" xfId="0" applyFont="1" applyFill="1" applyBorder="1" applyAlignment="1">
      <alignment vertical="center" wrapText="1"/>
    </xf>
    <xf numFmtId="0" fontId="1"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9" fillId="0" borderId="0" xfId="0" applyFont="1"/>
    <xf numFmtId="0" fontId="40" fillId="5" borderId="8" xfId="0" applyFont="1" applyFill="1" applyBorder="1" applyAlignment="1">
      <alignment horizontal="left" vertical="center"/>
    </xf>
    <xf numFmtId="0" fontId="42" fillId="0" borderId="0" xfId="0" applyFont="1"/>
    <xf numFmtId="0" fontId="43" fillId="7" borderId="11" xfId="0" applyFont="1" applyFill="1" applyBorder="1"/>
    <xf numFmtId="0" fontId="43" fillId="7" borderId="0" xfId="0" applyFont="1" applyFill="1"/>
    <xf numFmtId="0" fontId="9" fillId="5" borderId="11" xfId="1" applyFont="1" applyFill="1" applyBorder="1" applyAlignment="1">
      <alignment horizontal="center" vertical="center"/>
    </xf>
    <xf numFmtId="0" fontId="9" fillId="5" borderId="0" xfId="1" applyFont="1" applyFill="1" applyAlignment="1">
      <alignment horizontal="center" vertical="center"/>
    </xf>
    <xf numFmtId="0" fontId="9" fillId="5" borderId="0" xfId="0" applyFont="1" applyFill="1" applyAlignment="1">
      <alignment horizontal="center" vertical="center"/>
    </xf>
    <xf numFmtId="0" fontId="9" fillId="5" borderId="12" xfId="0" applyFont="1" applyFill="1" applyBorder="1" applyAlignment="1">
      <alignment horizontal="center" vertical="center"/>
    </xf>
    <xf numFmtId="0" fontId="42" fillId="8" borderId="0" xfId="0" applyFont="1" applyFill="1"/>
    <xf numFmtId="0" fontId="42" fillId="0" borderId="13" xfId="0" applyFont="1" applyBorder="1"/>
    <xf numFmtId="0" fontId="39" fillId="7" borderId="0" xfId="0" applyFont="1" applyFill="1"/>
    <xf numFmtId="1" fontId="45" fillId="7" borderId="14" xfId="1" applyNumberFormat="1" applyFont="1" applyFill="1" applyBorder="1" applyAlignment="1" applyProtection="1">
      <alignment horizontal="center" vertical="center"/>
      <protection locked="0"/>
    </xf>
    <xf numFmtId="1" fontId="46" fillId="9" borderId="15" xfId="1" applyNumberFormat="1" applyFont="1" applyFill="1" applyBorder="1" applyAlignment="1">
      <alignment horizontal="center" vertical="center"/>
    </xf>
    <xf numFmtId="164" fontId="45" fillId="7" borderId="15" xfId="1" applyNumberFormat="1" applyFont="1" applyFill="1" applyBorder="1" applyAlignment="1" applyProtection="1">
      <alignment horizontal="center" vertical="center"/>
      <protection locked="0"/>
    </xf>
    <xf numFmtId="164" fontId="46" fillId="9" borderId="15" xfId="0" applyNumberFormat="1" applyFont="1" applyFill="1" applyBorder="1" applyAlignment="1">
      <alignment horizontal="center" vertical="center"/>
    </xf>
    <xf numFmtId="0" fontId="10" fillId="8" borderId="0" xfId="0" applyFont="1" applyFill="1"/>
    <xf numFmtId="0" fontId="47" fillId="5" borderId="11" xfId="0" applyFont="1" applyFill="1" applyBorder="1"/>
    <xf numFmtId="0" fontId="47" fillId="5" borderId="0" xfId="0" applyFont="1" applyFill="1"/>
    <xf numFmtId="0" fontId="47" fillId="8" borderId="12" xfId="0" applyFont="1" applyFill="1" applyBorder="1"/>
    <xf numFmtId="0" fontId="39" fillId="5" borderId="11" xfId="0" applyFont="1" applyFill="1" applyBorder="1"/>
    <xf numFmtId="0" fontId="48" fillId="5" borderId="0" xfId="0" applyFont="1" applyFill="1"/>
    <xf numFmtId="0" fontId="49" fillId="5" borderId="0" xfId="0" applyFont="1" applyFill="1" applyAlignment="1">
      <alignment horizontal="center" vertical="center"/>
    </xf>
    <xf numFmtId="16" fontId="48" fillId="5" borderId="0" xfId="0" applyNumberFormat="1" applyFont="1" applyFill="1"/>
    <xf numFmtId="0" fontId="50" fillId="5" borderId="0" xfId="0" applyFont="1" applyFill="1"/>
    <xf numFmtId="0" fontId="9" fillId="5" borderId="16" xfId="0" applyFont="1" applyFill="1" applyBorder="1" applyAlignment="1">
      <alignment horizontal="center" vertical="center"/>
    </xf>
    <xf numFmtId="0" fontId="52" fillId="5" borderId="0" xfId="0" applyFont="1" applyFill="1" applyAlignment="1">
      <alignment horizontal="center"/>
    </xf>
    <xf numFmtId="0" fontId="53" fillId="5" borderId="0" xfId="0" applyFont="1" applyFill="1"/>
    <xf numFmtId="0" fontId="42" fillId="8" borderId="0" xfId="0" applyFont="1" applyFill="1" applyAlignment="1">
      <alignment horizontal="center"/>
    </xf>
    <xf numFmtId="0" fontId="39" fillId="5" borderId="11" xfId="0" applyFont="1" applyFill="1" applyBorder="1" applyAlignment="1">
      <alignment horizontal="right"/>
    </xf>
    <xf numFmtId="165" fontId="45" fillId="7" borderId="15" xfId="0" applyNumberFormat="1" applyFont="1" applyFill="1" applyBorder="1" applyAlignment="1" applyProtection="1">
      <alignment horizontal="center"/>
      <protection locked="0"/>
    </xf>
    <xf numFmtId="165" fontId="55" fillId="7" borderId="15" xfId="0" applyNumberFormat="1" applyFont="1" applyFill="1" applyBorder="1" applyAlignment="1" applyProtection="1">
      <alignment horizontal="center"/>
      <protection locked="0"/>
    </xf>
    <xf numFmtId="166" fontId="55" fillId="7" borderId="15" xfId="0" applyNumberFormat="1" applyFont="1" applyFill="1" applyBorder="1" applyAlignment="1" applyProtection="1">
      <alignment horizontal="center"/>
      <protection locked="0"/>
    </xf>
    <xf numFmtId="0" fontId="56" fillId="5" borderId="0" xfId="0" applyFont="1" applyFill="1" applyAlignment="1">
      <alignment horizontal="right"/>
    </xf>
    <xf numFmtId="166" fontId="55" fillId="7" borderId="14" xfId="0" applyNumberFormat="1" applyFont="1" applyFill="1" applyBorder="1" applyAlignment="1" applyProtection="1">
      <alignment horizontal="center"/>
      <protection locked="0"/>
    </xf>
    <xf numFmtId="164" fontId="58" fillId="7" borderId="21" xfId="0" applyNumberFormat="1" applyFont="1" applyFill="1" applyBorder="1" applyAlignment="1" applyProtection="1">
      <alignment horizontal="center"/>
      <protection locked="0"/>
    </xf>
    <xf numFmtId="0" fontId="42" fillId="8" borderId="22" xfId="0" applyFont="1" applyFill="1" applyBorder="1" applyAlignment="1">
      <alignment horizontal="center"/>
    </xf>
    <xf numFmtId="164" fontId="42" fillId="8" borderId="23" xfId="0" applyNumberFormat="1" applyFont="1" applyFill="1" applyBorder="1" applyAlignment="1">
      <alignment horizontal="center" vertical="center"/>
    </xf>
    <xf numFmtId="164" fontId="42" fillId="8" borderId="24" xfId="0" applyNumberFormat="1" applyFont="1" applyFill="1" applyBorder="1" applyAlignment="1">
      <alignment horizontal="center" vertical="center"/>
    </xf>
    <xf numFmtId="0" fontId="39" fillId="5" borderId="11" xfId="0" applyFont="1" applyFill="1" applyBorder="1" applyAlignment="1">
      <alignment horizontal="center"/>
    </xf>
    <xf numFmtId="167" fontId="45" fillId="7" borderId="15" xfId="0" applyNumberFormat="1" applyFont="1" applyFill="1" applyBorder="1" applyAlignment="1" applyProtection="1">
      <alignment horizontal="center"/>
      <protection locked="0"/>
    </xf>
    <xf numFmtId="167" fontId="55" fillId="7" borderId="15" xfId="0" applyNumberFormat="1" applyFont="1" applyFill="1" applyBorder="1" applyAlignment="1" applyProtection="1">
      <alignment horizontal="center"/>
      <protection locked="0"/>
    </xf>
    <xf numFmtId="0" fontId="59" fillId="5" borderId="0" xfId="0" applyFont="1" applyFill="1" applyAlignment="1">
      <alignment horizontal="center" vertical="center"/>
    </xf>
    <xf numFmtId="14" fontId="41" fillId="5" borderId="25" xfId="0" applyNumberFormat="1" applyFont="1" applyFill="1" applyBorder="1" applyAlignment="1">
      <alignment horizontal="center" vertical="center"/>
    </xf>
    <xf numFmtId="167" fontId="42" fillId="8" borderId="0" xfId="0" applyNumberFormat="1" applyFont="1" applyFill="1"/>
    <xf numFmtId="0" fontId="42" fillId="8" borderId="26" xfId="0" applyFont="1" applyFill="1" applyBorder="1" applyAlignment="1">
      <alignment horizontal="center"/>
    </xf>
    <xf numFmtId="164" fontId="42" fillId="8" borderId="27" xfId="0" applyNumberFormat="1" applyFont="1" applyFill="1" applyBorder="1" applyAlignment="1">
      <alignment horizontal="center"/>
    </xf>
    <xf numFmtId="0" fontId="60" fillId="5" borderId="0" xfId="0" applyFont="1" applyFill="1" applyAlignment="1">
      <alignment horizontal="center"/>
    </xf>
    <xf numFmtId="0" fontId="61" fillId="5" borderId="0" xfId="0" applyFont="1" applyFill="1" applyAlignment="1">
      <alignment horizontal="center"/>
    </xf>
    <xf numFmtId="0" fontId="42" fillId="5" borderId="0" xfId="0" applyFont="1" applyFill="1" applyAlignment="1">
      <alignment horizontal="right"/>
    </xf>
    <xf numFmtId="0" fontId="42" fillId="5" borderId="0" xfId="0" applyFont="1" applyFill="1"/>
    <xf numFmtId="0" fontId="42" fillId="5" borderId="12" xfId="0" applyFont="1" applyFill="1" applyBorder="1"/>
    <xf numFmtId="0" fontId="42" fillId="8" borderId="27" xfId="0" applyFont="1" applyFill="1" applyBorder="1"/>
    <xf numFmtId="0" fontId="52" fillId="5" borderId="11" xfId="0" applyFont="1" applyFill="1" applyBorder="1" applyAlignment="1">
      <alignment horizontal="right"/>
    </xf>
    <xf numFmtId="1" fontId="66" fillId="9" borderId="33" xfId="0" applyNumberFormat="1" applyFont="1" applyFill="1" applyBorder="1" applyAlignment="1">
      <alignment horizontal="center" vertical="center"/>
    </xf>
    <xf numFmtId="0" fontId="42" fillId="8" borderId="34" xfId="0" applyFont="1" applyFill="1" applyBorder="1" applyAlignment="1">
      <alignment horizontal="center" vertical="center"/>
    </xf>
    <xf numFmtId="164" fontId="42" fillId="8" borderId="35" xfId="0" applyNumberFormat="1" applyFont="1" applyFill="1" applyBorder="1" applyAlignment="1">
      <alignment horizontal="center" vertical="center"/>
    </xf>
    <xf numFmtId="0" fontId="52" fillId="5" borderId="11" xfId="0" applyFont="1" applyFill="1" applyBorder="1" applyAlignment="1">
      <alignment horizontal="right" vertical="top"/>
    </xf>
    <xf numFmtId="0" fontId="41" fillId="7" borderId="41" xfId="0" applyFont="1" applyFill="1" applyBorder="1" applyAlignment="1" applyProtection="1">
      <alignment horizontal="center" vertical="center"/>
      <protection locked="0"/>
    </xf>
    <xf numFmtId="0" fontId="42" fillId="8" borderId="7" xfId="0" applyFont="1" applyFill="1" applyBorder="1"/>
    <xf numFmtId="164" fontId="42" fillId="8" borderId="0" xfId="0" applyNumberFormat="1" applyFont="1" applyFill="1"/>
    <xf numFmtId="0" fontId="39" fillId="5" borderId="0" xfId="0" applyFont="1" applyFill="1"/>
    <xf numFmtId="0" fontId="70" fillId="5" borderId="0" xfId="0" applyFont="1" applyFill="1"/>
    <xf numFmtId="0" fontId="42" fillId="8" borderId="42" xfId="0" applyFont="1" applyFill="1" applyBorder="1" applyAlignment="1">
      <alignment horizontal="center" vertical="center"/>
    </xf>
    <xf numFmtId="164" fontId="42" fillId="8" borderId="43" xfId="0" applyNumberFormat="1" applyFont="1" applyFill="1" applyBorder="1" applyAlignment="1">
      <alignment horizontal="center" vertical="center"/>
    </xf>
    <xf numFmtId="0" fontId="52" fillId="5" borderId="11" xfId="0" applyFont="1" applyFill="1" applyBorder="1" applyAlignment="1">
      <alignment horizontal="center" vertical="center"/>
    </xf>
    <xf numFmtId="168" fontId="71" fillId="9" borderId="24" xfId="0" applyNumberFormat="1" applyFont="1" applyFill="1" applyBorder="1" applyAlignment="1">
      <alignment horizontal="center" vertical="center"/>
    </xf>
    <xf numFmtId="0" fontId="72" fillId="5" borderId="0" xfId="0" applyFont="1" applyFill="1" applyAlignment="1">
      <alignment vertical="center"/>
    </xf>
    <xf numFmtId="0" fontId="52" fillId="5" borderId="0" xfId="0" applyFont="1" applyFill="1" applyAlignment="1">
      <alignment horizontal="center" vertical="center" wrapText="1"/>
    </xf>
    <xf numFmtId="164" fontId="73" fillId="9" borderId="24" xfId="0" applyNumberFormat="1" applyFont="1" applyFill="1" applyBorder="1" applyAlignment="1">
      <alignment horizontal="center" vertical="center"/>
    </xf>
    <xf numFmtId="164" fontId="66" fillId="9" borderId="33" xfId="0" applyNumberFormat="1" applyFont="1" applyFill="1" applyBorder="1" applyAlignment="1">
      <alignment horizontal="center" vertical="center"/>
    </xf>
    <xf numFmtId="0" fontId="42" fillId="8" borderId="47" xfId="0" applyFont="1" applyFill="1" applyBorder="1" applyAlignment="1">
      <alignment horizontal="center" vertical="center"/>
    </xf>
    <xf numFmtId="164" fontId="42" fillId="8" borderId="48" xfId="0" applyNumberFormat="1" applyFont="1" applyFill="1" applyBorder="1" applyAlignment="1">
      <alignment horizontal="center" vertical="center"/>
    </xf>
    <xf numFmtId="0" fontId="56" fillId="5" borderId="11" xfId="0" applyFont="1" applyFill="1" applyBorder="1" applyAlignment="1">
      <alignment horizontal="center" vertical="center"/>
    </xf>
    <xf numFmtId="0" fontId="56" fillId="5" borderId="0" xfId="0" applyFont="1" applyFill="1" applyAlignment="1">
      <alignment horizontal="center" vertical="center"/>
    </xf>
    <xf numFmtId="167" fontId="73" fillId="9" borderId="24" xfId="0" applyNumberFormat="1" applyFont="1" applyFill="1" applyBorder="1" applyAlignment="1">
      <alignment horizontal="center" vertical="center"/>
    </xf>
    <xf numFmtId="0" fontId="72" fillId="5" borderId="0" xfId="0" applyFont="1" applyFill="1" applyAlignment="1">
      <alignment horizontal="left" vertical="center"/>
    </xf>
    <xf numFmtId="0" fontId="76" fillId="7" borderId="51" xfId="0" applyFont="1" applyFill="1" applyBorder="1" applyAlignment="1" applyProtection="1">
      <alignment horizontal="center" vertical="center"/>
      <protection locked="0"/>
    </xf>
    <xf numFmtId="0" fontId="42" fillId="8" borderId="52" xfId="0" applyFont="1" applyFill="1" applyBorder="1" applyAlignment="1">
      <alignment horizontal="center" vertical="center"/>
    </xf>
    <xf numFmtId="0" fontId="42" fillId="8" borderId="53" xfId="0" applyFont="1" applyFill="1" applyBorder="1" applyAlignment="1">
      <alignment horizontal="center" vertical="center"/>
    </xf>
    <xf numFmtId="0" fontId="39" fillId="8" borderId="55" xfId="0" applyFont="1" applyFill="1" applyBorder="1"/>
    <xf numFmtId="0" fontId="39" fillId="11" borderId="56" xfId="0" applyFont="1" applyFill="1" applyBorder="1"/>
    <xf numFmtId="0" fontId="39" fillId="11" borderId="0" xfId="0" applyFont="1" applyFill="1"/>
    <xf numFmtId="0" fontId="39" fillId="11" borderId="12" xfId="0" applyFont="1" applyFill="1" applyBorder="1"/>
    <xf numFmtId="0" fontId="58" fillId="5" borderId="57" xfId="0" applyFont="1" applyFill="1" applyBorder="1"/>
    <xf numFmtId="0" fontId="77" fillId="12" borderId="7" xfId="1" applyFont="1" applyFill="1" applyBorder="1" applyAlignment="1">
      <alignment horizontal="left" vertical="center"/>
    </xf>
    <xf numFmtId="167" fontId="78" fillId="12" borderId="7" xfId="1" applyNumberFormat="1" applyFont="1" applyFill="1" applyBorder="1" applyAlignment="1">
      <alignment horizontal="center" vertical="center"/>
    </xf>
    <xf numFmtId="0" fontId="78" fillId="12" borderId="7" xfId="1" applyFont="1" applyFill="1" applyBorder="1" applyAlignment="1">
      <alignment horizontal="left" vertical="center"/>
    </xf>
    <xf numFmtId="1" fontId="20" fillId="12" borderId="7" xfId="1" applyNumberFormat="1" applyFont="1" applyFill="1" applyBorder="1" applyAlignment="1">
      <alignment horizontal="left" vertical="center"/>
    </xf>
    <xf numFmtId="2" fontId="79" fillId="12" borderId="7" xfId="1" applyNumberFormat="1" applyFont="1" applyFill="1" applyBorder="1" applyAlignment="1">
      <alignment horizontal="left" vertical="center"/>
    </xf>
    <xf numFmtId="1" fontId="80" fillId="12" borderId="7" xfId="1" applyNumberFormat="1" applyFont="1" applyFill="1" applyBorder="1" applyAlignment="1">
      <alignment horizontal="center" vertical="center"/>
    </xf>
    <xf numFmtId="169" fontId="45" fillId="12" borderId="7" xfId="1" applyNumberFormat="1" applyFont="1" applyFill="1" applyBorder="1" applyAlignment="1">
      <alignment horizontal="right" vertical="center"/>
    </xf>
    <xf numFmtId="1" fontId="45" fillId="5" borderId="8" xfId="1" applyNumberFormat="1" applyFont="1" applyFill="1" applyBorder="1" applyAlignment="1">
      <alignment vertical="center"/>
    </xf>
    <xf numFmtId="0" fontId="39" fillId="13" borderId="12" xfId="0" applyFont="1" applyFill="1" applyBorder="1"/>
    <xf numFmtId="0" fontId="42" fillId="5" borderId="11" xfId="0" applyFont="1" applyFill="1" applyBorder="1"/>
    <xf numFmtId="1" fontId="21" fillId="5" borderId="0" xfId="1" applyNumberFormat="1" applyFont="1" applyFill="1"/>
    <xf numFmtId="0" fontId="45" fillId="5" borderId="0" xfId="1" applyFont="1" applyFill="1" applyAlignment="1">
      <alignment horizontal="center" vertical="center"/>
    </xf>
    <xf numFmtId="167" fontId="56" fillId="5" borderId="0" xfId="1" applyNumberFormat="1" applyFont="1" applyFill="1" applyAlignment="1">
      <alignment horizontal="center" vertical="center"/>
    </xf>
    <xf numFmtId="0" fontId="42" fillId="5" borderId="0" xfId="1" applyFont="1" applyFill="1" applyAlignment="1">
      <alignment horizontal="center" vertical="center"/>
    </xf>
    <xf numFmtId="167" fontId="21" fillId="5" borderId="0" xfId="1" applyNumberFormat="1" applyFont="1" applyFill="1" applyAlignment="1">
      <alignment horizontal="center" vertical="center"/>
    </xf>
    <xf numFmtId="2" fontId="81" fillId="5" borderId="0" xfId="1" applyNumberFormat="1" applyFont="1" applyFill="1" applyAlignment="1">
      <alignment horizontal="left" vertical="center"/>
    </xf>
    <xf numFmtId="169" fontId="45" fillId="12" borderId="0" xfId="1" applyNumberFormat="1" applyFont="1" applyFill="1" applyAlignment="1">
      <alignment horizontal="right" vertical="center"/>
    </xf>
    <xf numFmtId="1" fontId="45" fillId="5" borderId="12" xfId="1" applyNumberFormat="1" applyFont="1" applyFill="1" applyBorder="1" applyAlignment="1">
      <alignment vertical="center"/>
    </xf>
    <xf numFmtId="169" fontId="45" fillId="7" borderId="15" xfId="1" applyNumberFormat="1" applyFont="1" applyFill="1" applyBorder="1" applyAlignment="1" applyProtection="1">
      <alignment horizontal="center" vertical="center"/>
      <protection locked="0"/>
    </xf>
    <xf numFmtId="170" fontId="66" fillId="9" borderId="24" xfId="1" applyNumberFormat="1" applyFont="1" applyFill="1" applyBorder="1" applyAlignment="1">
      <alignment horizontal="center" vertical="center"/>
    </xf>
    <xf numFmtId="0" fontId="39" fillId="5" borderId="56" xfId="0" applyFont="1" applyFill="1" applyBorder="1"/>
    <xf numFmtId="0" fontId="39" fillId="5" borderId="57" xfId="0" applyFont="1" applyFill="1" applyBorder="1"/>
    <xf numFmtId="0" fontId="77" fillId="12" borderId="58" xfId="1" applyFont="1" applyFill="1" applyBorder="1" applyAlignment="1">
      <alignment horizontal="left" vertical="center"/>
    </xf>
    <xf numFmtId="167" fontId="78" fillId="12" borderId="58" xfId="1" applyNumberFormat="1" applyFont="1" applyFill="1" applyBorder="1" applyAlignment="1">
      <alignment horizontal="center" vertical="center"/>
    </xf>
    <xf numFmtId="0" fontId="78" fillId="12" borderId="58" xfId="1" applyFont="1" applyFill="1" applyBorder="1" applyAlignment="1">
      <alignment horizontal="left" vertical="center"/>
    </xf>
    <xf numFmtId="1" fontId="20" fillId="12" borderId="58" xfId="1" applyNumberFormat="1" applyFont="1" applyFill="1" applyBorder="1" applyAlignment="1">
      <alignment horizontal="left" vertical="center"/>
    </xf>
    <xf numFmtId="2" fontId="79" fillId="12" borderId="58" xfId="1" applyNumberFormat="1" applyFont="1" applyFill="1" applyBorder="1" applyAlignment="1">
      <alignment horizontal="left" vertical="center"/>
    </xf>
    <xf numFmtId="1" fontId="80" fillId="12" borderId="58" xfId="1" applyNumberFormat="1" applyFont="1" applyFill="1" applyBorder="1" applyAlignment="1">
      <alignment horizontal="center" vertical="center"/>
    </xf>
    <xf numFmtId="169" fontId="45" fillId="12" borderId="58" xfId="1" applyNumberFormat="1" applyFont="1" applyFill="1" applyBorder="1" applyAlignment="1">
      <alignment horizontal="right" vertical="center"/>
    </xf>
    <xf numFmtId="1" fontId="45" fillId="5" borderId="55" xfId="1" applyNumberFormat="1" applyFont="1" applyFill="1" applyBorder="1" applyAlignment="1">
      <alignment vertical="center"/>
    </xf>
    <xf numFmtId="2" fontId="82" fillId="5" borderId="0" xfId="1" applyNumberFormat="1" applyFont="1" applyFill="1" applyAlignment="1">
      <alignment horizontal="left" vertical="center"/>
    </xf>
    <xf numFmtId="164" fontId="66" fillId="9" borderId="24" xfId="1" applyNumberFormat="1" applyFont="1" applyFill="1" applyBorder="1" applyAlignment="1">
      <alignment horizontal="center" vertical="center"/>
    </xf>
    <xf numFmtId="167" fontId="83" fillId="12" borderId="58" xfId="1" applyNumberFormat="1" applyFont="1" applyFill="1" applyBorder="1" applyAlignment="1">
      <alignment horizontal="center" vertical="center"/>
    </xf>
    <xf numFmtId="0" fontId="83" fillId="12" borderId="58" xfId="1" applyFont="1" applyFill="1" applyBorder="1" applyAlignment="1">
      <alignment horizontal="left" vertical="center"/>
    </xf>
    <xf numFmtId="1" fontId="13" fillId="12" borderId="58" xfId="1" applyNumberFormat="1" applyFont="1" applyFill="1" applyBorder="1" applyAlignment="1">
      <alignment horizontal="left" vertical="center"/>
    </xf>
    <xf numFmtId="2" fontId="84" fillId="12" borderId="58" xfId="1" applyNumberFormat="1" applyFont="1" applyFill="1" applyBorder="1" applyAlignment="1">
      <alignment horizontal="left" vertical="center"/>
    </xf>
    <xf numFmtId="1" fontId="85" fillId="12" borderId="58" xfId="1" applyNumberFormat="1" applyFont="1" applyFill="1" applyBorder="1" applyAlignment="1">
      <alignment horizontal="center" vertical="center"/>
    </xf>
    <xf numFmtId="169" fontId="14" fillId="12" borderId="58" xfId="1" applyNumberFormat="1" applyFont="1" applyFill="1" applyBorder="1" applyAlignment="1">
      <alignment horizontal="right" vertical="center"/>
    </xf>
    <xf numFmtId="1" fontId="14" fillId="5" borderId="55" xfId="1" applyNumberFormat="1" applyFont="1" applyFill="1" applyBorder="1" applyAlignment="1">
      <alignment vertical="center"/>
    </xf>
    <xf numFmtId="1" fontId="15" fillId="5" borderId="0" xfId="1" applyNumberFormat="1" applyFont="1" applyFill="1"/>
    <xf numFmtId="0" fontId="16" fillId="5" borderId="0" xfId="1" applyFont="1" applyFill="1" applyAlignment="1">
      <alignment horizontal="center" vertical="center"/>
    </xf>
    <xf numFmtId="0" fontId="21" fillId="5" borderId="0" xfId="1" applyFont="1" applyFill="1" applyAlignment="1">
      <alignment horizontal="center" vertical="center"/>
    </xf>
    <xf numFmtId="2" fontId="86" fillId="5" borderId="0" xfId="1" applyNumberFormat="1" applyFont="1" applyFill="1" applyAlignment="1">
      <alignment horizontal="left" vertical="center"/>
    </xf>
    <xf numFmtId="169" fontId="14" fillId="12" borderId="0" xfId="1" applyNumberFormat="1" applyFont="1" applyFill="1" applyAlignment="1">
      <alignment horizontal="right" vertical="center"/>
    </xf>
    <xf numFmtId="1" fontId="14" fillId="5" borderId="12" xfId="1" applyNumberFormat="1" applyFont="1" applyFill="1" applyBorder="1" applyAlignment="1">
      <alignment vertical="center"/>
    </xf>
    <xf numFmtId="0" fontId="14" fillId="5" borderId="0" xfId="1" applyFont="1" applyFill="1" applyAlignment="1">
      <alignment horizontal="center" vertical="center"/>
    </xf>
    <xf numFmtId="167" fontId="13" fillId="12" borderId="58" xfId="1" applyNumberFormat="1" applyFont="1" applyFill="1" applyBorder="1" applyAlignment="1">
      <alignment horizontal="center" vertical="center"/>
    </xf>
    <xf numFmtId="0" fontId="13" fillId="12" borderId="58" xfId="1" applyFont="1" applyFill="1" applyBorder="1" applyAlignment="1">
      <alignment horizontal="left" vertical="center"/>
    </xf>
    <xf numFmtId="2" fontId="13" fillId="12" borderId="58" xfId="1" applyNumberFormat="1" applyFont="1" applyFill="1" applyBorder="1" applyAlignment="1">
      <alignment horizontal="left" vertical="center"/>
    </xf>
    <xf numFmtId="1" fontId="14" fillId="12" borderId="58" xfId="1" applyNumberFormat="1" applyFont="1" applyFill="1" applyBorder="1" applyAlignment="1">
      <alignment horizontal="center" vertical="center"/>
    </xf>
    <xf numFmtId="0" fontId="39" fillId="5" borderId="55" xfId="0" applyFont="1" applyFill="1" applyBorder="1"/>
    <xf numFmtId="0" fontId="39" fillId="8" borderId="12" xfId="0" applyFont="1" applyFill="1" applyBorder="1"/>
    <xf numFmtId="1" fontId="21" fillId="12" borderId="0" xfId="1" applyNumberFormat="1" applyFont="1" applyFill="1" applyAlignment="1">
      <alignment horizontal="center" vertical="center"/>
    </xf>
    <xf numFmtId="1" fontId="85" fillId="12" borderId="0" xfId="1" applyNumberFormat="1" applyFont="1" applyFill="1" applyAlignment="1">
      <alignment horizontal="center" vertical="center"/>
    </xf>
    <xf numFmtId="0" fontId="39" fillId="5" borderId="12" xfId="0" applyFont="1" applyFill="1" applyBorder="1"/>
    <xf numFmtId="0" fontId="14" fillId="12" borderId="0" xfId="1" applyFont="1" applyFill="1" applyAlignment="1">
      <alignment horizontal="center" vertical="center"/>
    </xf>
    <xf numFmtId="164" fontId="45" fillId="14" borderId="15" xfId="1" applyNumberFormat="1" applyFont="1" applyFill="1" applyBorder="1" applyAlignment="1" applyProtection="1">
      <alignment horizontal="center" vertical="center"/>
      <protection locked="0"/>
    </xf>
    <xf numFmtId="171" fontId="88" fillId="12" borderId="0" xfId="1" applyNumberFormat="1" applyFont="1" applyFill="1" applyAlignment="1" applyProtection="1">
      <alignment horizontal="center" vertical="center"/>
      <protection hidden="1"/>
    </xf>
    <xf numFmtId="171" fontId="89" fillId="12" borderId="0" xfId="1" applyNumberFormat="1" applyFont="1" applyFill="1" applyAlignment="1">
      <alignment horizontal="center" vertical="center"/>
    </xf>
    <xf numFmtId="167" fontId="56" fillId="12" borderId="0" xfId="1" applyNumberFormat="1" applyFont="1" applyFill="1" applyAlignment="1">
      <alignment horizontal="center" vertical="center"/>
    </xf>
    <xf numFmtId="0" fontId="15" fillId="12" borderId="0" xfId="1" applyFont="1" applyFill="1" applyAlignment="1">
      <alignment horizontal="center" vertical="center"/>
    </xf>
    <xf numFmtId="1" fontId="21" fillId="12" borderId="0" xfId="1" applyNumberFormat="1" applyFont="1" applyFill="1" applyAlignment="1">
      <alignment horizontal="left" vertical="center"/>
    </xf>
    <xf numFmtId="2" fontId="90" fillId="12" borderId="0" xfId="1" applyNumberFormat="1" applyFont="1" applyFill="1" applyAlignment="1">
      <alignment horizontal="left" vertical="center"/>
    </xf>
    <xf numFmtId="0" fontId="17" fillId="12" borderId="0" xfId="1" applyFont="1" applyFill="1" applyAlignment="1">
      <alignment horizontal="right" vertical="center"/>
    </xf>
    <xf numFmtId="1" fontId="91" fillId="12" borderId="0" xfId="1" applyNumberFormat="1" applyFont="1" applyFill="1" applyAlignment="1">
      <alignment horizontal="center" vertical="center"/>
    </xf>
    <xf numFmtId="0" fontId="92" fillId="12" borderId="0" xfId="1" applyFont="1" applyFill="1" applyAlignment="1">
      <alignment horizontal="left" vertical="center"/>
    </xf>
    <xf numFmtId="1" fontId="93" fillId="12" borderId="0" xfId="1" applyNumberFormat="1" applyFont="1" applyFill="1" applyAlignment="1">
      <alignment horizontal="center" vertical="center"/>
    </xf>
    <xf numFmtId="2" fontId="14" fillId="12" borderId="0" xfId="1" applyNumberFormat="1" applyFont="1" applyFill="1" applyAlignment="1">
      <alignment horizontal="center" vertical="center"/>
    </xf>
    <xf numFmtId="172" fontId="45" fillId="14" borderId="15" xfId="1" applyNumberFormat="1" applyFont="1" applyFill="1" applyBorder="1" applyAlignment="1" applyProtection="1">
      <alignment horizontal="center" vertical="center"/>
      <protection locked="0"/>
    </xf>
    <xf numFmtId="167" fontId="60" fillId="5" borderId="0" xfId="1" applyNumberFormat="1" applyFont="1" applyFill="1" applyAlignment="1">
      <alignment horizontal="left" vertical="center"/>
    </xf>
    <xf numFmtId="167" fontId="91" fillId="5" borderId="0" xfId="1" applyNumberFormat="1" applyFont="1" applyFill="1" applyAlignment="1">
      <alignment horizontal="center" vertical="center"/>
    </xf>
    <xf numFmtId="0" fontId="95" fillId="5" borderId="0" xfId="1" applyFont="1" applyFill="1" applyAlignment="1">
      <alignment horizontal="left" vertical="center"/>
    </xf>
    <xf numFmtId="169" fontId="96" fillId="5" borderId="0" xfId="1" applyNumberFormat="1" applyFont="1" applyFill="1" applyAlignment="1">
      <alignment horizontal="right" vertical="center"/>
    </xf>
    <xf numFmtId="169" fontId="97" fillId="5" borderId="0" xfId="1" applyNumberFormat="1" applyFont="1" applyFill="1" applyAlignment="1">
      <alignment horizontal="right" vertical="center"/>
    </xf>
    <xf numFmtId="1" fontId="85" fillId="5" borderId="0" xfId="1" applyNumberFormat="1" applyFont="1" applyFill="1" applyAlignment="1">
      <alignment horizontal="center" vertical="center"/>
    </xf>
    <xf numFmtId="169" fontId="14" fillId="5" borderId="0" xfId="1" applyNumberFormat="1" applyFont="1" applyFill="1" applyAlignment="1">
      <alignment horizontal="right" vertical="center"/>
    </xf>
    <xf numFmtId="0" fontId="39" fillId="8" borderId="62" xfId="0" applyFont="1" applyFill="1" applyBorder="1"/>
    <xf numFmtId="0" fontId="98" fillId="8" borderId="62" xfId="0" applyFont="1" applyFill="1" applyBorder="1"/>
    <xf numFmtId="0" fontId="42" fillId="7" borderId="0" xfId="0" applyFont="1" applyFill="1"/>
    <xf numFmtId="0" fontId="42" fillId="5" borderId="64" xfId="0" applyFont="1" applyFill="1" applyBorder="1"/>
    <xf numFmtId="0" fontId="42" fillId="5" borderId="63" xfId="0" applyFont="1" applyFill="1" applyBorder="1"/>
    <xf numFmtId="0" fontId="42" fillId="5" borderId="56" xfId="0" applyFont="1" applyFill="1" applyBorder="1"/>
    <xf numFmtId="0" fontId="42" fillId="5" borderId="58" xfId="0" applyFont="1" applyFill="1" applyBorder="1" applyAlignment="1">
      <alignment horizontal="center"/>
    </xf>
    <xf numFmtId="0" fontId="42" fillId="5" borderId="58" xfId="0" applyFont="1" applyFill="1" applyBorder="1"/>
    <xf numFmtId="0" fontId="42" fillId="5" borderId="57" xfId="0" applyFont="1" applyFill="1" applyBorder="1"/>
    <xf numFmtId="173" fontId="42" fillId="5" borderId="0" xfId="0" applyNumberFormat="1" applyFont="1" applyFill="1" applyAlignment="1">
      <alignment horizontal="center"/>
    </xf>
    <xf numFmtId="0" fontId="42" fillId="5" borderId="0" xfId="0" applyFont="1" applyFill="1" applyAlignment="1">
      <alignment horizontal="center"/>
    </xf>
    <xf numFmtId="1" fontId="42" fillId="5" borderId="0" xfId="0" applyNumberFormat="1" applyFont="1" applyFill="1" applyAlignment="1">
      <alignment horizontal="center"/>
    </xf>
    <xf numFmtId="0" fontId="99" fillId="5" borderId="0" xfId="0" applyFont="1" applyFill="1" applyAlignment="1">
      <alignment horizontal="center"/>
    </xf>
    <xf numFmtId="0" fontId="41" fillId="5" borderId="0" xfId="0" applyFont="1" applyFill="1"/>
    <xf numFmtId="0" fontId="100" fillId="5" borderId="0" xfId="0" applyFont="1" applyFill="1"/>
    <xf numFmtId="2" fontId="17" fillId="8" borderId="0" xfId="1" applyNumberFormat="1" applyFont="1" applyFill="1" applyAlignment="1">
      <alignment horizontal="left" vertical="center"/>
    </xf>
    <xf numFmtId="0" fontId="18" fillId="12" borderId="11" xfId="1" applyFont="1" applyFill="1" applyBorder="1" applyAlignment="1">
      <alignment horizontal="left" vertical="center"/>
    </xf>
    <xf numFmtId="0" fontId="14" fillId="8" borderId="0" xfId="1" applyFont="1" applyFill="1" applyAlignment="1">
      <alignment horizontal="center" vertical="center"/>
    </xf>
    <xf numFmtId="167" fontId="19" fillId="8" borderId="0" xfId="1" applyNumberFormat="1" applyFont="1" applyFill="1" applyAlignment="1">
      <alignment horizontal="center" vertical="center"/>
    </xf>
    <xf numFmtId="1" fontId="17" fillId="8" borderId="0" xfId="1" applyNumberFormat="1" applyFont="1" applyFill="1" applyAlignment="1">
      <alignment horizontal="left" vertical="center"/>
    </xf>
    <xf numFmtId="0" fontId="101" fillId="12" borderId="11" xfId="1" applyFont="1" applyFill="1" applyBorder="1" applyAlignment="1">
      <alignment horizontal="left" vertical="center"/>
    </xf>
    <xf numFmtId="167" fontId="45" fillId="14" borderId="15" xfId="1" applyNumberFormat="1" applyFont="1" applyFill="1" applyBorder="1" applyAlignment="1" applyProtection="1">
      <alignment horizontal="center" vertical="center"/>
      <protection locked="0"/>
    </xf>
    <xf numFmtId="0" fontId="102" fillId="5" borderId="0" xfId="0" applyFont="1" applyFill="1" applyAlignment="1">
      <alignment vertical="center"/>
    </xf>
    <xf numFmtId="0" fontId="45" fillId="8" borderId="0" xfId="1" applyFont="1" applyFill="1" applyAlignment="1">
      <alignment horizontal="left" vertical="center"/>
    </xf>
    <xf numFmtId="1" fontId="15" fillId="8" borderId="0" xfId="1" applyNumberFormat="1" applyFont="1" applyFill="1" applyAlignment="1">
      <alignment horizontal="left" vertical="center"/>
    </xf>
    <xf numFmtId="2" fontId="14" fillId="8" borderId="0" xfId="1" applyNumberFormat="1" applyFont="1" applyFill="1" applyAlignment="1">
      <alignment horizontal="left" vertical="center"/>
    </xf>
    <xf numFmtId="0" fontId="14" fillId="8" borderId="0" xfId="1" applyFont="1" applyFill="1" applyAlignment="1">
      <alignment horizontal="left" vertical="center"/>
    </xf>
    <xf numFmtId="167" fontId="45" fillId="7" borderId="74" xfId="1" applyNumberFormat="1" applyFont="1" applyFill="1" applyBorder="1" applyAlignment="1" applyProtection="1">
      <alignment horizontal="center" vertical="center"/>
      <protection locked="0"/>
    </xf>
    <xf numFmtId="0" fontId="102" fillId="5" borderId="65" xfId="0" applyFont="1" applyFill="1" applyBorder="1" applyAlignment="1">
      <alignment vertical="center"/>
    </xf>
    <xf numFmtId="164" fontId="46" fillId="9" borderId="24" xfId="1" applyNumberFormat="1" applyFont="1" applyFill="1" applyBorder="1" applyAlignment="1" applyProtection="1">
      <alignment horizontal="center" vertical="center"/>
      <protection hidden="1"/>
    </xf>
    <xf numFmtId="0" fontId="39" fillId="8" borderId="68" xfId="0" applyFont="1" applyFill="1" applyBorder="1"/>
    <xf numFmtId="0" fontId="98" fillId="8" borderId="12" xfId="0" applyFont="1" applyFill="1" applyBorder="1"/>
    <xf numFmtId="0" fontId="101" fillId="16" borderId="14" xfId="1" applyFont="1" applyFill="1" applyBorder="1" applyAlignment="1">
      <alignment horizontal="left" vertical="center"/>
    </xf>
    <xf numFmtId="0" fontId="42" fillId="8" borderId="69" xfId="0" applyFont="1" applyFill="1" applyBorder="1"/>
    <xf numFmtId="0" fontId="42" fillId="8" borderId="69" xfId="0" applyFont="1" applyFill="1" applyBorder="1" applyAlignment="1">
      <alignment horizontal="center"/>
    </xf>
    <xf numFmtId="0" fontId="42" fillId="8" borderId="70" xfId="0" applyFont="1" applyFill="1" applyBorder="1"/>
    <xf numFmtId="0" fontId="101" fillId="16" borderId="71" xfId="1" applyFont="1" applyFill="1" applyBorder="1" applyAlignment="1">
      <alignment horizontal="left" vertical="center"/>
    </xf>
    <xf numFmtId="0" fontId="42" fillId="8" borderId="66" xfId="0" applyFont="1" applyFill="1" applyBorder="1"/>
    <xf numFmtId="0" fontId="98" fillId="8" borderId="67" xfId="0" applyFont="1" applyFill="1" applyBorder="1"/>
    <xf numFmtId="169" fontId="23" fillId="7" borderId="76" xfId="1" applyNumberFormat="1" applyFont="1" applyFill="1" applyBorder="1" applyAlignment="1">
      <alignment horizontal="right" vertical="center"/>
    </xf>
    <xf numFmtId="169" fontId="24" fillId="7" borderId="77" xfId="1" applyNumberFormat="1" applyFont="1" applyFill="1" applyBorder="1" applyAlignment="1">
      <alignment horizontal="right" vertical="center"/>
    </xf>
    <xf numFmtId="0" fontId="42" fillId="7" borderId="13" xfId="0" applyFont="1" applyFill="1" applyBorder="1"/>
    <xf numFmtId="0" fontId="24" fillId="7" borderId="77" xfId="0" applyFont="1" applyFill="1" applyBorder="1" applyAlignment="1">
      <alignment horizontal="center" vertical="center"/>
    </xf>
    <xf numFmtId="0" fontId="25" fillId="7" borderId="77" xfId="1" applyFont="1" applyFill="1" applyBorder="1" applyAlignment="1">
      <alignment horizontal="left" vertical="center"/>
    </xf>
    <xf numFmtId="0" fontId="24" fillId="7" borderId="77" xfId="1" applyFont="1" applyFill="1" applyBorder="1" applyAlignment="1">
      <alignment horizontal="center" vertical="center"/>
    </xf>
    <xf numFmtId="1" fontId="24" fillId="7" borderId="77" xfId="1" applyNumberFormat="1" applyFont="1" applyFill="1" applyBorder="1" applyAlignment="1">
      <alignment horizontal="center" vertical="center"/>
    </xf>
    <xf numFmtId="171" fontId="24" fillId="7" borderId="77" xfId="1" applyNumberFormat="1" applyFont="1" applyFill="1" applyBorder="1" applyAlignment="1">
      <alignment horizontal="center" vertical="center"/>
    </xf>
    <xf numFmtId="1" fontId="24" fillId="7" borderId="77" xfId="1" applyNumberFormat="1" applyFont="1" applyFill="1" applyBorder="1" applyAlignment="1">
      <alignment horizontal="right" vertical="center"/>
    </xf>
    <xf numFmtId="1" fontId="26" fillId="7" borderId="77" xfId="1" applyNumberFormat="1" applyFont="1" applyFill="1" applyBorder="1" applyAlignment="1">
      <alignment horizontal="left" vertical="center"/>
    </xf>
    <xf numFmtId="169" fontId="27" fillId="7" borderId="77" xfId="1" applyNumberFormat="1" applyFont="1" applyFill="1" applyBorder="1" applyAlignment="1">
      <alignment horizontal="right" vertical="center"/>
    </xf>
    <xf numFmtId="1" fontId="25" fillId="7" borderId="77" xfId="1" applyNumberFormat="1" applyFont="1" applyFill="1" applyBorder="1" applyAlignment="1">
      <alignment horizontal="left" vertical="center"/>
    </xf>
    <xf numFmtId="0" fontId="28" fillId="7" borderId="77" xfId="1" applyFont="1" applyFill="1" applyBorder="1" applyAlignment="1">
      <alignment horizontal="left" vertical="center"/>
    </xf>
    <xf numFmtId="0" fontId="28" fillId="7" borderId="77" xfId="1" applyFont="1" applyFill="1" applyBorder="1" applyAlignment="1">
      <alignment horizontal="center" vertical="center"/>
    </xf>
    <xf numFmtId="2" fontId="24" fillId="7" borderId="77" xfId="1" applyNumberFormat="1" applyFont="1" applyFill="1" applyBorder="1" applyAlignment="1">
      <alignment horizontal="center" vertical="center"/>
    </xf>
    <xf numFmtId="1" fontId="27" fillId="7" borderId="77" xfId="1" applyNumberFormat="1" applyFont="1" applyFill="1" applyBorder="1" applyAlignment="1">
      <alignment horizontal="center" vertical="center"/>
    </xf>
    <xf numFmtId="0" fontId="24" fillId="7" borderId="79" xfId="1" applyFont="1" applyFill="1" applyBorder="1" applyAlignment="1">
      <alignment horizontal="center" vertical="center"/>
    </xf>
    <xf numFmtId="1" fontId="24" fillId="7" borderId="79" xfId="1" applyNumberFormat="1" applyFont="1" applyFill="1" applyBorder="1" applyAlignment="1">
      <alignment horizontal="center" vertical="center"/>
    </xf>
    <xf numFmtId="171" fontId="24" fillId="7" borderId="79" xfId="1" applyNumberFormat="1" applyFont="1" applyFill="1" applyBorder="1" applyAlignment="1">
      <alignment horizontal="center" vertical="center"/>
    </xf>
    <xf numFmtId="2" fontId="24" fillId="7" borderId="79" xfId="1" applyNumberFormat="1" applyFont="1" applyFill="1" applyBorder="1" applyAlignment="1">
      <alignment horizontal="center" vertical="center"/>
    </xf>
    <xf numFmtId="1" fontId="24" fillId="7" borderId="79" xfId="1" applyNumberFormat="1" applyFont="1" applyFill="1" applyBorder="1" applyAlignment="1">
      <alignment horizontal="right" vertical="center"/>
    </xf>
    <xf numFmtId="169" fontId="24" fillId="7" borderId="79" xfId="1" applyNumberFormat="1" applyFont="1" applyFill="1" applyBorder="1" applyAlignment="1">
      <alignment horizontal="right" vertical="center"/>
    </xf>
    <xf numFmtId="169" fontId="24" fillId="7" borderId="80" xfId="1" applyNumberFormat="1" applyFont="1" applyFill="1" applyBorder="1" applyAlignment="1">
      <alignment horizontal="right" vertical="center"/>
    </xf>
    <xf numFmtId="0" fontId="42" fillId="7" borderId="72" xfId="0" applyFont="1" applyFill="1" applyBorder="1"/>
    <xf numFmtId="0" fontId="42" fillId="7" borderId="73" xfId="0" applyFont="1" applyFill="1" applyBorder="1"/>
    <xf numFmtId="0" fontId="39" fillId="0" borderId="0" xfId="0" applyFont="1" applyAlignment="1">
      <alignment horizontal="center" vertical="top" wrapText="1"/>
    </xf>
    <xf numFmtId="0" fontId="0" fillId="0" borderId="4" xfId="0" applyBorder="1"/>
    <xf numFmtId="0" fontId="0" fillId="0" borderId="4" xfId="0" applyBorder="1" applyAlignment="1">
      <alignment horizontal="center"/>
    </xf>
    <xf numFmtId="0" fontId="0" fillId="17" borderId="0" xfId="0" applyFill="1" applyAlignment="1">
      <alignment wrapText="1"/>
    </xf>
    <xf numFmtId="0" fontId="0" fillId="18" borderId="0" xfId="0" applyFill="1" applyAlignment="1">
      <alignment wrapText="1"/>
    </xf>
    <xf numFmtId="0" fontId="0" fillId="19" borderId="0" xfId="0" applyFill="1" applyAlignment="1">
      <alignment wrapText="1"/>
    </xf>
    <xf numFmtId="0" fontId="0" fillId="20" borderId="0" xfId="0" applyFill="1" applyAlignment="1">
      <alignment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0" fillId="0" borderId="1" xfId="0" applyBorder="1" applyAlignment="1">
      <alignment horizontal="center" vertical="top" wrapText="1"/>
    </xf>
    <xf numFmtId="0" fontId="55" fillId="0" borderId="0" xfId="0" applyFont="1" applyAlignment="1">
      <alignment vertical="top" wrapText="1"/>
    </xf>
    <xf numFmtId="16" fontId="0" fillId="0" borderId="0" xfId="0" applyNumberFormat="1"/>
    <xf numFmtId="0" fontId="0" fillId="0" borderId="0" xfId="0" applyAlignment="1">
      <alignment horizontal="center" vertical="top" wrapText="1"/>
    </xf>
    <xf numFmtId="0" fontId="104" fillId="4" borderId="1" xfId="2" applyFill="1" applyBorder="1" applyAlignment="1">
      <alignment vertical="center" wrapText="1"/>
    </xf>
    <xf numFmtId="0" fontId="104" fillId="2" borderId="1" xfId="2" applyFill="1" applyBorder="1" applyAlignment="1">
      <alignment vertical="center" wrapText="1"/>
    </xf>
    <xf numFmtId="14" fontId="2" fillId="2" borderId="1" xfId="0" applyNumberFormat="1" applyFont="1" applyFill="1" applyBorder="1" applyAlignment="1">
      <alignment vertical="center" wrapText="1"/>
    </xf>
    <xf numFmtId="14" fontId="2" fillId="4" borderId="1" xfId="0" applyNumberFormat="1" applyFont="1" applyFill="1" applyBorder="1" applyAlignment="1">
      <alignment vertical="center" wrapText="1"/>
    </xf>
    <xf numFmtId="0" fontId="0" fillId="0" borderId="3" xfId="0" applyBorder="1" applyAlignment="1">
      <alignment horizontal="center" vertical="top" wrapText="1"/>
    </xf>
    <xf numFmtId="15" fontId="0" fillId="0" borderId="0" xfId="0" applyNumberFormat="1"/>
    <xf numFmtId="174" fontId="0" fillId="0" borderId="0" xfId="0" applyNumberFormat="1"/>
    <xf numFmtId="0" fontId="104" fillId="21" borderId="1" xfId="2" applyFill="1" applyBorder="1" applyAlignment="1">
      <alignment horizontal="center" vertical="center" wrapText="1"/>
    </xf>
    <xf numFmtId="0" fontId="0" fillId="0" borderId="81" xfId="0" applyBorder="1"/>
    <xf numFmtId="0" fontId="0" fillId="0" borderId="1" xfId="0" applyBorder="1" applyAlignment="1">
      <alignment horizontal="center" wrapText="1"/>
    </xf>
    <xf numFmtId="0" fontId="0" fillId="0" borderId="1" xfId="0" applyBorder="1" applyAlignment="1">
      <alignment horizontal="center" vertical="top"/>
    </xf>
    <xf numFmtId="0" fontId="42" fillId="7" borderId="7" xfId="0" applyFont="1" applyFill="1" applyBorder="1" applyAlignment="1">
      <alignment wrapText="1"/>
    </xf>
    <xf numFmtId="0" fontId="39" fillId="0" borderId="7" xfId="0" applyFont="1" applyBorder="1" applyAlignment="1">
      <alignment wrapText="1"/>
    </xf>
    <xf numFmtId="0" fontId="39" fillId="0" borderId="75" xfId="0" applyFont="1" applyBorder="1" applyAlignment="1">
      <alignment wrapText="1"/>
    </xf>
    <xf numFmtId="0" fontId="42" fillId="7" borderId="0" xfId="0" applyFont="1" applyFill="1" applyAlignment="1">
      <alignment horizontal="center" vertical="center"/>
    </xf>
    <xf numFmtId="0" fontId="39" fillId="0" borderId="0" xfId="0" applyFont="1" applyAlignment="1">
      <alignment horizontal="center" vertical="center"/>
    </xf>
    <xf numFmtId="0" fontId="39" fillId="0" borderId="78" xfId="0" applyFont="1" applyBorder="1" applyAlignment="1">
      <alignment horizontal="center" vertical="center"/>
    </xf>
    <xf numFmtId="0" fontId="29" fillId="7" borderId="0" xfId="1" applyFont="1" applyFill="1" applyAlignment="1">
      <alignment horizontal="center" vertical="center" wrapText="1"/>
    </xf>
    <xf numFmtId="0" fontId="103" fillId="7" borderId="0" xfId="0" applyFont="1" applyFill="1" applyAlignment="1">
      <alignment vertical="center" wrapText="1"/>
    </xf>
    <xf numFmtId="0" fontId="74" fillId="5" borderId="0" xfId="0" applyFont="1" applyFill="1" applyAlignment="1">
      <alignment horizontal="center" vertical="top" wrapText="1"/>
    </xf>
    <xf numFmtId="0" fontId="0" fillId="0" borderId="0" xfId="0" applyAlignment="1">
      <alignment horizontal="center" vertical="top" wrapText="1"/>
    </xf>
    <xf numFmtId="0" fontId="0" fillId="0" borderId="16" xfId="0" applyBorder="1" applyAlignment="1">
      <alignment horizontal="center" vertical="top" wrapText="1"/>
    </xf>
    <xf numFmtId="0" fontId="60" fillId="5" borderId="11" xfId="0" applyFont="1" applyFill="1" applyBorder="1" applyAlignment="1">
      <alignment horizontal="center"/>
    </xf>
    <xf numFmtId="0" fontId="11" fillId="0" borderId="0" xfId="0" applyFont="1" applyAlignment="1">
      <alignment horizontal="center"/>
    </xf>
    <xf numFmtId="0" fontId="11" fillId="0" borderId="12" xfId="0" applyFont="1" applyBorder="1" applyAlignment="1">
      <alignment horizontal="center"/>
    </xf>
    <xf numFmtId="167" fontId="56" fillId="12" borderId="0" xfId="1" applyNumberFormat="1" applyFont="1" applyFill="1" applyAlignment="1">
      <alignment horizontal="left" vertical="center"/>
    </xf>
    <xf numFmtId="167" fontId="56" fillId="12" borderId="12" xfId="1" applyNumberFormat="1" applyFont="1" applyFill="1" applyBorder="1" applyAlignment="1">
      <alignment horizontal="left" vertical="center"/>
    </xf>
    <xf numFmtId="167" fontId="56" fillId="12" borderId="0" xfId="1" applyNumberFormat="1" applyFont="1" applyFill="1" applyAlignment="1">
      <alignment horizontal="center" vertical="center" wrapText="1"/>
    </xf>
    <xf numFmtId="0" fontId="56" fillId="5" borderId="0" xfId="0" applyFont="1" applyFill="1" applyAlignment="1">
      <alignment horizontal="center" wrapText="1"/>
    </xf>
    <xf numFmtId="1" fontId="94" fillId="15" borderId="59" xfId="1" applyNumberFormat="1" applyFont="1" applyFill="1" applyBorder="1" applyAlignment="1">
      <alignment horizontal="center" vertical="center"/>
    </xf>
    <xf numFmtId="1" fontId="94" fillId="15" borderId="60" xfId="1" applyNumberFormat="1" applyFont="1" applyFill="1" applyBorder="1" applyAlignment="1">
      <alignment horizontal="center" vertical="center"/>
    </xf>
    <xf numFmtId="1" fontId="94" fillId="15" borderId="61" xfId="1" applyNumberFormat="1" applyFont="1" applyFill="1" applyBorder="1" applyAlignment="1">
      <alignment horizontal="center" vertical="center"/>
    </xf>
    <xf numFmtId="0" fontId="56" fillId="5" borderId="0" xfId="1" applyFont="1" applyFill="1" applyAlignment="1">
      <alignment horizontal="left" vertical="top" wrapText="1"/>
    </xf>
    <xf numFmtId="0" fontId="56" fillId="5" borderId="12" xfId="1" applyFont="1" applyFill="1" applyBorder="1" applyAlignment="1">
      <alignment horizontal="left" vertical="top" wrapText="1"/>
    </xf>
    <xf numFmtId="0" fontId="56" fillId="5" borderId="63" xfId="1" applyFont="1" applyFill="1" applyBorder="1" applyAlignment="1">
      <alignment horizontal="left" vertical="top" wrapText="1"/>
    </xf>
    <xf numFmtId="0" fontId="56" fillId="5" borderId="19" xfId="1" applyFont="1" applyFill="1" applyBorder="1" applyAlignment="1">
      <alignment horizontal="left" vertical="top" wrapText="1"/>
    </xf>
    <xf numFmtId="0" fontId="17" fillId="8" borderId="0" xfId="1" applyFont="1" applyFill="1" applyAlignment="1">
      <alignment horizontal="left" vertical="center"/>
    </xf>
    <xf numFmtId="0" fontId="17" fillId="8" borderId="0" xfId="0" applyFont="1" applyFill="1" applyAlignment="1">
      <alignment horizontal="left" vertical="center"/>
    </xf>
    <xf numFmtId="0" fontId="45" fillId="8" borderId="0" xfId="1" applyFont="1" applyFill="1" applyAlignment="1">
      <alignment horizontal="left" vertical="center"/>
    </xf>
    <xf numFmtId="0" fontId="42" fillId="8" borderId="0" xfId="0" applyFont="1" applyFill="1" applyAlignment="1">
      <alignment vertical="center"/>
    </xf>
    <xf numFmtId="0" fontId="21" fillId="5" borderId="0" xfId="0" applyFont="1" applyFill="1" applyAlignment="1">
      <alignment horizontal="left" vertical="top" wrapText="1"/>
    </xf>
    <xf numFmtId="0" fontId="56" fillId="5" borderId="0" xfId="0" applyFont="1" applyFill="1" applyAlignment="1">
      <alignment horizontal="left" vertical="top" wrapText="1"/>
    </xf>
    <xf numFmtId="0" fontId="56" fillId="5" borderId="12" xfId="0" applyFont="1" applyFill="1" applyBorder="1" applyAlignment="1">
      <alignment horizontal="left" vertical="top" wrapText="1"/>
    </xf>
    <xf numFmtId="0" fontId="56" fillId="5" borderId="66" xfId="0" applyFont="1" applyFill="1" applyBorder="1" applyAlignment="1">
      <alignment horizontal="left" vertical="top" wrapText="1"/>
    </xf>
    <xf numFmtId="0" fontId="56" fillId="5" borderId="67" xfId="0" applyFont="1" applyFill="1" applyBorder="1" applyAlignment="1">
      <alignment horizontal="left" vertical="top" wrapText="1"/>
    </xf>
    <xf numFmtId="0" fontId="14" fillId="8" borderId="0" xfId="1" applyFont="1" applyFill="1" applyAlignment="1">
      <alignment horizontal="left" vertical="center"/>
    </xf>
    <xf numFmtId="0" fontId="15" fillId="8" borderId="0" xfId="0" applyFont="1" applyFill="1" applyAlignment="1">
      <alignment vertical="center"/>
    </xf>
    <xf numFmtId="167" fontId="17" fillId="8" borderId="0" xfId="1" applyNumberFormat="1" applyFont="1" applyFill="1" applyAlignment="1">
      <alignment horizontal="center" vertical="center" wrapText="1"/>
    </xf>
    <xf numFmtId="0" fontId="42" fillId="8" borderId="0" xfId="0" applyFont="1" applyFill="1" applyAlignment="1">
      <alignment vertical="center" wrapText="1"/>
    </xf>
    <xf numFmtId="167" fontId="56" fillId="5" borderId="0" xfId="1" applyNumberFormat="1" applyFont="1" applyFill="1" applyAlignment="1">
      <alignment horizontal="left" vertical="center" wrapText="1"/>
    </xf>
    <xf numFmtId="0" fontId="56" fillId="5" borderId="0" xfId="0" applyFont="1" applyFill="1" applyAlignment="1">
      <alignment horizontal="left" wrapText="1"/>
    </xf>
    <xf numFmtId="0" fontId="56" fillId="5" borderId="12" xfId="0" applyFont="1" applyFill="1" applyBorder="1" applyAlignment="1">
      <alignment horizontal="left" wrapText="1"/>
    </xf>
    <xf numFmtId="0" fontId="74" fillId="5" borderId="0" xfId="0" applyFont="1" applyFill="1" applyAlignment="1">
      <alignment horizontal="left" wrapText="1"/>
    </xf>
    <xf numFmtId="0" fontId="75" fillId="0" borderId="0" xfId="0" applyFont="1" applyAlignment="1">
      <alignment horizontal="left" wrapText="1"/>
    </xf>
    <xf numFmtId="0" fontId="75" fillId="0" borderId="12" xfId="0" applyFont="1" applyBorder="1" applyAlignment="1">
      <alignment horizontal="left" wrapText="1"/>
    </xf>
    <xf numFmtId="0" fontId="9" fillId="8" borderId="35" xfId="0" applyFont="1" applyFill="1" applyBorder="1" applyAlignment="1">
      <alignment horizontal="left" vertical="center" wrapText="1"/>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42" fillId="8" borderId="53" xfId="0" applyFont="1" applyFill="1" applyBorder="1" applyAlignment="1">
      <alignment wrapText="1"/>
    </xf>
    <xf numFmtId="0" fontId="42" fillId="0" borderId="53" xfId="0" applyFont="1" applyBorder="1" applyAlignment="1">
      <alignment wrapText="1"/>
    </xf>
    <xf numFmtId="0" fontId="42" fillId="0" borderId="54" xfId="0" applyFont="1" applyBorder="1" applyAlignment="1">
      <alignment wrapText="1"/>
    </xf>
    <xf numFmtId="0" fontId="9" fillId="8"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40" fillId="5" borderId="6" xfId="0" applyFont="1" applyFill="1" applyBorder="1" applyAlignment="1">
      <alignment horizontal="center" vertical="center"/>
    </xf>
    <xf numFmtId="0" fontId="39" fillId="0" borderId="7" xfId="0" applyFont="1" applyBorder="1" applyAlignment="1">
      <alignment horizontal="center" vertical="center"/>
    </xf>
    <xf numFmtId="0" fontId="8" fillId="6" borderId="9" xfId="1" applyFont="1" applyFill="1" applyBorder="1" applyAlignment="1">
      <alignment horizontal="center" vertical="center" wrapText="1"/>
    </xf>
    <xf numFmtId="0" fontId="41" fillId="0" borderId="9" xfId="0" applyFont="1" applyBorder="1" applyAlignment="1">
      <alignment vertical="center" wrapText="1"/>
    </xf>
    <xf numFmtId="0" fontId="41" fillId="0" borderId="10" xfId="0" applyFont="1" applyBorder="1" applyAlignment="1">
      <alignment vertical="center" wrapText="1"/>
    </xf>
    <xf numFmtId="0" fontId="9" fillId="5" borderId="0" xfId="1" applyFont="1" applyFill="1" applyAlignment="1">
      <alignment horizontal="center" vertical="center" wrapText="1"/>
    </xf>
    <xf numFmtId="0" fontId="44" fillId="5" borderId="0" xfId="0" applyFont="1" applyFill="1" applyAlignment="1">
      <alignment horizontal="center" vertical="center" wrapText="1"/>
    </xf>
    <xf numFmtId="0" fontId="9" fillId="5" borderId="0" xfId="0" applyFont="1" applyFill="1" applyAlignment="1">
      <alignment horizontal="center" vertical="center" wrapText="1"/>
    </xf>
    <xf numFmtId="0" fontId="51" fillId="7" borderId="17" xfId="0" applyFont="1" applyFill="1" applyBorder="1" applyAlignment="1">
      <alignment horizontal="center" vertical="center" wrapText="1"/>
    </xf>
    <xf numFmtId="0" fontId="39" fillId="7" borderId="19" xfId="0" applyFont="1" applyFill="1" applyBorder="1" applyAlignment="1">
      <alignment vertical="center" wrapText="1"/>
    </xf>
    <xf numFmtId="164" fontId="54" fillId="9" borderId="18" xfId="0" applyNumberFormat="1" applyFont="1" applyFill="1" applyBorder="1" applyAlignment="1">
      <alignment horizontal="center" vertical="center" wrapText="1"/>
    </xf>
    <xf numFmtId="0" fontId="57" fillId="0" borderId="20" xfId="0" applyFont="1" applyBorder="1" applyAlignment="1">
      <alignment wrapText="1"/>
    </xf>
    <xf numFmtId="0" fontId="62" fillId="10" borderId="28" xfId="0" applyFont="1" applyFill="1" applyBorder="1" applyAlignment="1">
      <alignment horizontal="center" vertical="center" wrapText="1"/>
    </xf>
    <xf numFmtId="0" fontId="63" fillId="10" borderId="29" xfId="0" applyFont="1" applyFill="1" applyBorder="1" applyAlignment="1">
      <alignment horizontal="center" vertical="center" wrapText="1"/>
    </xf>
    <xf numFmtId="0" fontId="63" fillId="10" borderId="30" xfId="0" applyFont="1" applyFill="1" applyBorder="1" applyAlignment="1">
      <alignment horizontal="center" vertical="center" wrapText="1"/>
    </xf>
    <xf numFmtId="0" fontId="64" fillId="6" borderId="31" xfId="0" applyFont="1" applyFill="1" applyBorder="1" applyAlignment="1">
      <alignment horizontal="center" vertical="center" wrapText="1"/>
    </xf>
    <xf numFmtId="0" fontId="64" fillId="6" borderId="29" xfId="0" applyFont="1" applyFill="1" applyBorder="1" applyAlignment="1">
      <alignment horizontal="center" vertical="center" wrapText="1"/>
    </xf>
    <xf numFmtId="0" fontId="65" fillId="6" borderId="32" xfId="0" applyFont="1" applyFill="1" applyBorder="1" applyAlignment="1">
      <alignment horizontal="center" vertical="center" wrapText="1"/>
    </xf>
    <xf numFmtId="0" fontId="64" fillId="6" borderId="36" xfId="0" applyFont="1" applyFill="1" applyBorder="1" applyAlignment="1">
      <alignment horizontal="center" vertical="center" wrapText="1"/>
    </xf>
    <xf numFmtId="0" fontId="65" fillId="6" borderId="37" xfId="0" applyFont="1" applyFill="1" applyBorder="1" applyAlignment="1">
      <alignment horizontal="center" vertical="center" wrapText="1"/>
    </xf>
    <xf numFmtId="0" fontId="65" fillId="6" borderId="38" xfId="0" applyFont="1" applyFill="1" applyBorder="1" applyAlignment="1">
      <alignment horizontal="center" vertical="center" wrapText="1"/>
    </xf>
    <xf numFmtId="0" fontId="67" fillId="10" borderId="39" xfId="0" applyFont="1" applyFill="1" applyBorder="1" applyAlignment="1">
      <alignment horizontal="center" vertical="center" wrapText="1"/>
    </xf>
    <xf numFmtId="0" fontId="67" fillId="10" borderId="37" xfId="0" applyFont="1" applyFill="1" applyBorder="1" applyAlignment="1">
      <alignment horizontal="center" vertical="center" wrapText="1"/>
    </xf>
    <xf numFmtId="0" fontId="68" fillId="10" borderId="40" xfId="0" applyFont="1" applyFill="1" applyBorder="1" applyAlignment="1">
      <alignment horizontal="center" vertical="center" wrapText="1"/>
    </xf>
    <xf numFmtId="0" fontId="69" fillId="5" borderId="0" xfId="0" applyFont="1" applyFill="1" applyAlignment="1">
      <alignment horizontal="center" vertical="center" wrapText="1"/>
    </xf>
    <xf numFmtId="164" fontId="41" fillId="7" borderId="41" xfId="0" applyNumberFormat="1" applyFont="1" applyFill="1" applyBorder="1" applyAlignment="1" applyProtection="1">
      <alignment horizontal="center" vertical="center" wrapText="1"/>
      <protection locked="0"/>
    </xf>
    <xf numFmtId="0" fontId="39" fillId="5" borderId="11" xfId="0" applyFont="1" applyFill="1" applyBorder="1" applyAlignment="1">
      <alignment vertical="center" wrapText="1"/>
    </xf>
    <xf numFmtId="0" fontId="39" fillId="0" borderId="0" xfId="0" applyFont="1" applyAlignment="1">
      <alignment wrapText="1"/>
    </xf>
  </cellXfs>
  <cellStyles count="3">
    <cellStyle name="Hyperlink" xfId="2" builtinId="8"/>
    <cellStyle name="Normal" xfId="0" builtinId="0"/>
    <cellStyle name="Normal_BLM to BI" xfId="1" xr:uid="{3EFFCD30-EBEB-4A1E-B4E6-DB9E9E90DFEE}"/>
  </cellStyles>
  <dxfs count="38">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theme="2"/>
        </patternFill>
      </fill>
    </dxf>
    <dxf>
      <fill>
        <patternFill>
          <bgColor theme="0" tint="-0.14996795556505021"/>
        </patternFill>
      </fill>
    </dxf>
    <dxf>
      <fill>
        <patternFill>
          <bgColor rgb="FF00B050"/>
        </patternFill>
      </fill>
    </dxf>
    <dxf>
      <fill>
        <patternFill>
          <bgColor theme="2"/>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theme="2"/>
        </patternFill>
      </fill>
    </dxf>
    <dxf>
      <fill>
        <patternFill>
          <bgColor rgb="FFFFFF00"/>
        </patternFill>
      </fill>
    </dxf>
    <dxf>
      <fill>
        <patternFill>
          <bgColor rgb="FFFF0000"/>
        </patternFill>
      </fill>
    </dxf>
    <dxf>
      <fill>
        <patternFill>
          <bgColor rgb="FF00B05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190500</xdr:colOff>
      <xdr:row>5</xdr:row>
      <xdr:rowOff>190500</xdr:rowOff>
    </xdr:to>
    <xdr:pic>
      <xdr:nvPicPr>
        <xdr:cNvPr id="2" name="Picture 1">
          <a:extLst>
            <a:ext uri="{FF2B5EF4-FFF2-40B4-BE49-F238E27FC236}">
              <a16:creationId xmlns:a16="http://schemas.microsoft.com/office/drawing/2014/main" id="{98F3980B-1BD3-FEED-579E-12358A39E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91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190500</xdr:colOff>
      <xdr:row>8</xdr:row>
      <xdr:rowOff>190500</xdr:rowOff>
    </xdr:to>
    <xdr:pic>
      <xdr:nvPicPr>
        <xdr:cNvPr id="3" name="Picture 2">
          <a:extLst>
            <a:ext uri="{FF2B5EF4-FFF2-40B4-BE49-F238E27FC236}">
              <a16:creationId xmlns:a16="http://schemas.microsoft.com/office/drawing/2014/main" id="{063DC12A-CDC9-C8CF-3172-CC6F4E741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52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190500</xdr:colOff>
      <xdr:row>9</xdr:row>
      <xdr:rowOff>190500</xdr:rowOff>
    </xdr:to>
    <xdr:pic>
      <xdr:nvPicPr>
        <xdr:cNvPr id="4" name="Picture 3">
          <a:extLst>
            <a:ext uri="{FF2B5EF4-FFF2-40B4-BE49-F238E27FC236}">
              <a16:creationId xmlns:a16="http://schemas.microsoft.com/office/drawing/2014/main" id="{69013DDA-7E6E-56F6-976B-8B1A9326F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66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190500</xdr:colOff>
      <xdr:row>10</xdr:row>
      <xdr:rowOff>190500</xdr:rowOff>
    </xdr:to>
    <xdr:pic>
      <xdr:nvPicPr>
        <xdr:cNvPr id="5" name="Picture 4">
          <a:extLst>
            <a:ext uri="{FF2B5EF4-FFF2-40B4-BE49-F238E27FC236}">
              <a16:creationId xmlns:a16="http://schemas.microsoft.com/office/drawing/2014/main" id="{047E1B9C-9010-6936-6773-A068E6898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498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190500</xdr:colOff>
      <xdr:row>11</xdr:row>
      <xdr:rowOff>190500</xdr:rowOff>
    </xdr:to>
    <xdr:pic>
      <xdr:nvPicPr>
        <xdr:cNvPr id="6" name="Picture 5">
          <a:extLst>
            <a:ext uri="{FF2B5EF4-FFF2-40B4-BE49-F238E27FC236}">
              <a16:creationId xmlns:a16="http://schemas.microsoft.com/office/drawing/2014/main" id="{C614D7D8-3AB7-BBE4-3332-E1C405DA1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12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xdr:row>
      <xdr:rowOff>0</xdr:rowOff>
    </xdr:from>
    <xdr:to>
      <xdr:col>4</xdr:col>
      <xdr:colOff>190500</xdr:colOff>
      <xdr:row>12</xdr:row>
      <xdr:rowOff>190500</xdr:rowOff>
    </xdr:to>
    <xdr:pic>
      <xdr:nvPicPr>
        <xdr:cNvPr id="7" name="Picture 6">
          <a:extLst>
            <a:ext uri="{FF2B5EF4-FFF2-40B4-BE49-F238E27FC236}">
              <a16:creationId xmlns:a16="http://schemas.microsoft.com/office/drawing/2014/main" id="{8D14B503-6A60-312F-2B51-1504069FF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326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xdr:row>
      <xdr:rowOff>0</xdr:rowOff>
    </xdr:from>
    <xdr:to>
      <xdr:col>4</xdr:col>
      <xdr:colOff>190500</xdr:colOff>
      <xdr:row>13</xdr:row>
      <xdr:rowOff>190500</xdr:rowOff>
    </xdr:to>
    <xdr:pic>
      <xdr:nvPicPr>
        <xdr:cNvPr id="8" name="Picture 7">
          <a:extLst>
            <a:ext uri="{FF2B5EF4-FFF2-40B4-BE49-F238E27FC236}">
              <a16:creationId xmlns:a16="http://schemas.microsoft.com/office/drawing/2014/main" id="{D4BEA754-B629-0884-8BAC-34263C4B5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241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xdr:row>
      <xdr:rowOff>0</xdr:rowOff>
    </xdr:from>
    <xdr:to>
      <xdr:col>4</xdr:col>
      <xdr:colOff>190500</xdr:colOff>
      <xdr:row>14</xdr:row>
      <xdr:rowOff>190500</xdr:rowOff>
    </xdr:to>
    <xdr:pic>
      <xdr:nvPicPr>
        <xdr:cNvPr id="9" name="Picture 8">
          <a:extLst>
            <a:ext uri="{FF2B5EF4-FFF2-40B4-BE49-F238E27FC236}">
              <a16:creationId xmlns:a16="http://schemas.microsoft.com/office/drawing/2014/main" id="{77688EBB-4987-73CC-8A82-911CD5EDD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155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xdr:row>
      <xdr:rowOff>0</xdr:rowOff>
    </xdr:from>
    <xdr:to>
      <xdr:col>4</xdr:col>
      <xdr:colOff>190500</xdr:colOff>
      <xdr:row>15</xdr:row>
      <xdr:rowOff>190500</xdr:rowOff>
    </xdr:to>
    <xdr:pic>
      <xdr:nvPicPr>
        <xdr:cNvPr id="10" name="Picture 9">
          <a:extLst>
            <a:ext uri="{FF2B5EF4-FFF2-40B4-BE49-F238E27FC236}">
              <a16:creationId xmlns:a16="http://schemas.microsoft.com/office/drawing/2014/main" id="{30974E94-2626-6CE8-F453-72ABAD54E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252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xdr:row>
      <xdr:rowOff>0</xdr:rowOff>
    </xdr:from>
    <xdr:to>
      <xdr:col>4</xdr:col>
      <xdr:colOff>190500</xdr:colOff>
      <xdr:row>16</xdr:row>
      <xdr:rowOff>190500</xdr:rowOff>
    </xdr:to>
    <xdr:pic>
      <xdr:nvPicPr>
        <xdr:cNvPr id="11" name="Picture 10">
          <a:extLst>
            <a:ext uri="{FF2B5EF4-FFF2-40B4-BE49-F238E27FC236}">
              <a16:creationId xmlns:a16="http://schemas.microsoft.com/office/drawing/2014/main" id="{0A2FB13A-44CD-DEC0-45A8-578629552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533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xdr:row>
      <xdr:rowOff>0</xdr:rowOff>
    </xdr:from>
    <xdr:to>
      <xdr:col>4</xdr:col>
      <xdr:colOff>190500</xdr:colOff>
      <xdr:row>17</xdr:row>
      <xdr:rowOff>190500</xdr:rowOff>
    </xdr:to>
    <xdr:pic>
      <xdr:nvPicPr>
        <xdr:cNvPr id="12" name="Picture 11">
          <a:extLst>
            <a:ext uri="{FF2B5EF4-FFF2-40B4-BE49-F238E27FC236}">
              <a16:creationId xmlns:a16="http://schemas.microsoft.com/office/drawing/2014/main" id="{B7E9355A-77DE-F538-B544-15BF4A1CF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264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xdr:row>
      <xdr:rowOff>0</xdr:rowOff>
    </xdr:from>
    <xdr:to>
      <xdr:col>4</xdr:col>
      <xdr:colOff>190500</xdr:colOff>
      <xdr:row>18</xdr:row>
      <xdr:rowOff>190500</xdr:rowOff>
    </xdr:to>
    <xdr:pic>
      <xdr:nvPicPr>
        <xdr:cNvPr id="13" name="Picture 12">
          <a:extLst>
            <a:ext uri="{FF2B5EF4-FFF2-40B4-BE49-F238E27FC236}">
              <a16:creationId xmlns:a16="http://schemas.microsoft.com/office/drawing/2014/main" id="{F830905A-47E2-0B1D-D98D-43444DF598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996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xdr:row>
      <xdr:rowOff>0</xdr:rowOff>
    </xdr:from>
    <xdr:to>
      <xdr:col>4</xdr:col>
      <xdr:colOff>190500</xdr:colOff>
      <xdr:row>19</xdr:row>
      <xdr:rowOff>190500</xdr:rowOff>
    </xdr:to>
    <xdr:pic>
      <xdr:nvPicPr>
        <xdr:cNvPr id="14" name="Picture 13">
          <a:extLst>
            <a:ext uri="{FF2B5EF4-FFF2-40B4-BE49-F238E27FC236}">
              <a16:creationId xmlns:a16="http://schemas.microsoft.com/office/drawing/2014/main" id="{569D4200-135C-FECF-9171-59F01A8064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727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xdr:row>
      <xdr:rowOff>0</xdr:rowOff>
    </xdr:from>
    <xdr:to>
      <xdr:col>4</xdr:col>
      <xdr:colOff>190500</xdr:colOff>
      <xdr:row>20</xdr:row>
      <xdr:rowOff>190500</xdr:rowOff>
    </xdr:to>
    <xdr:pic>
      <xdr:nvPicPr>
        <xdr:cNvPr id="15" name="Picture 14">
          <a:extLst>
            <a:ext uri="{FF2B5EF4-FFF2-40B4-BE49-F238E27FC236}">
              <a16:creationId xmlns:a16="http://schemas.microsoft.com/office/drawing/2014/main" id="{D3EA9640-1576-BF94-3549-FFBEE4E7EC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459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xdr:row>
      <xdr:rowOff>0</xdr:rowOff>
    </xdr:from>
    <xdr:to>
      <xdr:col>4</xdr:col>
      <xdr:colOff>190500</xdr:colOff>
      <xdr:row>21</xdr:row>
      <xdr:rowOff>190500</xdr:rowOff>
    </xdr:to>
    <xdr:pic>
      <xdr:nvPicPr>
        <xdr:cNvPr id="16" name="Picture 15">
          <a:extLst>
            <a:ext uri="{FF2B5EF4-FFF2-40B4-BE49-F238E27FC236}">
              <a16:creationId xmlns:a16="http://schemas.microsoft.com/office/drawing/2014/main" id="{6EA21ABD-54D7-0A81-5122-5A685F665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556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xdr:row>
      <xdr:rowOff>0</xdr:rowOff>
    </xdr:from>
    <xdr:to>
      <xdr:col>4</xdr:col>
      <xdr:colOff>190500</xdr:colOff>
      <xdr:row>24</xdr:row>
      <xdr:rowOff>190500</xdr:rowOff>
    </xdr:to>
    <xdr:pic>
      <xdr:nvPicPr>
        <xdr:cNvPr id="17" name="Picture 16">
          <a:extLst>
            <a:ext uri="{FF2B5EF4-FFF2-40B4-BE49-F238E27FC236}">
              <a16:creationId xmlns:a16="http://schemas.microsoft.com/office/drawing/2014/main" id="{1E6D4622-7A94-D987-D033-F66B05B171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568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xdr:row>
      <xdr:rowOff>0</xdr:rowOff>
    </xdr:from>
    <xdr:to>
      <xdr:col>4</xdr:col>
      <xdr:colOff>190500</xdr:colOff>
      <xdr:row>25</xdr:row>
      <xdr:rowOff>190500</xdr:rowOff>
    </xdr:to>
    <xdr:pic>
      <xdr:nvPicPr>
        <xdr:cNvPr id="18" name="Picture 17">
          <a:extLst>
            <a:ext uri="{FF2B5EF4-FFF2-40B4-BE49-F238E27FC236}">
              <a16:creationId xmlns:a16="http://schemas.microsoft.com/office/drawing/2014/main" id="{2017ECDE-97CD-758A-F8B5-BF438B2E8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299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190500</xdr:colOff>
      <xdr:row>26</xdr:row>
      <xdr:rowOff>190500</xdr:rowOff>
    </xdr:to>
    <xdr:pic>
      <xdr:nvPicPr>
        <xdr:cNvPr id="19" name="Picture 18">
          <a:extLst>
            <a:ext uri="{FF2B5EF4-FFF2-40B4-BE49-F238E27FC236}">
              <a16:creationId xmlns:a16="http://schemas.microsoft.com/office/drawing/2014/main" id="{8F5970C9-52C3-ED23-AF1F-1BC3EB3DC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031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xdr:row>
      <xdr:rowOff>0</xdr:rowOff>
    </xdr:from>
    <xdr:to>
      <xdr:col>4</xdr:col>
      <xdr:colOff>190500</xdr:colOff>
      <xdr:row>27</xdr:row>
      <xdr:rowOff>190500</xdr:rowOff>
    </xdr:to>
    <xdr:pic>
      <xdr:nvPicPr>
        <xdr:cNvPr id="20" name="Picture 19">
          <a:extLst>
            <a:ext uri="{FF2B5EF4-FFF2-40B4-BE49-F238E27FC236}">
              <a16:creationId xmlns:a16="http://schemas.microsoft.com/office/drawing/2014/main" id="{5A7940C8-12A8-B901-B9CB-5DCCA8AC57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762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xdr:row>
      <xdr:rowOff>0</xdr:rowOff>
    </xdr:from>
    <xdr:to>
      <xdr:col>4</xdr:col>
      <xdr:colOff>190500</xdr:colOff>
      <xdr:row>28</xdr:row>
      <xdr:rowOff>190500</xdr:rowOff>
    </xdr:to>
    <xdr:pic>
      <xdr:nvPicPr>
        <xdr:cNvPr id="21" name="Picture 20">
          <a:extLst>
            <a:ext uri="{FF2B5EF4-FFF2-40B4-BE49-F238E27FC236}">
              <a16:creationId xmlns:a16="http://schemas.microsoft.com/office/drawing/2014/main" id="{A268E049-3CF7-C75B-9FB8-2534F1F65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494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190500</xdr:colOff>
      <xdr:row>29</xdr:row>
      <xdr:rowOff>190500</xdr:rowOff>
    </xdr:to>
    <xdr:pic>
      <xdr:nvPicPr>
        <xdr:cNvPr id="22" name="Picture 21">
          <a:extLst>
            <a:ext uri="{FF2B5EF4-FFF2-40B4-BE49-F238E27FC236}">
              <a16:creationId xmlns:a16="http://schemas.microsoft.com/office/drawing/2014/main" id="{0EB1112E-2B54-A353-A2C3-A3F38493B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22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190500</xdr:colOff>
      <xdr:row>32</xdr:row>
      <xdr:rowOff>190500</xdr:rowOff>
    </xdr:to>
    <xdr:pic>
      <xdr:nvPicPr>
        <xdr:cNvPr id="23" name="Picture 22">
          <a:extLst>
            <a:ext uri="{FF2B5EF4-FFF2-40B4-BE49-F238E27FC236}">
              <a16:creationId xmlns:a16="http://schemas.microsoft.com/office/drawing/2014/main" id="{7989A32A-1275-0990-5B27-0E64E2BD8D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420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xdr:row>
      <xdr:rowOff>0</xdr:rowOff>
    </xdr:from>
    <xdr:to>
      <xdr:col>4</xdr:col>
      <xdr:colOff>190500</xdr:colOff>
      <xdr:row>33</xdr:row>
      <xdr:rowOff>190500</xdr:rowOff>
    </xdr:to>
    <xdr:pic>
      <xdr:nvPicPr>
        <xdr:cNvPr id="24" name="Picture 23">
          <a:extLst>
            <a:ext uri="{FF2B5EF4-FFF2-40B4-BE49-F238E27FC236}">
              <a16:creationId xmlns:a16="http://schemas.microsoft.com/office/drawing/2014/main" id="{E29BCEBA-4BA5-E631-B168-7274FBBFB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517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xdr:row>
      <xdr:rowOff>0</xdr:rowOff>
    </xdr:from>
    <xdr:to>
      <xdr:col>4</xdr:col>
      <xdr:colOff>190500</xdr:colOff>
      <xdr:row>34</xdr:row>
      <xdr:rowOff>190500</xdr:rowOff>
    </xdr:to>
    <xdr:pic>
      <xdr:nvPicPr>
        <xdr:cNvPr id="25" name="Picture 24">
          <a:extLst>
            <a:ext uri="{FF2B5EF4-FFF2-40B4-BE49-F238E27FC236}">
              <a16:creationId xmlns:a16="http://schemas.microsoft.com/office/drawing/2014/main" id="{66428C58-4CE3-27C6-CF8D-E2D05BBF3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249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xdr:row>
      <xdr:rowOff>0</xdr:rowOff>
    </xdr:from>
    <xdr:to>
      <xdr:col>4</xdr:col>
      <xdr:colOff>190500</xdr:colOff>
      <xdr:row>35</xdr:row>
      <xdr:rowOff>190500</xdr:rowOff>
    </xdr:to>
    <xdr:pic>
      <xdr:nvPicPr>
        <xdr:cNvPr id="26" name="Picture 25">
          <a:extLst>
            <a:ext uri="{FF2B5EF4-FFF2-40B4-BE49-F238E27FC236}">
              <a16:creationId xmlns:a16="http://schemas.microsoft.com/office/drawing/2014/main" id="{30267A91-6AC4-7C18-48EA-48E51B5DE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980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190500</xdr:colOff>
      <xdr:row>37</xdr:row>
      <xdr:rowOff>190500</xdr:rowOff>
    </xdr:to>
    <xdr:pic>
      <xdr:nvPicPr>
        <xdr:cNvPr id="27" name="Picture 26">
          <a:extLst>
            <a:ext uri="{FF2B5EF4-FFF2-40B4-BE49-F238E27FC236}">
              <a16:creationId xmlns:a16="http://schemas.microsoft.com/office/drawing/2014/main" id="{2AF751E3-B5DE-C60F-553F-C8A86D390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443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xdr:row>
      <xdr:rowOff>0</xdr:rowOff>
    </xdr:from>
    <xdr:to>
      <xdr:col>4</xdr:col>
      <xdr:colOff>190500</xdr:colOff>
      <xdr:row>38</xdr:row>
      <xdr:rowOff>190500</xdr:rowOff>
    </xdr:to>
    <xdr:pic>
      <xdr:nvPicPr>
        <xdr:cNvPr id="28" name="Picture 27">
          <a:extLst>
            <a:ext uri="{FF2B5EF4-FFF2-40B4-BE49-F238E27FC236}">
              <a16:creationId xmlns:a16="http://schemas.microsoft.com/office/drawing/2014/main" id="{9E32CBC3-C45A-7430-51F0-E72A28C93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175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xdr:row>
      <xdr:rowOff>0</xdr:rowOff>
    </xdr:from>
    <xdr:to>
      <xdr:col>4</xdr:col>
      <xdr:colOff>190500</xdr:colOff>
      <xdr:row>39</xdr:row>
      <xdr:rowOff>190500</xdr:rowOff>
    </xdr:to>
    <xdr:pic>
      <xdr:nvPicPr>
        <xdr:cNvPr id="29" name="Picture 28">
          <a:extLst>
            <a:ext uri="{FF2B5EF4-FFF2-40B4-BE49-F238E27FC236}">
              <a16:creationId xmlns:a16="http://schemas.microsoft.com/office/drawing/2014/main" id="{5E430FFE-8275-8B61-ABB6-10E13CF62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906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xdr:row>
      <xdr:rowOff>0</xdr:rowOff>
    </xdr:from>
    <xdr:to>
      <xdr:col>4</xdr:col>
      <xdr:colOff>190500</xdr:colOff>
      <xdr:row>40</xdr:row>
      <xdr:rowOff>190500</xdr:rowOff>
    </xdr:to>
    <xdr:pic>
      <xdr:nvPicPr>
        <xdr:cNvPr id="30" name="Picture 29">
          <a:extLst>
            <a:ext uri="{FF2B5EF4-FFF2-40B4-BE49-F238E27FC236}">
              <a16:creationId xmlns:a16="http://schemas.microsoft.com/office/drawing/2014/main" id="{F07D007F-AD6E-5DF9-9451-A13745C84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638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xdr:row>
      <xdr:rowOff>0</xdr:rowOff>
    </xdr:from>
    <xdr:to>
      <xdr:col>4</xdr:col>
      <xdr:colOff>190500</xdr:colOff>
      <xdr:row>41</xdr:row>
      <xdr:rowOff>190500</xdr:rowOff>
    </xdr:to>
    <xdr:pic>
      <xdr:nvPicPr>
        <xdr:cNvPr id="31" name="Picture 30">
          <a:extLst>
            <a:ext uri="{FF2B5EF4-FFF2-40B4-BE49-F238E27FC236}">
              <a16:creationId xmlns:a16="http://schemas.microsoft.com/office/drawing/2014/main" id="{5E5E52A2-5A67-778A-B84A-299F4896E4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552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190500</xdr:colOff>
      <xdr:row>42</xdr:row>
      <xdr:rowOff>190500</xdr:rowOff>
    </xdr:to>
    <xdr:pic>
      <xdr:nvPicPr>
        <xdr:cNvPr id="32" name="Picture 31">
          <a:extLst>
            <a:ext uri="{FF2B5EF4-FFF2-40B4-BE49-F238E27FC236}">
              <a16:creationId xmlns:a16="http://schemas.microsoft.com/office/drawing/2014/main" id="{6817A132-37C2-DEED-254A-358E4314F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284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xdr:row>
      <xdr:rowOff>0</xdr:rowOff>
    </xdr:from>
    <xdr:to>
      <xdr:col>4</xdr:col>
      <xdr:colOff>190500</xdr:colOff>
      <xdr:row>45</xdr:row>
      <xdr:rowOff>190500</xdr:rowOff>
    </xdr:to>
    <xdr:pic>
      <xdr:nvPicPr>
        <xdr:cNvPr id="33" name="Picture 32">
          <a:extLst>
            <a:ext uri="{FF2B5EF4-FFF2-40B4-BE49-F238E27FC236}">
              <a16:creationId xmlns:a16="http://schemas.microsoft.com/office/drawing/2014/main" id="{DAF77FFF-8938-99B0-DFB4-53CAAA4C7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478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190500</xdr:colOff>
      <xdr:row>46</xdr:row>
      <xdr:rowOff>190500</xdr:rowOff>
    </xdr:to>
    <xdr:pic>
      <xdr:nvPicPr>
        <xdr:cNvPr id="34" name="Picture 33">
          <a:extLst>
            <a:ext uri="{FF2B5EF4-FFF2-40B4-BE49-F238E27FC236}">
              <a16:creationId xmlns:a16="http://schemas.microsoft.com/office/drawing/2014/main" id="{4C3C8934-1567-AAF5-4023-CE9436566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210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190500</xdr:colOff>
      <xdr:row>47</xdr:row>
      <xdr:rowOff>190500</xdr:rowOff>
    </xdr:to>
    <xdr:pic>
      <xdr:nvPicPr>
        <xdr:cNvPr id="35" name="Picture 34">
          <a:extLst>
            <a:ext uri="{FF2B5EF4-FFF2-40B4-BE49-F238E27FC236}">
              <a16:creationId xmlns:a16="http://schemas.microsoft.com/office/drawing/2014/main" id="{C14A3DFA-A8CC-3AA0-7943-67344A9FD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941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xdr:row>
      <xdr:rowOff>0</xdr:rowOff>
    </xdr:from>
    <xdr:to>
      <xdr:col>4</xdr:col>
      <xdr:colOff>190500</xdr:colOff>
      <xdr:row>48</xdr:row>
      <xdr:rowOff>190500</xdr:rowOff>
    </xdr:to>
    <xdr:pic>
      <xdr:nvPicPr>
        <xdr:cNvPr id="36" name="Picture 35">
          <a:extLst>
            <a:ext uri="{FF2B5EF4-FFF2-40B4-BE49-F238E27FC236}">
              <a16:creationId xmlns:a16="http://schemas.microsoft.com/office/drawing/2014/main" id="{125015E8-AFB4-8F64-00DE-9957391D3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673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49</xdr:row>
      <xdr:rowOff>0</xdr:rowOff>
    </xdr:from>
    <xdr:to>
      <xdr:col>4</xdr:col>
      <xdr:colOff>190500</xdr:colOff>
      <xdr:row>49</xdr:row>
      <xdr:rowOff>190500</xdr:rowOff>
    </xdr:to>
    <xdr:pic>
      <xdr:nvPicPr>
        <xdr:cNvPr id="37" name="Picture 36">
          <a:extLst>
            <a:ext uri="{FF2B5EF4-FFF2-40B4-BE49-F238E27FC236}">
              <a16:creationId xmlns:a16="http://schemas.microsoft.com/office/drawing/2014/main" id="{1A8BEB01-03EA-2EC4-98DF-EB9148196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8404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190500</xdr:colOff>
      <xdr:row>52</xdr:row>
      <xdr:rowOff>190500</xdr:rowOff>
    </xdr:to>
    <xdr:pic>
      <xdr:nvPicPr>
        <xdr:cNvPr id="38" name="Picture 37">
          <a:extLst>
            <a:ext uri="{FF2B5EF4-FFF2-40B4-BE49-F238E27FC236}">
              <a16:creationId xmlns:a16="http://schemas.microsoft.com/office/drawing/2014/main" id="{E380CA96-2603-F92E-AF5C-A6FFB35ED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14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190500</xdr:colOff>
      <xdr:row>53</xdr:row>
      <xdr:rowOff>190500</xdr:rowOff>
    </xdr:to>
    <xdr:pic>
      <xdr:nvPicPr>
        <xdr:cNvPr id="39" name="Picture 38">
          <a:extLst>
            <a:ext uri="{FF2B5EF4-FFF2-40B4-BE49-F238E27FC236}">
              <a16:creationId xmlns:a16="http://schemas.microsoft.com/office/drawing/2014/main" id="{2EECE73F-26E6-01B2-54CF-A75ED53B7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696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190500</xdr:colOff>
      <xdr:row>58</xdr:row>
      <xdr:rowOff>190500</xdr:rowOff>
    </xdr:to>
    <xdr:pic>
      <xdr:nvPicPr>
        <xdr:cNvPr id="40" name="Picture 39">
          <a:extLst>
            <a:ext uri="{FF2B5EF4-FFF2-40B4-BE49-F238E27FC236}">
              <a16:creationId xmlns:a16="http://schemas.microsoft.com/office/drawing/2014/main" id="{ABBD8BCF-708A-19B0-09D7-8244B87CFE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171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xdr:row>
      <xdr:rowOff>0</xdr:rowOff>
    </xdr:from>
    <xdr:to>
      <xdr:col>4</xdr:col>
      <xdr:colOff>190500</xdr:colOff>
      <xdr:row>59</xdr:row>
      <xdr:rowOff>190500</xdr:rowOff>
    </xdr:to>
    <xdr:pic>
      <xdr:nvPicPr>
        <xdr:cNvPr id="41" name="Picture 40">
          <a:extLst>
            <a:ext uri="{FF2B5EF4-FFF2-40B4-BE49-F238E27FC236}">
              <a16:creationId xmlns:a16="http://schemas.microsoft.com/office/drawing/2014/main" id="{C74BF4FE-8863-11C2-81FD-0DA14D739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268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xdr:row>
      <xdr:rowOff>0</xdr:rowOff>
    </xdr:from>
    <xdr:to>
      <xdr:col>4</xdr:col>
      <xdr:colOff>190500</xdr:colOff>
      <xdr:row>60</xdr:row>
      <xdr:rowOff>190500</xdr:rowOff>
    </xdr:to>
    <xdr:pic>
      <xdr:nvPicPr>
        <xdr:cNvPr id="42" name="Picture 41">
          <a:extLst>
            <a:ext uri="{FF2B5EF4-FFF2-40B4-BE49-F238E27FC236}">
              <a16:creationId xmlns:a16="http://schemas.microsoft.com/office/drawing/2014/main" id="{23BB36BA-1E15-7148-1D7A-CBA3F136B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365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190500</xdr:colOff>
      <xdr:row>61</xdr:row>
      <xdr:rowOff>190500</xdr:rowOff>
    </xdr:to>
    <xdr:pic>
      <xdr:nvPicPr>
        <xdr:cNvPr id="43" name="Picture 42">
          <a:extLst>
            <a:ext uri="{FF2B5EF4-FFF2-40B4-BE49-F238E27FC236}">
              <a16:creationId xmlns:a16="http://schemas.microsoft.com/office/drawing/2014/main" id="{AC532B5B-FBD3-023A-01D8-94E48EFAA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463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190500</xdr:colOff>
      <xdr:row>62</xdr:row>
      <xdr:rowOff>190500</xdr:rowOff>
    </xdr:to>
    <xdr:pic>
      <xdr:nvPicPr>
        <xdr:cNvPr id="44" name="Picture 43">
          <a:extLst>
            <a:ext uri="{FF2B5EF4-FFF2-40B4-BE49-F238E27FC236}">
              <a16:creationId xmlns:a16="http://schemas.microsoft.com/office/drawing/2014/main" id="{85AA565B-C9BD-9CEB-4C98-51012D47A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560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xdr:row>
      <xdr:rowOff>0</xdr:rowOff>
    </xdr:from>
    <xdr:to>
      <xdr:col>4</xdr:col>
      <xdr:colOff>190500</xdr:colOff>
      <xdr:row>63</xdr:row>
      <xdr:rowOff>190500</xdr:rowOff>
    </xdr:to>
    <xdr:pic>
      <xdr:nvPicPr>
        <xdr:cNvPr id="45" name="Picture 44">
          <a:extLst>
            <a:ext uri="{FF2B5EF4-FFF2-40B4-BE49-F238E27FC236}">
              <a16:creationId xmlns:a16="http://schemas.microsoft.com/office/drawing/2014/main" id="{FCAEA7D0-6AB0-D609-DCA4-EADD34BAE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29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xdr:row>
      <xdr:rowOff>0</xdr:rowOff>
    </xdr:from>
    <xdr:to>
      <xdr:col>4</xdr:col>
      <xdr:colOff>190500</xdr:colOff>
      <xdr:row>64</xdr:row>
      <xdr:rowOff>190500</xdr:rowOff>
    </xdr:to>
    <xdr:pic>
      <xdr:nvPicPr>
        <xdr:cNvPr id="46" name="Picture 45">
          <a:extLst>
            <a:ext uri="{FF2B5EF4-FFF2-40B4-BE49-F238E27FC236}">
              <a16:creationId xmlns:a16="http://schemas.microsoft.com/office/drawing/2014/main" id="{71D087B8-EEE0-6F72-D006-D9ACD5B78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023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xdr:row>
      <xdr:rowOff>0</xdr:rowOff>
    </xdr:from>
    <xdr:to>
      <xdr:col>4</xdr:col>
      <xdr:colOff>190500</xdr:colOff>
      <xdr:row>65</xdr:row>
      <xdr:rowOff>190500</xdr:rowOff>
    </xdr:to>
    <xdr:pic>
      <xdr:nvPicPr>
        <xdr:cNvPr id="47" name="Picture 46">
          <a:extLst>
            <a:ext uri="{FF2B5EF4-FFF2-40B4-BE49-F238E27FC236}">
              <a16:creationId xmlns:a16="http://schemas.microsoft.com/office/drawing/2014/main" id="{2C646D7C-7D78-CACA-7AF0-3A6FAC75A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755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xdr:row>
      <xdr:rowOff>0</xdr:rowOff>
    </xdr:from>
    <xdr:to>
      <xdr:col>4</xdr:col>
      <xdr:colOff>190500</xdr:colOff>
      <xdr:row>66</xdr:row>
      <xdr:rowOff>190500</xdr:rowOff>
    </xdr:to>
    <xdr:pic>
      <xdr:nvPicPr>
        <xdr:cNvPr id="48" name="Picture 47">
          <a:extLst>
            <a:ext uri="{FF2B5EF4-FFF2-40B4-BE49-F238E27FC236}">
              <a16:creationId xmlns:a16="http://schemas.microsoft.com/office/drawing/2014/main" id="{74981F31-2646-70BB-47DB-A27DEE3EE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486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190500</xdr:colOff>
      <xdr:row>67</xdr:row>
      <xdr:rowOff>190500</xdr:rowOff>
    </xdr:to>
    <xdr:pic>
      <xdr:nvPicPr>
        <xdr:cNvPr id="49" name="Picture 48">
          <a:extLst>
            <a:ext uri="{FF2B5EF4-FFF2-40B4-BE49-F238E27FC236}">
              <a16:creationId xmlns:a16="http://schemas.microsoft.com/office/drawing/2014/main" id="{B278FA3A-32FD-67FF-08C3-42DE48084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218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xdr:row>
      <xdr:rowOff>0</xdr:rowOff>
    </xdr:from>
    <xdr:to>
      <xdr:col>4</xdr:col>
      <xdr:colOff>190500</xdr:colOff>
      <xdr:row>68</xdr:row>
      <xdr:rowOff>190500</xdr:rowOff>
    </xdr:to>
    <xdr:pic>
      <xdr:nvPicPr>
        <xdr:cNvPr id="50" name="Picture 49">
          <a:extLst>
            <a:ext uri="{FF2B5EF4-FFF2-40B4-BE49-F238E27FC236}">
              <a16:creationId xmlns:a16="http://schemas.microsoft.com/office/drawing/2014/main" id="{32612ADB-2F30-E422-7106-A78E1AFB38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315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190500</xdr:colOff>
      <xdr:row>69</xdr:row>
      <xdr:rowOff>190500</xdr:rowOff>
    </xdr:to>
    <xdr:pic>
      <xdr:nvPicPr>
        <xdr:cNvPr id="51" name="Picture 50">
          <a:extLst>
            <a:ext uri="{FF2B5EF4-FFF2-40B4-BE49-F238E27FC236}">
              <a16:creationId xmlns:a16="http://schemas.microsoft.com/office/drawing/2014/main" id="{E1D578A2-D3A4-AE79-C62E-EF3D367D9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412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190500</xdr:colOff>
      <xdr:row>70</xdr:row>
      <xdr:rowOff>190500</xdr:rowOff>
    </xdr:to>
    <xdr:pic>
      <xdr:nvPicPr>
        <xdr:cNvPr id="52" name="Picture 51">
          <a:extLst>
            <a:ext uri="{FF2B5EF4-FFF2-40B4-BE49-F238E27FC236}">
              <a16:creationId xmlns:a16="http://schemas.microsoft.com/office/drawing/2014/main" id="{CB9E4335-9BC1-6EC3-7949-4B6A3EBBD5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509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xdr:row>
      <xdr:rowOff>0</xdr:rowOff>
    </xdr:from>
    <xdr:to>
      <xdr:col>4</xdr:col>
      <xdr:colOff>190500</xdr:colOff>
      <xdr:row>71</xdr:row>
      <xdr:rowOff>190500</xdr:rowOff>
    </xdr:to>
    <xdr:pic>
      <xdr:nvPicPr>
        <xdr:cNvPr id="53" name="Picture 52">
          <a:extLst>
            <a:ext uri="{FF2B5EF4-FFF2-40B4-BE49-F238E27FC236}">
              <a16:creationId xmlns:a16="http://schemas.microsoft.com/office/drawing/2014/main" id="{61D67832-5067-3190-1618-FE7CE4102F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607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xdr:row>
      <xdr:rowOff>0</xdr:rowOff>
    </xdr:from>
    <xdr:to>
      <xdr:col>4</xdr:col>
      <xdr:colOff>190500</xdr:colOff>
      <xdr:row>72</xdr:row>
      <xdr:rowOff>190500</xdr:rowOff>
    </xdr:to>
    <xdr:pic>
      <xdr:nvPicPr>
        <xdr:cNvPr id="54" name="Picture 53">
          <a:extLst>
            <a:ext uri="{FF2B5EF4-FFF2-40B4-BE49-F238E27FC236}">
              <a16:creationId xmlns:a16="http://schemas.microsoft.com/office/drawing/2014/main" id="{3917159F-5782-4D7C-89B8-503DAF269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887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xdr:row>
      <xdr:rowOff>0</xdr:rowOff>
    </xdr:from>
    <xdr:to>
      <xdr:col>4</xdr:col>
      <xdr:colOff>190500</xdr:colOff>
      <xdr:row>73</xdr:row>
      <xdr:rowOff>190500</xdr:rowOff>
    </xdr:to>
    <xdr:pic>
      <xdr:nvPicPr>
        <xdr:cNvPr id="55" name="Picture 54">
          <a:extLst>
            <a:ext uri="{FF2B5EF4-FFF2-40B4-BE49-F238E27FC236}">
              <a16:creationId xmlns:a16="http://schemas.microsoft.com/office/drawing/2014/main" id="{DECBB0B2-DAD1-EAF0-0F94-1BF7598CB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167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xdr:row>
      <xdr:rowOff>0</xdr:rowOff>
    </xdr:from>
    <xdr:to>
      <xdr:col>4</xdr:col>
      <xdr:colOff>190500</xdr:colOff>
      <xdr:row>74</xdr:row>
      <xdr:rowOff>190500</xdr:rowOff>
    </xdr:to>
    <xdr:pic>
      <xdr:nvPicPr>
        <xdr:cNvPr id="56" name="Picture 55">
          <a:extLst>
            <a:ext uri="{FF2B5EF4-FFF2-40B4-BE49-F238E27FC236}">
              <a16:creationId xmlns:a16="http://schemas.microsoft.com/office/drawing/2014/main" id="{CA6BA98C-4E94-EBB8-5A8D-865ED7079F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447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xdr:row>
      <xdr:rowOff>0</xdr:rowOff>
    </xdr:from>
    <xdr:to>
      <xdr:col>4</xdr:col>
      <xdr:colOff>190500</xdr:colOff>
      <xdr:row>75</xdr:row>
      <xdr:rowOff>190500</xdr:rowOff>
    </xdr:to>
    <xdr:pic>
      <xdr:nvPicPr>
        <xdr:cNvPr id="57" name="Picture 56">
          <a:extLst>
            <a:ext uri="{FF2B5EF4-FFF2-40B4-BE49-F238E27FC236}">
              <a16:creationId xmlns:a16="http://schemas.microsoft.com/office/drawing/2014/main" id="{6D84141B-79E2-4BF6-E7DA-56BDA5429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727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xdr:row>
      <xdr:rowOff>0</xdr:rowOff>
    </xdr:from>
    <xdr:to>
      <xdr:col>4</xdr:col>
      <xdr:colOff>190500</xdr:colOff>
      <xdr:row>76</xdr:row>
      <xdr:rowOff>190500</xdr:rowOff>
    </xdr:to>
    <xdr:pic>
      <xdr:nvPicPr>
        <xdr:cNvPr id="58" name="Picture 57">
          <a:extLst>
            <a:ext uri="{FF2B5EF4-FFF2-40B4-BE49-F238E27FC236}">
              <a16:creationId xmlns:a16="http://schemas.microsoft.com/office/drawing/2014/main" id="{9DD3D33E-6F1C-935E-3C8F-95C0A63CB9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276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xdr:row>
      <xdr:rowOff>0</xdr:rowOff>
    </xdr:from>
    <xdr:to>
      <xdr:col>4</xdr:col>
      <xdr:colOff>190500</xdr:colOff>
      <xdr:row>77</xdr:row>
      <xdr:rowOff>190500</xdr:rowOff>
    </xdr:to>
    <xdr:pic>
      <xdr:nvPicPr>
        <xdr:cNvPr id="59" name="Picture 58">
          <a:extLst>
            <a:ext uri="{FF2B5EF4-FFF2-40B4-BE49-F238E27FC236}">
              <a16:creationId xmlns:a16="http://schemas.microsoft.com/office/drawing/2014/main" id="{31D8049B-7EB2-BF23-81BD-608E72E49E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825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xdr:row>
      <xdr:rowOff>0</xdr:rowOff>
    </xdr:from>
    <xdr:to>
      <xdr:col>4</xdr:col>
      <xdr:colOff>190500</xdr:colOff>
      <xdr:row>78</xdr:row>
      <xdr:rowOff>190500</xdr:rowOff>
    </xdr:to>
    <xdr:pic>
      <xdr:nvPicPr>
        <xdr:cNvPr id="60" name="Picture 59">
          <a:extLst>
            <a:ext uri="{FF2B5EF4-FFF2-40B4-BE49-F238E27FC236}">
              <a16:creationId xmlns:a16="http://schemas.microsoft.com/office/drawing/2014/main" id="{09C76199-DAC7-FCA7-17F0-932F4E681A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373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xdr:row>
      <xdr:rowOff>0</xdr:rowOff>
    </xdr:from>
    <xdr:to>
      <xdr:col>4</xdr:col>
      <xdr:colOff>190500</xdr:colOff>
      <xdr:row>79</xdr:row>
      <xdr:rowOff>190500</xdr:rowOff>
    </xdr:to>
    <xdr:pic>
      <xdr:nvPicPr>
        <xdr:cNvPr id="61" name="Picture 60">
          <a:extLst>
            <a:ext uri="{FF2B5EF4-FFF2-40B4-BE49-F238E27FC236}">
              <a16:creationId xmlns:a16="http://schemas.microsoft.com/office/drawing/2014/main" id="{630267FB-09AA-53A8-4129-8184F7F50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922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xdr:row>
      <xdr:rowOff>0</xdr:rowOff>
    </xdr:from>
    <xdr:to>
      <xdr:col>4</xdr:col>
      <xdr:colOff>190500</xdr:colOff>
      <xdr:row>80</xdr:row>
      <xdr:rowOff>190500</xdr:rowOff>
    </xdr:to>
    <xdr:pic>
      <xdr:nvPicPr>
        <xdr:cNvPr id="62" name="Picture 61">
          <a:extLst>
            <a:ext uri="{FF2B5EF4-FFF2-40B4-BE49-F238E27FC236}">
              <a16:creationId xmlns:a16="http://schemas.microsoft.com/office/drawing/2014/main" id="{EACA8AE8-C32A-674D-818C-F5296F8C9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47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xdr:row>
      <xdr:rowOff>0</xdr:rowOff>
    </xdr:from>
    <xdr:to>
      <xdr:col>4</xdr:col>
      <xdr:colOff>190500</xdr:colOff>
      <xdr:row>81</xdr:row>
      <xdr:rowOff>190500</xdr:rowOff>
    </xdr:to>
    <xdr:pic>
      <xdr:nvPicPr>
        <xdr:cNvPr id="63" name="Picture 62">
          <a:extLst>
            <a:ext uri="{FF2B5EF4-FFF2-40B4-BE49-F238E27FC236}">
              <a16:creationId xmlns:a16="http://schemas.microsoft.com/office/drawing/2014/main" id="{2ED1FA51-67E9-831A-2F06-A5E778913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019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xdr:row>
      <xdr:rowOff>0</xdr:rowOff>
    </xdr:from>
    <xdr:to>
      <xdr:col>4</xdr:col>
      <xdr:colOff>190500</xdr:colOff>
      <xdr:row>82</xdr:row>
      <xdr:rowOff>190500</xdr:rowOff>
    </xdr:to>
    <xdr:pic>
      <xdr:nvPicPr>
        <xdr:cNvPr id="64" name="Picture 63">
          <a:extLst>
            <a:ext uri="{FF2B5EF4-FFF2-40B4-BE49-F238E27FC236}">
              <a16:creationId xmlns:a16="http://schemas.microsoft.com/office/drawing/2014/main" id="{644D939D-5A23-009B-0128-9356F37FB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568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xdr:row>
      <xdr:rowOff>0</xdr:rowOff>
    </xdr:from>
    <xdr:to>
      <xdr:col>4</xdr:col>
      <xdr:colOff>190500</xdr:colOff>
      <xdr:row>83</xdr:row>
      <xdr:rowOff>190500</xdr:rowOff>
    </xdr:to>
    <xdr:pic>
      <xdr:nvPicPr>
        <xdr:cNvPr id="65" name="Picture 64">
          <a:extLst>
            <a:ext uri="{FF2B5EF4-FFF2-40B4-BE49-F238E27FC236}">
              <a16:creationId xmlns:a16="http://schemas.microsoft.com/office/drawing/2014/main" id="{8C91ACE0-E4A1-7D60-0F85-DC40B44DB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116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xdr:row>
      <xdr:rowOff>0</xdr:rowOff>
    </xdr:from>
    <xdr:to>
      <xdr:col>4</xdr:col>
      <xdr:colOff>190500</xdr:colOff>
      <xdr:row>84</xdr:row>
      <xdr:rowOff>190500</xdr:rowOff>
    </xdr:to>
    <xdr:pic>
      <xdr:nvPicPr>
        <xdr:cNvPr id="66" name="Picture 65">
          <a:extLst>
            <a:ext uri="{FF2B5EF4-FFF2-40B4-BE49-F238E27FC236}">
              <a16:creationId xmlns:a16="http://schemas.microsoft.com/office/drawing/2014/main" id="{95DBCE6F-2802-F59C-A50F-59FF80AEC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665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xdr:row>
      <xdr:rowOff>0</xdr:rowOff>
    </xdr:from>
    <xdr:to>
      <xdr:col>4</xdr:col>
      <xdr:colOff>190500</xdr:colOff>
      <xdr:row>85</xdr:row>
      <xdr:rowOff>190500</xdr:rowOff>
    </xdr:to>
    <xdr:pic>
      <xdr:nvPicPr>
        <xdr:cNvPr id="67" name="Picture 66">
          <a:extLst>
            <a:ext uri="{FF2B5EF4-FFF2-40B4-BE49-F238E27FC236}">
              <a16:creationId xmlns:a16="http://schemas.microsoft.com/office/drawing/2014/main" id="{D47000C8-7E0E-09EC-17B5-F3EB7F595E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214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xdr:row>
      <xdr:rowOff>0</xdr:rowOff>
    </xdr:from>
    <xdr:to>
      <xdr:col>4</xdr:col>
      <xdr:colOff>190500</xdr:colOff>
      <xdr:row>86</xdr:row>
      <xdr:rowOff>190500</xdr:rowOff>
    </xdr:to>
    <xdr:pic>
      <xdr:nvPicPr>
        <xdr:cNvPr id="68" name="Picture 67">
          <a:extLst>
            <a:ext uri="{FF2B5EF4-FFF2-40B4-BE49-F238E27FC236}">
              <a16:creationId xmlns:a16="http://schemas.microsoft.com/office/drawing/2014/main" id="{6F0E7F64-A167-E890-2B5C-F24D6D6CB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762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87</xdr:row>
      <xdr:rowOff>0</xdr:rowOff>
    </xdr:from>
    <xdr:to>
      <xdr:col>4</xdr:col>
      <xdr:colOff>190500</xdr:colOff>
      <xdr:row>87</xdr:row>
      <xdr:rowOff>190500</xdr:rowOff>
    </xdr:to>
    <xdr:pic>
      <xdr:nvPicPr>
        <xdr:cNvPr id="69" name="Picture 68">
          <a:extLst>
            <a:ext uri="{FF2B5EF4-FFF2-40B4-BE49-F238E27FC236}">
              <a16:creationId xmlns:a16="http://schemas.microsoft.com/office/drawing/2014/main" id="{49587BDB-C025-BC39-5DF6-F1FAAB60E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311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xdr:row>
      <xdr:rowOff>0</xdr:rowOff>
    </xdr:from>
    <xdr:to>
      <xdr:col>4</xdr:col>
      <xdr:colOff>190500</xdr:colOff>
      <xdr:row>88</xdr:row>
      <xdr:rowOff>190500</xdr:rowOff>
    </xdr:to>
    <xdr:pic>
      <xdr:nvPicPr>
        <xdr:cNvPr id="70" name="Picture 69">
          <a:extLst>
            <a:ext uri="{FF2B5EF4-FFF2-40B4-BE49-F238E27FC236}">
              <a16:creationId xmlns:a16="http://schemas.microsoft.com/office/drawing/2014/main" id="{14F2BD90-4093-C1C1-1340-67CC6A5EB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860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xdr:row>
      <xdr:rowOff>0</xdr:rowOff>
    </xdr:from>
    <xdr:to>
      <xdr:col>4</xdr:col>
      <xdr:colOff>190500</xdr:colOff>
      <xdr:row>89</xdr:row>
      <xdr:rowOff>190500</xdr:rowOff>
    </xdr:to>
    <xdr:pic>
      <xdr:nvPicPr>
        <xdr:cNvPr id="71" name="Picture 70">
          <a:extLst>
            <a:ext uri="{FF2B5EF4-FFF2-40B4-BE49-F238E27FC236}">
              <a16:creationId xmlns:a16="http://schemas.microsoft.com/office/drawing/2014/main" id="{2921DBC3-0F81-1FA8-C684-AFA0CD35D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408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xdr:row>
      <xdr:rowOff>0</xdr:rowOff>
    </xdr:from>
    <xdr:to>
      <xdr:col>4</xdr:col>
      <xdr:colOff>190500</xdr:colOff>
      <xdr:row>91</xdr:row>
      <xdr:rowOff>190500</xdr:rowOff>
    </xdr:to>
    <xdr:pic>
      <xdr:nvPicPr>
        <xdr:cNvPr id="72" name="Picture 71">
          <a:extLst>
            <a:ext uri="{FF2B5EF4-FFF2-40B4-BE49-F238E27FC236}">
              <a16:creationId xmlns:a16="http://schemas.microsoft.com/office/drawing/2014/main" id="{3D2DCAC3-82A1-CBBA-56AB-1BB8406C5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969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xdr:row>
      <xdr:rowOff>0</xdr:rowOff>
    </xdr:from>
    <xdr:to>
      <xdr:col>4</xdr:col>
      <xdr:colOff>190500</xdr:colOff>
      <xdr:row>93</xdr:row>
      <xdr:rowOff>190500</xdr:rowOff>
    </xdr:to>
    <xdr:pic>
      <xdr:nvPicPr>
        <xdr:cNvPr id="73" name="Picture 72">
          <a:extLst>
            <a:ext uri="{FF2B5EF4-FFF2-40B4-BE49-F238E27FC236}">
              <a16:creationId xmlns:a16="http://schemas.microsoft.com/office/drawing/2014/main" id="{9659F451-F669-D8C4-AF83-82BEF42689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5529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96</xdr:row>
      <xdr:rowOff>0</xdr:rowOff>
    </xdr:from>
    <xdr:to>
      <xdr:col>4</xdr:col>
      <xdr:colOff>190500</xdr:colOff>
      <xdr:row>96</xdr:row>
      <xdr:rowOff>190500</xdr:rowOff>
    </xdr:to>
    <xdr:pic>
      <xdr:nvPicPr>
        <xdr:cNvPr id="74" name="Picture 73">
          <a:extLst>
            <a:ext uri="{FF2B5EF4-FFF2-40B4-BE49-F238E27FC236}">
              <a16:creationId xmlns:a16="http://schemas.microsoft.com/office/drawing/2014/main" id="{42196F59-796B-9CAD-F87B-08BCE7798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369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100</xdr:row>
      <xdr:rowOff>0</xdr:rowOff>
    </xdr:from>
    <xdr:to>
      <xdr:col>4</xdr:col>
      <xdr:colOff>190500</xdr:colOff>
      <xdr:row>100</xdr:row>
      <xdr:rowOff>190500</xdr:rowOff>
    </xdr:to>
    <xdr:pic>
      <xdr:nvPicPr>
        <xdr:cNvPr id="75" name="Picture 74">
          <a:extLst>
            <a:ext uri="{FF2B5EF4-FFF2-40B4-BE49-F238E27FC236}">
              <a16:creationId xmlns:a16="http://schemas.microsoft.com/office/drawing/2014/main" id="{855A8EE7-7922-DF58-9AC3-93F3F3A90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490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101</xdr:row>
      <xdr:rowOff>0</xdr:rowOff>
    </xdr:from>
    <xdr:to>
      <xdr:col>4</xdr:col>
      <xdr:colOff>190500</xdr:colOff>
      <xdr:row>101</xdr:row>
      <xdr:rowOff>190500</xdr:rowOff>
    </xdr:to>
    <xdr:pic>
      <xdr:nvPicPr>
        <xdr:cNvPr id="76" name="Picture 75">
          <a:extLst>
            <a:ext uri="{FF2B5EF4-FFF2-40B4-BE49-F238E27FC236}">
              <a16:creationId xmlns:a16="http://schemas.microsoft.com/office/drawing/2014/main" id="{79EBB072-CA50-DA13-7CD3-F13A437BA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5770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xdr:row>
      <xdr:rowOff>0</xdr:rowOff>
    </xdr:from>
    <xdr:to>
      <xdr:col>4</xdr:col>
      <xdr:colOff>190500</xdr:colOff>
      <xdr:row>102</xdr:row>
      <xdr:rowOff>190500</xdr:rowOff>
    </xdr:to>
    <xdr:pic>
      <xdr:nvPicPr>
        <xdr:cNvPr id="77" name="Picture 76">
          <a:extLst>
            <a:ext uri="{FF2B5EF4-FFF2-40B4-BE49-F238E27FC236}">
              <a16:creationId xmlns:a16="http://schemas.microsoft.com/office/drawing/2014/main" id="{BAAFB784-D9EE-412F-6FE5-145D98206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7050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xdr:row>
      <xdr:rowOff>0</xdr:rowOff>
    </xdr:from>
    <xdr:to>
      <xdr:col>4</xdr:col>
      <xdr:colOff>190500</xdr:colOff>
      <xdr:row>103</xdr:row>
      <xdr:rowOff>190500</xdr:rowOff>
    </xdr:to>
    <xdr:pic>
      <xdr:nvPicPr>
        <xdr:cNvPr id="78" name="Picture 77">
          <a:extLst>
            <a:ext uri="{FF2B5EF4-FFF2-40B4-BE49-F238E27FC236}">
              <a16:creationId xmlns:a16="http://schemas.microsoft.com/office/drawing/2014/main" id="{9E109AF7-E121-F8EA-ED0D-3ECCA4218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833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xdr:row>
      <xdr:rowOff>0</xdr:rowOff>
    </xdr:from>
    <xdr:to>
      <xdr:col>4</xdr:col>
      <xdr:colOff>190500</xdr:colOff>
      <xdr:row>104</xdr:row>
      <xdr:rowOff>190500</xdr:rowOff>
    </xdr:to>
    <xdr:pic>
      <xdr:nvPicPr>
        <xdr:cNvPr id="79" name="Picture 78">
          <a:extLst>
            <a:ext uri="{FF2B5EF4-FFF2-40B4-BE49-F238E27FC236}">
              <a16:creationId xmlns:a16="http://schemas.microsoft.com/office/drawing/2014/main" id="{4D8BB908-3328-FC76-422A-9999F8D54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9611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xdr:row>
      <xdr:rowOff>0</xdr:rowOff>
    </xdr:from>
    <xdr:to>
      <xdr:col>4</xdr:col>
      <xdr:colOff>190500</xdr:colOff>
      <xdr:row>105</xdr:row>
      <xdr:rowOff>190500</xdr:rowOff>
    </xdr:to>
    <xdr:pic>
      <xdr:nvPicPr>
        <xdr:cNvPr id="80" name="Picture 79">
          <a:extLst>
            <a:ext uri="{FF2B5EF4-FFF2-40B4-BE49-F238E27FC236}">
              <a16:creationId xmlns:a16="http://schemas.microsoft.com/office/drawing/2014/main" id="{E7B9CB9F-50D1-F341-2684-00F017389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0891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xdr:row>
      <xdr:rowOff>0</xdr:rowOff>
    </xdr:from>
    <xdr:to>
      <xdr:col>4</xdr:col>
      <xdr:colOff>190500</xdr:colOff>
      <xdr:row>106</xdr:row>
      <xdr:rowOff>190500</xdr:rowOff>
    </xdr:to>
    <xdr:pic>
      <xdr:nvPicPr>
        <xdr:cNvPr id="81" name="Picture 80">
          <a:extLst>
            <a:ext uri="{FF2B5EF4-FFF2-40B4-BE49-F238E27FC236}">
              <a16:creationId xmlns:a16="http://schemas.microsoft.com/office/drawing/2014/main" id="{5039F05A-C3A4-72B4-8553-72C5596CF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1622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xdr:row>
      <xdr:rowOff>0</xdr:rowOff>
    </xdr:from>
    <xdr:to>
      <xdr:col>4</xdr:col>
      <xdr:colOff>190500</xdr:colOff>
      <xdr:row>107</xdr:row>
      <xdr:rowOff>190500</xdr:rowOff>
    </xdr:to>
    <xdr:pic>
      <xdr:nvPicPr>
        <xdr:cNvPr id="82" name="Picture 81">
          <a:extLst>
            <a:ext uri="{FF2B5EF4-FFF2-40B4-BE49-F238E27FC236}">
              <a16:creationId xmlns:a16="http://schemas.microsoft.com/office/drawing/2014/main" id="{672FCE0B-F28F-7A73-AE64-C5ECB59B9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2354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108</xdr:row>
      <xdr:rowOff>0</xdr:rowOff>
    </xdr:from>
    <xdr:to>
      <xdr:col>4</xdr:col>
      <xdr:colOff>190500</xdr:colOff>
      <xdr:row>108</xdr:row>
      <xdr:rowOff>190500</xdr:rowOff>
    </xdr:to>
    <xdr:pic>
      <xdr:nvPicPr>
        <xdr:cNvPr id="83" name="Picture 82">
          <a:extLst>
            <a:ext uri="{FF2B5EF4-FFF2-40B4-BE49-F238E27FC236}">
              <a16:creationId xmlns:a16="http://schemas.microsoft.com/office/drawing/2014/main" id="{F9B5ECE6-CDBF-CBBE-4B4E-0663696D2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3085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109</xdr:row>
      <xdr:rowOff>0</xdr:rowOff>
    </xdr:from>
    <xdr:to>
      <xdr:col>4</xdr:col>
      <xdr:colOff>190500</xdr:colOff>
      <xdr:row>109</xdr:row>
      <xdr:rowOff>190500</xdr:rowOff>
    </xdr:to>
    <xdr:pic>
      <xdr:nvPicPr>
        <xdr:cNvPr id="84" name="Picture 83">
          <a:extLst>
            <a:ext uri="{FF2B5EF4-FFF2-40B4-BE49-F238E27FC236}">
              <a16:creationId xmlns:a16="http://schemas.microsoft.com/office/drawing/2014/main" id="{503148A0-2499-740B-3DD9-7B09B9472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3817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110</xdr:row>
      <xdr:rowOff>0</xdr:rowOff>
    </xdr:from>
    <xdr:to>
      <xdr:col>4</xdr:col>
      <xdr:colOff>190500</xdr:colOff>
      <xdr:row>110</xdr:row>
      <xdr:rowOff>190500</xdr:rowOff>
    </xdr:to>
    <xdr:pic>
      <xdr:nvPicPr>
        <xdr:cNvPr id="85" name="Picture 84">
          <a:extLst>
            <a:ext uri="{FF2B5EF4-FFF2-40B4-BE49-F238E27FC236}">
              <a16:creationId xmlns:a16="http://schemas.microsoft.com/office/drawing/2014/main" id="{9A6AC544-9CC4-E50A-99AD-43D362DB5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4914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111</xdr:row>
      <xdr:rowOff>0</xdr:rowOff>
    </xdr:from>
    <xdr:to>
      <xdr:col>4</xdr:col>
      <xdr:colOff>190500</xdr:colOff>
      <xdr:row>111</xdr:row>
      <xdr:rowOff>190500</xdr:rowOff>
    </xdr:to>
    <xdr:pic>
      <xdr:nvPicPr>
        <xdr:cNvPr id="86" name="Picture 85">
          <a:extLst>
            <a:ext uri="{FF2B5EF4-FFF2-40B4-BE49-F238E27FC236}">
              <a16:creationId xmlns:a16="http://schemas.microsoft.com/office/drawing/2014/main" id="{2D0C0144-75BA-4821-D4CD-221645E89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5646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112</xdr:row>
      <xdr:rowOff>0</xdr:rowOff>
    </xdr:from>
    <xdr:to>
      <xdr:col>4</xdr:col>
      <xdr:colOff>190500</xdr:colOff>
      <xdr:row>112</xdr:row>
      <xdr:rowOff>190500</xdr:rowOff>
    </xdr:to>
    <xdr:pic>
      <xdr:nvPicPr>
        <xdr:cNvPr id="87" name="Picture 86">
          <a:extLst>
            <a:ext uri="{FF2B5EF4-FFF2-40B4-BE49-F238E27FC236}">
              <a16:creationId xmlns:a16="http://schemas.microsoft.com/office/drawing/2014/main" id="{9463A5C1-43E3-892B-EBDA-C29C9A37B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7109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113</xdr:row>
      <xdr:rowOff>0</xdr:rowOff>
    </xdr:from>
    <xdr:to>
      <xdr:col>4</xdr:col>
      <xdr:colOff>190500</xdr:colOff>
      <xdr:row>113</xdr:row>
      <xdr:rowOff>190500</xdr:rowOff>
    </xdr:to>
    <xdr:pic>
      <xdr:nvPicPr>
        <xdr:cNvPr id="88" name="Picture 87">
          <a:extLst>
            <a:ext uri="{FF2B5EF4-FFF2-40B4-BE49-F238E27FC236}">
              <a16:creationId xmlns:a16="http://schemas.microsoft.com/office/drawing/2014/main" id="{357A9847-756B-5A6B-B7FD-2CF734577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8572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114</xdr:row>
      <xdr:rowOff>0</xdr:rowOff>
    </xdr:from>
    <xdr:to>
      <xdr:col>4</xdr:col>
      <xdr:colOff>190500</xdr:colOff>
      <xdr:row>114</xdr:row>
      <xdr:rowOff>190500</xdr:rowOff>
    </xdr:to>
    <xdr:pic>
      <xdr:nvPicPr>
        <xdr:cNvPr id="89" name="Picture 88">
          <a:extLst>
            <a:ext uri="{FF2B5EF4-FFF2-40B4-BE49-F238E27FC236}">
              <a16:creationId xmlns:a16="http://schemas.microsoft.com/office/drawing/2014/main" id="{4BD2772A-60C3-21EC-3761-074B87C9E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0035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115</xdr:row>
      <xdr:rowOff>0</xdr:rowOff>
    </xdr:from>
    <xdr:to>
      <xdr:col>4</xdr:col>
      <xdr:colOff>190500</xdr:colOff>
      <xdr:row>115</xdr:row>
      <xdr:rowOff>190500</xdr:rowOff>
    </xdr:to>
    <xdr:pic>
      <xdr:nvPicPr>
        <xdr:cNvPr id="90" name="Picture 89">
          <a:extLst>
            <a:ext uri="{FF2B5EF4-FFF2-40B4-BE49-F238E27FC236}">
              <a16:creationId xmlns:a16="http://schemas.microsoft.com/office/drawing/2014/main" id="{7ED66A2C-817F-ECCE-EF9E-391D9DE96B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1498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116</xdr:row>
      <xdr:rowOff>0</xdr:rowOff>
    </xdr:from>
    <xdr:to>
      <xdr:col>4</xdr:col>
      <xdr:colOff>190500</xdr:colOff>
      <xdr:row>116</xdr:row>
      <xdr:rowOff>190500</xdr:rowOff>
    </xdr:to>
    <xdr:pic>
      <xdr:nvPicPr>
        <xdr:cNvPr id="91" name="Picture 90">
          <a:extLst>
            <a:ext uri="{FF2B5EF4-FFF2-40B4-BE49-F238E27FC236}">
              <a16:creationId xmlns:a16="http://schemas.microsoft.com/office/drawing/2014/main" id="{18EFFD56-F274-CF43-F8FF-89C140EA5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2961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117</xdr:row>
      <xdr:rowOff>0</xdr:rowOff>
    </xdr:from>
    <xdr:to>
      <xdr:col>4</xdr:col>
      <xdr:colOff>190500</xdr:colOff>
      <xdr:row>117</xdr:row>
      <xdr:rowOff>190500</xdr:rowOff>
    </xdr:to>
    <xdr:pic>
      <xdr:nvPicPr>
        <xdr:cNvPr id="92" name="Picture 91">
          <a:extLst>
            <a:ext uri="{FF2B5EF4-FFF2-40B4-BE49-F238E27FC236}">
              <a16:creationId xmlns:a16="http://schemas.microsoft.com/office/drawing/2014/main" id="{F29BDD81-FF5A-0137-2E04-98E8029CC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4424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118</xdr:row>
      <xdr:rowOff>0</xdr:rowOff>
    </xdr:from>
    <xdr:to>
      <xdr:col>4</xdr:col>
      <xdr:colOff>190500</xdr:colOff>
      <xdr:row>118</xdr:row>
      <xdr:rowOff>190500</xdr:rowOff>
    </xdr:to>
    <xdr:pic>
      <xdr:nvPicPr>
        <xdr:cNvPr id="93" name="Picture 92">
          <a:extLst>
            <a:ext uri="{FF2B5EF4-FFF2-40B4-BE49-F238E27FC236}">
              <a16:creationId xmlns:a16="http://schemas.microsoft.com/office/drawing/2014/main" id="{D4629C9A-0601-A315-47BF-00EF0A0BC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5887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119</xdr:row>
      <xdr:rowOff>0</xdr:rowOff>
    </xdr:from>
    <xdr:to>
      <xdr:col>4</xdr:col>
      <xdr:colOff>190500</xdr:colOff>
      <xdr:row>119</xdr:row>
      <xdr:rowOff>190500</xdr:rowOff>
    </xdr:to>
    <xdr:pic>
      <xdr:nvPicPr>
        <xdr:cNvPr id="94" name="Picture 93">
          <a:extLst>
            <a:ext uri="{FF2B5EF4-FFF2-40B4-BE49-F238E27FC236}">
              <a16:creationId xmlns:a16="http://schemas.microsoft.com/office/drawing/2014/main" id="{AB1DDD02-CE95-80A4-BFE3-EBB8FC1E2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7350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120</xdr:row>
      <xdr:rowOff>0</xdr:rowOff>
    </xdr:from>
    <xdr:to>
      <xdr:col>4</xdr:col>
      <xdr:colOff>190500</xdr:colOff>
      <xdr:row>120</xdr:row>
      <xdr:rowOff>190500</xdr:rowOff>
    </xdr:to>
    <xdr:pic>
      <xdr:nvPicPr>
        <xdr:cNvPr id="95" name="Picture 94">
          <a:extLst>
            <a:ext uri="{FF2B5EF4-FFF2-40B4-BE49-F238E27FC236}">
              <a16:creationId xmlns:a16="http://schemas.microsoft.com/office/drawing/2014/main" id="{F358EBA5-61B3-FEB2-61A7-15DD9CCAE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8813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121</xdr:row>
      <xdr:rowOff>0</xdr:rowOff>
    </xdr:from>
    <xdr:to>
      <xdr:col>4</xdr:col>
      <xdr:colOff>190500</xdr:colOff>
      <xdr:row>121</xdr:row>
      <xdr:rowOff>190500</xdr:rowOff>
    </xdr:to>
    <xdr:pic>
      <xdr:nvPicPr>
        <xdr:cNvPr id="96" name="Picture 95">
          <a:extLst>
            <a:ext uri="{FF2B5EF4-FFF2-40B4-BE49-F238E27FC236}">
              <a16:creationId xmlns:a16="http://schemas.microsoft.com/office/drawing/2014/main" id="{36218118-93AE-7112-6269-B19B1BE324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0276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122</xdr:row>
      <xdr:rowOff>0</xdr:rowOff>
    </xdr:from>
    <xdr:to>
      <xdr:col>4</xdr:col>
      <xdr:colOff>190500</xdr:colOff>
      <xdr:row>122</xdr:row>
      <xdr:rowOff>190500</xdr:rowOff>
    </xdr:to>
    <xdr:pic>
      <xdr:nvPicPr>
        <xdr:cNvPr id="97" name="Picture 96">
          <a:extLst>
            <a:ext uri="{FF2B5EF4-FFF2-40B4-BE49-F238E27FC236}">
              <a16:creationId xmlns:a16="http://schemas.microsoft.com/office/drawing/2014/main" id="{DBCC1062-AC47-131C-B244-EA38FA150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1373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126</xdr:row>
      <xdr:rowOff>0</xdr:rowOff>
    </xdr:from>
    <xdr:to>
      <xdr:col>4</xdr:col>
      <xdr:colOff>190500</xdr:colOff>
      <xdr:row>126</xdr:row>
      <xdr:rowOff>190500</xdr:rowOff>
    </xdr:to>
    <xdr:pic>
      <xdr:nvPicPr>
        <xdr:cNvPr id="98" name="Picture 97">
          <a:extLst>
            <a:ext uri="{FF2B5EF4-FFF2-40B4-BE49-F238E27FC236}">
              <a16:creationId xmlns:a16="http://schemas.microsoft.com/office/drawing/2014/main" id="{C6FCE108-11E9-317A-2B94-B0671AEEB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466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127</xdr:row>
      <xdr:rowOff>0</xdr:rowOff>
    </xdr:from>
    <xdr:to>
      <xdr:col>4</xdr:col>
      <xdr:colOff>190500</xdr:colOff>
      <xdr:row>127</xdr:row>
      <xdr:rowOff>190500</xdr:rowOff>
    </xdr:to>
    <xdr:pic>
      <xdr:nvPicPr>
        <xdr:cNvPr id="99" name="Picture 98">
          <a:extLst>
            <a:ext uri="{FF2B5EF4-FFF2-40B4-BE49-F238E27FC236}">
              <a16:creationId xmlns:a16="http://schemas.microsoft.com/office/drawing/2014/main" id="{8891828D-05CC-2A25-5636-6D4E443A6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5397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190500</xdr:colOff>
      <xdr:row>128</xdr:row>
      <xdr:rowOff>190500</xdr:rowOff>
    </xdr:to>
    <xdr:pic>
      <xdr:nvPicPr>
        <xdr:cNvPr id="100" name="Picture 99">
          <a:extLst>
            <a:ext uri="{FF2B5EF4-FFF2-40B4-BE49-F238E27FC236}">
              <a16:creationId xmlns:a16="http://schemas.microsoft.com/office/drawing/2014/main" id="{FA5AF93A-BB00-B929-2B87-3A2F198D7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5945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129</xdr:row>
      <xdr:rowOff>0</xdr:rowOff>
    </xdr:from>
    <xdr:to>
      <xdr:col>4</xdr:col>
      <xdr:colOff>190500</xdr:colOff>
      <xdr:row>129</xdr:row>
      <xdr:rowOff>190500</xdr:rowOff>
    </xdr:to>
    <xdr:pic>
      <xdr:nvPicPr>
        <xdr:cNvPr id="101" name="Picture 100">
          <a:extLst>
            <a:ext uri="{FF2B5EF4-FFF2-40B4-BE49-F238E27FC236}">
              <a16:creationId xmlns:a16="http://schemas.microsoft.com/office/drawing/2014/main" id="{AA179682-BA76-9DFE-4DE9-D92AD213F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6494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132</xdr:row>
      <xdr:rowOff>0</xdr:rowOff>
    </xdr:from>
    <xdr:to>
      <xdr:col>4</xdr:col>
      <xdr:colOff>190500</xdr:colOff>
      <xdr:row>132</xdr:row>
      <xdr:rowOff>190500</xdr:rowOff>
    </xdr:to>
    <xdr:pic>
      <xdr:nvPicPr>
        <xdr:cNvPr id="102" name="Picture 101">
          <a:extLst>
            <a:ext uri="{FF2B5EF4-FFF2-40B4-BE49-F238E27FC236}">
              <a16:creationId xmlns:a16="http://schemas.microsoft.com/office/drawing/2014/main" id="{487F7D98-22F0-D157-2CA5-3FEB13578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887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133</xdr:row>
      <xdr:rowOff>0</xdr:rowOff>
    </xdr:from>
    <xdr:to>
      <xdr:col>4</xdr:col>
      <xdr:colOff>190500</xdr:colOff>
      <xdr:row>133</xdr:row>
      <xdr:rowOff>190500</xdr:rowOff>
    </xdr:to>
    <xdr:pic>
      <xdr:nvPicPr>
        <xdr:cNvPr id="103" name="Picture 102">
          <a:extLst>
            <a:ext uri="{FF2B5EF4-FFF2-40B4-BE49-F238E27FC236}">
              <a16:creationId xmlns:a16="http://schemas.microsoft.com/office/drawing/2014/main" id="{74A73897-1C30-5584-2CE5-51C207D3D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9420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134</xdr:row>
      <xdr:rowOff>0</xdr:rowOff>
    </xdr:from>
    <xdr:to>
      <xdr:col>4</xdr:col>
      <xdr:colOff>190500</xdr:colOff>
      <xdr:row>134</xdr:row>
      <xdr:rowOff>190500</xdr:rowOff>
    </xdr:to>
    <xdr:pic>
      <xdr:nvPicPr>
        <xdr:cNvPr id="104" name="Picture 103">
          <a:extLst>
            <a:ext uri="{FF2B5EF4-FFF2-40B4-BE49-F238E27FC236}">
              <a16:creationId xmlns:a16="http://schemas.microsoft.com/office/drawing/2014/main" id="{18E91DD8-4D4A-C27B-6C94-F2F4B66D1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0152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142</xdr:row>
      <xdr:rowOff>0</xdr:rowOff>
    </xdr:from>
    <xdr:to>
      <xdr:col>4</xdr:col>
      <xdr:colOff>190500</xdr:colOff>
      <xdr:row>142</xdr:row>
      <xdr:rowOff>190500</xdr:rowOff>
    </xdr:to>
    <xdr:pic>
      <xdr:nvPicPr>
        <xdr:cNvPr id="105" name="Picture 104">
          <a:extLst>
            <a:ext uri="{FF2B5EF4-FFF2-40B4-BE49-F238E27FC236}">
              <a16:creationId xmlns:a16="http://schemas.microsoft.com/office/drawing/2014/main" id="{C855E8F9-E817-6B40-F2EA-742E20DE2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7101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143</xdr:row>
      <xdr:rowOff>0</xdr:rowOff>
    </xdr:from>
    <xdr:to>
      <xdr:col>4</xdr:col>
      <xdr:colOff>190500</xdr:colOff>
      <xdr:row>143</xdr:row>
      <xdr:rowOff>190500</xdr:rowOff>
    </xdr:to>
    <xdr:pic>
      <xdr:nvPicPr>
        <xdr:cNvPr id="106" name="Picture 105">
          <a:extLst>
            <a:ext uri="{FF2B5EF4-FFF2-40B4-BE49-F238E27FC236}">
              <a16:creationId xmlns:a16="http://schemas.microsoft.com/office/drawing/2014/main" id="{CCF0C2C5-995F-98D8-2538-FB9ADF4AF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801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144</xdr:row>
      <xdr:rowOff>0</xdr:rowOff>
    </xdr:from>
    <xdr:to>
      <xdr:col>4</xdr:col>
      <xdr:colOff>190500</xdr:colOff>
      <xdr:row>144</xdr:row>
      <xdr:rowOff>190500</xdr:rowOff>
    </xdr:to>
    <xdr:pic>
      <xdr:nvPicPr>
        <xdr:cNvPr id="107" name="Picture 106">
          <a:extLst>
            <a:ext uri="{FF2B5EF4-FFF2-40B4-BE49-F238E27FC236}">
              <a16:creationId xmlns:a16="http://schemas.microsoft.com/office/drawing/2014/main" id="{F263AAED-9E07-FEE0-C2A2-0F297F3FC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8930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145</xdr:row>
      <xdr:rowOff>0</xdr:rowOff>
    </xdr:from>
    <xdr:to>
      <xdr:col>4</xdr:col>
      <xdr:colOff>190500</xdr:colOff>
      <xdr:row>145</xdr:row>
      <xdr:rowOff>190500</xdr:rowOff>
    </xdr:to>
    <xdr:pic>
      <xdr:nvPicPr>
        <xdr:cNvPr id="108" name="Picture 107">
          <a:extLst>
            <a:ext uri="{FF2B5EF4-FFF2-40B4-BE49-F238E27FC236}">
              <a16:creationId xmlns:a16="http://schemas.microsoft.com/office/drawing/2014/main" id="{A9DFE0AC-F241-DC96-C0E5-2D8AC99A0B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9479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146</xdr:row>
      <xdr:rowOff>0</xdr:rowOff>
    </xdr:from>
    <xdr:to>
      <xdr:col>4</xdr:col>
      <xdr:colOff>190500</xdr:colOff>
      <xdr:row>146</xdr:row>
      <xdr:rowOff>190500</xdr:rowOff>
    </xdr:to>
    <xdr:pic>
      <xdr:nvPicPr>
        <xdr:cNvPr id="109" name="Picture 108">
          <a:extLst>
            <a:ext uri="{FF2B5EF4-FFF2-40B4-BE49-F238E27FC236}">
              <a16:creationId xmlns:a16="http://schemas.microsoft.com/office/drawing/2014/main" id="{A59A3F7E-F9DA-38AA-99D0-5C613E4797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0027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147</xdr:row>
      <xdr:rowOff>0</xdr:rowOff>
    </xdr:from>
    <xdr:to>
      <xdr:col>4</xdr:col>
      <xdr:colOff>190500</xdr:colOff>
      <xdr:row>147</xdr:row>
      <xdr:rowOff>190500</xdr:rowOff>
    </xdr:to>
    <xdr:pic>
      <xdr:nvPicPr>
        <xdr:cNvPr id="110" name="Picture 109">
          <a:extLst>
            <a:ext uri="{FF2B5EF4-FFF2-40B4-BE49-F238E27FC236}">
              <a16:creationId xmlns:a16="http://schemas.microsoft.com/office/drawing/2014/main" id="{FDEC3BEA-4409-BF09-9748-AFE8529C2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0942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148</xdr:row>
      <xdr:rowOff>0</xdr:rowOff>
    </xdr:from>
    <xdr:to>
      <xdr:col>4</xdr:col>
      <xdr:colOff>190500</xdr:colOff>
      <xdr:row>148</xdr:row>
      <xdr:rowOff>190500</xdr:rowOff>
    </xdr:to>
    <xdr:pic>
      <xdr:nvPicPr>
        <xdr:cNvPr id="111" name="Picture 110">
          <a:extLst>
            <a:ext uri="{FF2B5EF4-FFF2-40B4-BE49-F238E27FC236}">
              <a16:creationId xmlns:a16="http://schemas.microsoft.com/office/drawing/2014/main" id="{1939DC27-AE64-1840-4ADA-D1DB6907F0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1856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149</xdr:row>
      <xdr:rowOff>0</xdr:rowOff>
    </xdr:from>
    <xdr:to>
      <xdr:col>4</xdr:col>
      <xdr:colOff>190500</xdr:colOff>
      <xdr:row>149</xdr:row>
      <xdr:rowOff>190500</xdr:rowOff>
    </xdr:to>
    <xdr:pic>
      <xdr:nvPicPr>
        <xdr:cNvPr id="112" name="Picture 111">
          <a:extLst>
            <a:ext uri="{FF2B5EF4-FFF2-40B4-BE49-F238E27FC236}">
              <a16:creationId xmlns:a16="http://schemas.microsoft.com/office/drawing/2014/main" id="{94E0BED3-997D-05D2-481A-C15AB1710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2770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150</xdr:row>
      <xdr:rowOff>0</xdr:rowOff>
    </xdr:from>
    <xdr:to>
      <xdr:col>4</xdr:col>
      <xdr:colOff>190500</xdr:colOff>
      <xdr:row>150</xdr:row>
      <xdr:rowOff>190500</xdr:rowOff>
    </xdr:to>
    <xdr:pic>
      <xdr:nvPicPr>
        <xdr:cNvPr id="113" name="Picture 112">
          <a:extLst>
            <a:ext uri="{FF2B5EF4-FFF2-40B4-BE49-F238E27FC236}">
              <a16:creationId xmlns:a16="http://schemas.microsoft.com/office/drawing/2014/main" id="{D1B85DD7-FC7F-39B4-D49A-042E54986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3685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151</xdr:row>
      <xdr:rowOff>0</xdr:rowOff>
    </xdr:from>
    <xdr:to>
      <xdr:col>4</xdr:col>
      <xdr:colOff>190500</xdr:colOff>
      <xdr:row>151</xdr:row>
      <xdr:rowOff>190500</xdr:rowOff>
    </xdr:to>
    <xdr:pic>
      <xdr:nvPicPr>
        <xdr:cNvPr id="114" name="Picture 113">
          <a:extLst>
            <a:ext uri="{FF2B5EF4-FFF2-40B4-BE49-F238E27FC236}">
              <a16:creationId xmlns:a16="http://schemas.microsoft.com/office/drawing/2014/main" id="{9CDC0D52-9557-7450-40C7-D1730D8D9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4416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153</xdr:row>
      <xdr:rowOff>0</xdr:rowOff>
    </xdr:from>
    <xdr:to>
      <xdr:col>4</xdr:col>
      <xdr:colOff>190500</xdr:colOff>
      <xdr:row>153</xdr:row>
      <xdr:rowOff>190500</xdr:rowOff>
    </xdr:to>
    <xdr:pic>
      <xdr:nvPicPr>
        <xdr:cNvPr id="115" name="Picture 114">
          <a:extLst>
            <a:ext uri="{FF2B5EF4-FFF2-40B4-BE49-F238E27FC236}">
              <a16:creationId xmlns:a16="http://schemas.microsoft.com/office/drawing/2014/main" id="{02A202E2-E0D5-8F1C-1804-3A59CCD98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6428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154</xdr:row>
      <xdr:rowOff>0</xdr:rowOff>
    </xdr:from>
    <xdr:to>
      <xdr:col>4</xdr:col>
      <xdr:colOff>190500</xdr:colOff>
      <xdr:row>154</xdr:row>
      <xdr:rowOff>190500</xdr:rowOff>
    </xdr:to>
    <xdr:pic>
      <xdr:nvPicPr>
        <xdr:cNvPr id="116" name="Picture 115">
          <a:extLst>
            <a:ext uri="{FF2B5EF4-FFF2-40B4-BE49-F238E27FC236}">
              <a16:creationId xmlns:a16="http://schemas.microsoft.com/office/drawing/2014/main" id="{1276588A-38C3-88DB-9BF1-BDECD8052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752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155</xdr:row>
      <xdr:rowOff>0</xdr:rowOff>
    </xdr:from>
    <xdr:to>
      <xdr:col>4</xdr:col>
      <xdr:colOff>190500</xdr:colOff>
      <xdr:row>155</xdr:row>
      <xdr:rowOff>190500</xdr:rowOff>
    </xdr:to>
    <xdr:pic>
      <xdr:nvPicPr>
        <xdr:cNvPr id="117" name="Picture 116">
          <a:extLst>
            <a:ext uri="{FF2B5EF4-FFF2-40B4-BE49-F238E27FC236}">
              <a16:creationId xmlns:a16="http://schemas.microsoft.com/office/drawing/2014/main" id="{622B918A-C3A5-659E-D715-9CDB0081FD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862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156</xdr:row>
      <xdr:rowOff>0</xdr:rowOff>
    </xdr:from>
    <xdr:to>
      <xdr:col>4</xdr:col>
      <xdr:colOff>190500</xdr:colOff>
      <xdr:row>156</xdr:row>
      <xdr:rowOff>190500</xdr:rowOff>
    </xdr:to>
    <xdr:pic>
      <xdr:nvPicPr>
        <xdr:cNvPr id="118" name="Picture 117">
          <a:extLst>
            <a:ext uri="{FF2B5EF4-FFF2-40B4-BE49-F238E27FC236}">
              <a16:creationId xmlns:a16="http://schemas.microsoft.com/office/drawing/2014/main" id="{78C13B45-B158-1F00-FD2B-75839D57A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9720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157</xdr:row>
      <xdr:rowOff>0</xdr:rowOff>
    </xdr:from>
    <xdr:to>
      <xdr:col>4</xdr:col>
      <xdr:colOff>190500</xdr:colOff>
      <xdr:row>157</xdr:row>
      <xdr:rowOff>190500</xdr:rowOff>
    </xdr:to>
    <xdr:pic>
      <xdr:nvPicPr>
        <xdr:cNvPr id="119" name="Picture 118">
          <a:extLst>
            <a:ext uri="{FF2B5EF4-FFF2-40B4-BE49-F238E27FC236}">
              <a16:creationId xmlns:a16="http://schemas.microsoft.com/office/drawing/2014/main" id="{1741942D-4073-DDC7-CF46-E34169AB6C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0817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158</xdr:row>
      <xdr:rowOff>0</xdr:rowOff>
    </xdr:from>
    <xdr:to>
      <xdr:col>4</xdr:col>
      <xdr:colOff>190500</xdr:colOff>
      <xdr:row>158</xdr:row>
      <xdr:rowOff>190500</xdr:rowOff>
    </xdr:to>
    <xdr:pic>
      <xdr:nvPicPr>
        <xdr:cNvPr id="120" name="Picture 119">
          <a:extLst>
            <a:ext uri="{FF2B5EF4-FFF2-40B4-BE49-F238E27FC236}">
              <a16:creationId xmlns:a16="http://schemas.microsoft.com/office/drawing/2014/main" id="{BD909DC4-17CC-2FD8-B06C-52589749D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1914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159</xdr:row>
      <xdr:rowOff>0</xdr:rowOff>
    </xdr:from>
    <xdr:to>
      <xdr:col>4</xdr:col>
      <xdr:colOff>190500</xdr:colOff>
      <xdr:row>159</xdr:row>
      <xdr:rowOff>190500</xdr:rowOff>
    </xdr:to>
    <xdr:pic>
      <xdr:nvPicPr>
        <xdr:cNvPr id="121" name="Picture 120">
          <a:extLst>
            <a:ext uri="{FF2B5EF4-FFF2-40B4-BE49-F238E27FC236}">
              <a16:creationId xmlns:a16="http://schemas.microsoft.com/office/drawing/2014/main" id="{F8BF336B-B70A-1E7C-BE8E-88176A4262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2829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160</xdr:row>
      <xdr:rowOff>0</xdr:rowOff>
    </xdr:from>
    <xdr:to>
      <xdr:col>4</xdr:col>
      <xdr:colOff>190500</xdr:colOff>
      <xdr:row>160</xdr:row>
      <xdr:rowOff>190500</xdr:rowOff>
    </xdr:to>
    <xdr:pic>
      <xdr:nvPicPr>
        <xdr:cNvPr id="122" name="Picture 121">
          <a:extLst>
            <a:ext uri="{FF2B5EF4-FFF2-40B4-BE49-F238E27FC236}">
              <a16:creationId xmlns:a16="http://schemas.microsoft.com/office/drawing/2014/main" id="{3C41C26B-2C87-777C-E90C-E1FA97DD4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3743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161</xdr:row>
      <xdr:rowOff>0</xdr:rowOff>
    </xdr:from>
    <xdr:to>
      <xdr:col>4</xdr:col>
      <xdr:colOff>190500</xdr:colOff>
      <xdr:row>161</xdr:row>
      <xdr:rowOff>190500</xdr:rowOff>
    </xdr:to>
    <xdr:pic>
      <xdr:nvPicPr>
        <xdr:cNvPr id="123" name="Picture 122">
          <a:extLst>
            <a:ext uri="{FF2B5EF4-FFF2-40B4-BE49-F238E27FC236}">
              <a16:creationId xmlns:a16="http://schemas.microsoft.com/office/drawing/2014/main" id="{B9F8CFC4-B402-7A3B-1FF3-72CC7BCE1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4840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162</xdr:row>
      <xdr:rowOff>0</xdr:rowOff>
    </xdr:from>
    <xdr:to>
      <xdr:col>4</xdr:col>
      <xdr:colOff>190500</xdr:colOff>
      <xdr:row>162</xdr:row>
      <xdr:rowOff>190500</xdr:rowOff>
    </xdr:to>
    <xdr:pic>
      <xdr:nvPicPr>
        <xdr:cNvPr id="124" name="Picture 123">
          <a:extLst>
            <a:ext uri="{FF2B5EF4-FFF2-40B4-BE49-F238E27FC236}">
              <a16:creationId xmlns:a16="http://schemas.microsoft.com/office/drawing/2014/main" id="{41FD2444-E671-771F-71A3-42EF957139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5938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163</xdr:row>
      <xdr:rowOff>0</xdr:rowOff>
    </xdr:from>
    <xdr:to>
      <xdr:col>4</xdr:col>
      <xdr:colOff>190500</xdr:colOff>
      <xdr:row>163</xdr:row>
      <xdr:rowOff>190500</xdr:rowOff>
    </xdr:to>
    <xdr:pic>
      <xdr:nvPicPr>
        <xdr:cNvPr id="125" name="Picture 124">
          <a:extLst>
            <a:ext uri="{FF2B5EF4-FFF2-40B4-BE49-F238E27FC236}">
              <a16:creationId xmlns:a16="http://schemas.microsoft.com/office/drawing/2014/main" id="{BD45963B-CB03-3FB2-3EC7-244837514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7035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164</xdr:row>
      <xdr:rowOff>0</xdr:rowOff>
    </xdr:from>
    <xdr:to>
      <xdr:col>4</xdr:col>
      <xdr:colOff>190500</xdr:colOff>
      <xdr:row>164</xdr:row>
      <xdr:rowOff>190500</xdr:rowOff>
    </xdr:to>
    <xdr:pic>
      <xdr:nvPicPr>
        <xdr:cNvPr id="126" name="Picture 125">
          <a:extLst>
            <a:ext uri="{FF2B5EF4-FFF2-40B4-BE49-F238E27FC236}">
              <a16:creationId xmlns:a16="http://schemas.microsoft.com/office/drawing/2014/main" id="{A124A366-3180-69C4-9B8D-5C3C0BE6DE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8132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165</xdr:row>
      <xdr:rowOff>0</xdr:rowOff>
    </xdr:from>
    <xdr:to>
      <xdr:col>4</xdr:col>
      <xdr:colOff>190500</xdr:colOff>
      <xdr:row>165</xdr:row>
      <xdr:rowOff>190500</xdr:rowOff>
    </xdr:to>
    <xdr:pic>
      <xdr:nvPicPr>
        <xdr:cNvPr id="127" name="Picture 126">
          <a:extLst>
            <a:ext uri="{FF2B5EF4-FFF2-40B4-BE49-F238E27FC236}">
              <a16:creationId xmlns:a16="http://schemas.microsoft.com/office/drawing/2014/main" id="{F190E9DA-9A8E-DF62-9A72-3CFBA3AD7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8864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166</xdr:row>
      <xdr:rowOff>0</xdr:rowOff>
    </xdr:from>
    <xdr:to>
      <xdr:col>4</xdr:col>
      <xdr:colOff>190500</xdr:colOff>
      <xdr:row>166</xdr:row>
      <xdr:rowOff>190500</xdr:rowOff>
    </xdr:to>
    <xdr:pic>
      <xdr:nvPicPr>
        <xdr:cNvPr id="128" name="Picture 127">
          <a:extLst>
            <a:ext uri="{FF2B5EF4-FFF2-40B4-BE49-F238E27FC236}">
              <a16:creationId xmlns:a16="http://schemas.microsoft.com/office/drawing/2014/main" id="{04760E29-5641-E527-4943-327B0BCC3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9595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167</xdr:row>
      <xdr:rowOff>0</xdr:rowOff>
    </xdr:from>
    <xdr:to>
      <xdr:col>4</xdr:col>
      <xdr:colOff>190500</xdr:colOff>
      <xdr:row>167</xdr:row>
      <xdr:rowOff>190500</xdr:rowOff>
    </xdr:to>
    <xdr:pic>
      <xdr:nvPicPr>
        <xdr:cNvPr id="129" name="Picture 128">
          <a:extLst>
            <a:ext uri="{FF2B5EF4-FFF2-40B4-BE49-F238E27FC236}">
              <a16:creationId xmlns:a16="http://schemas.microsoft.com/office/drawing/2014/main" id="{83303793-A57E-8A5E-02F4-5884CB6511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0510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168</xdr:row>
      <xdr:rowOff>0</xdr:rowOff>
    </xdr:from>
    <xdr:to>
      <xdr:col>4</xdr:col>
      <xdr:colOff>190500</xdr:colOff>
      <xdr:row>168</xdr:row>
      <xdr:rowOff>190500</xdr:rowOff>
    </xdr:to>
    <xdr:pic>
      <xdr:nvPicPr>
        <xdr:cNvPr id="130" name="Picture 129">
          <a:extLst>
            <a:ext uri="{FF2B5EF4-FFF2-40B4-BE49-F238E27FC236}">
              <a16:creationId xmlns:a16="http://schemas.microsoft.com/office/drawing/2014/main" id="{38D690CE-24CA-6E9C-F7E3-2278FD06C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1424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169</xdr:row>
      <xdr:rowOff>0</xdr:rowOff>
    </xdr:from>
    <xdr:to>
      <xdr:col>4</xdr:col>
      <xdr:colOff>190500</xdr:colOff>
      <xdr:row>169</xdr:row>
      <xdr:rowOff>190500</xdr:rowOff>
    </xdr:to>
    <xdr:pic>
      <xdr:nvPicPr>
        <xdr:cNvPr id="131" name="Picture 130">
          <a:extLst>
            <a:ext uri="{FF2B5EF4-FFF2-40B4-BE49-F238E27FC236}">
              <a16:creationId xmlns:a16="http://schemas.microsoft.com/office/drawing/2014/main" id="{F6647B43-F715-0895-6DEE-008F38F10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2339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170</xdr:row>
      <xdr:rowOff>0</xdr:rowOff>
    </xdr:from>
    <xdr:to>
      <xdr:col>4</xdr:col>
      <xdr:colOff>190500</xdr:colOff>
      <xdr:row>170</xdr:row>
      <xdr:rowOff>190500</xdr:rowOff>
    </xdr:to>
    <xdr:pic>
      <xdr:nvPicPr>
        <xdr:cNvPr id="132" name="Picture 131">
          <a:extLst>
            <a:ext uri="{FF2B5EF4-FFF2-40B4-BE49-F238E27FC236}">
              <a16:creationId xmlns:a16="http://schemas.microsoft.com/office/drawing/2014/main" id="{B911C944-0D61-ACAA-534F-E79DD97C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3253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171</xdr:row>
      <xdr:rowOff>0</xdr:rowOff>
    </xdr:from>
    <xdr:to>
      <xdr:col>4</xdr:col>
      <xdr:colOff>190500</xdr:colOff>
      <xdr:row>171</xdr:row>
      <xdr:rowOff>190500</xdr:rowOff>
    </xdr:to>
    <xdr:pic>
      <xdr:nvPicPr>
        <xdr:cNvPr id="133" name="Picture 132">
          <a:extLst>
            <a:ext uri="{FF2B5EF4-FFF2-40B4-BE49-F238E27FC236}">
              <a16:creationId xmlns:a16="http://schemas.microsoft.com/office/drawing/2014/main" id="{2D9EBFA0-D894-CE7E-5197-0155E2E2B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4167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172</xdr:row>
      <xdr:rowOff>0</xdr:rowOff>
    </xdr:from>
    <xdr:to>
      <xdr:col>4</xdr:col>
      <xdr:colOff>190500</xdr:colOff>
      <xdr:row>172</xdr:row>
      <xdr:rowOff>190500</xdr:rowOff>
    </xdr:to>
    <xdr:pic>
      <xdr:nvPicPr>
        <xdr:cNvPr id="134" name="Picture 133">
          <a:extLst>
            <a:ext uri="{FF2B5EF4-FFF2-40B4-BE49-F238E27FC236}">
              <a16:creationId xmlns:a16="http://schemas.microsoft.com/office/drawing/2014/main" id="{F3D3067A-7125-DEF5-2179-A2EF30CBC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5082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173</xdr:row>
      <xdr:rowOff>0</xdr:rowOff>
    </xdr:from>
    <xdr:to>
      <xdr:col>4</xdr:col>
      <xdr:colOff>190500</xdr:colOff>
      <xdr:row>173</xdr:row>
      <xdr:rowOff>190500</xdr:rowOff>
    </xdr:to>
    <xdr:pic>
      <xdr:nvPicPr>
        <xdr:cNvPr id="135" name="Picture 134">
          <a:extLst>
            <a:ext uri="{FF2B5EF4-FFF2-40B4-BE49-F238E27FC236}">
              <a16:creationId xmlns:a16="http://schemas.microsoft.com/office/drawing/2014/main" id="{B1B67137-992F-1CA4-2FA7-1C472718F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5813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174</xdr:row>
      <xdr:rowOff>0</xdr:rowOff>
    </xdr:from>
    <xdr:to>
      <xdr:col>4</xdr:col>
      <xdr:colOff>190500</xdr:colOff>
      <xdr:row>174</xdr:row>
      <xdr:rowOff>190500</xdr:rowOff>
    </xdr:to>
    <xdr:pic>
      <xdr:nvPicPr>
        <xdr:cNvPr id="136" name="Picture 135">
          <a:extLst>
            <a:ext uri="{FF2B5EF4-FFF2-40B4-BE49-F238E27FC236}">
              <a16:creationId xmlns:a16="http://schemas.microsoft.com/office/drawing/2014/main" id="{A88BECE0-F447-49E6-2462-F25A0E669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6545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175</xdr:row>
      <xdr:rowOff>0</xdr:rowOff>
    </xdr:from>
    <xdr:to>
      <xdr:col>4</xdr:col>
      <xdr:colOff>190500</xdr:colOff>
      <xdr:row>175</xdr:row>
      <xdr:rowOff>190500</xdr:rowOff>
    </xdr:to>
    <xdr:pic>
      <xdr:nvPicPr>
        <xdr:cNvPr id="137" name="Picture 136">
          <a:extLst>
            <a:ext uri="{FF2B5EF4-FFF2-40B4-BE49-F238E27FC236}">
              <a16:creationId xmlns:a16="http://schemas.microsoft.com/office/drawing/2014/main" id="{180159B4-7FEC-3986-FD4F-6C758B466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7642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176</xdr:row>
      <xdr:rowOff>0</xdr:rowOff>
    </xdr:from>
    <xdr:to>
      <xdr:col>4</xdr:col>
      <xdr:colOff>190500</xdr:colOff>
      <xdr:row>176</xdr:row>
      <xdr:rowOff>190500</xdr:rowOff>
    </xdr:to>
    <xdr:pic>
      <xdr:nvPicPr>
        <xdr:cNvPr id="138" name="Picture 137">
          <a:extLst>
            <a:ext uri="{FF2B5EF4-FFF2-40B4-BE49-F238E27FC236}">
              <a16:creationId xmlns:a16="http://schemas.microsoft.com/office/drawing/2014/main" id="{EE6E5AFB-6EFA-CECA-1518-54FB49B69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8739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178</xdr:row>
      <xdr:rowOff>0</xdr:rowOff>
    </xdr:from>
    <xdr:to>
      <xdr:col>4</xdr:col>
      <xdr:colOff>190500</xdr:colOff>
      <xdr:row>178</xdr:row>
      <xdr:rowOff>190500</xdr:rowOff>
    </xdr:to>
    <xdr:pic>
      <xdr:nvPicPr>
        <xdr:cNvPr id="139" name="Picture 138">
          <a:extLst>
            <a:ext uri="{FF2B5EF4-FFF2-40B4-BE49-F238E27FC236}">
              <a16:creationId xmlns:a16="http://schemas.microsoft.com/office/drawing/2014/main" id="{D35E7D7B-B0A3-DEA1-D425-623207D855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0568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179</xdr:row>
      <xdr:rowOff>0</xdr:rowOff>
    </xdr:from>
    <xdr:to>
      <xdr:col>4</xdr:col>
      <xdr:colOff>190500</xdr:colOff>
      <xdr:row>179</xdr:row>
      <xdr:rowOff>190500</xdr:rowOff>
    </xdr:to>
    <xdr:pic>
      <xdr:nvPicPr>
        <xdr:cNvPr id="140" name="Picture 139">
          <a:extLst>
            <a:ext uri="{FF2B5EF4-FFF2-40B4-BE49-F238E27FC236}">
              <a16:creationId xmlns:a16="http://schemas.microsoft.com/office/drawing/2014/main" id="{FB2EAA7C-975B-F8A5-84B9-088ECACAB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148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182</xdr:row>
      <xdr:rowOff>0</xdr:rowOff>
    </xdr:from>
    <xdr:to>
      <xdr:col>4</xdr:col>
      <xdr:colOff>190500</xdr:colOff>
      <xdr:row>182</xdr:row>
      <xdr:rowOff>190500</xdr:rowOff>
    </xdr:to>
    <xdr:pic>
      <xdr:nvPicPr>
        <xdr:cNvPr id="141" name="Picture 140">
          <a:extLst>
            <a:ext uri="{FF2B5EF4-FFF2-40B4-BE49-F238E27FC236}">
              <a16:creationId xmlns:a16="http://schemas.microsoft.com/office/drawing/2014/main" id="{5B1C6AAB-1377-47D8-105B-2C081630DB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3860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183</xdr:row>
      <xdr:rowOff>0</xdr:rowOff>
    </xdr:from>
    <xdr:to>
      <xdr:col>4</xdr:col>
      <xdr:colOff>190500</xdr:colOff>
      <xdr:row>183</xdr:row>
      <xdr:rowOff>190500</xdr:rowOff>
    </xdr:to>
    <xdr:pic>
      <xdr:nvPicPr>
        <xdr:cNvPr id="142" name="Picture 141">
          <a:extLst>
            <a:ext uri="{FF2B5EF4-FFF2-40B4-BE49-F238E27FC236}">
              <a16:creationId xmlns:a16="http://schemas.microsoft.com/office/drawing/2014/main" id="{7A9C9554-7E00-17C3-C90E-01C49BA3BA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459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184</xdr:row>
      <xdr:rowOff>0</xdr:rowOff>
    </xdr:from>
    <xdr:to>
      <xdr:col>4</xdr:col>
      <xdr:colOff>190500</xdr:colOff>
      <xdr:row>184</xdr:row>
      <xdr:rowOff>190500</xdr:rowOff>
    </xdr:to>
    <xdr:pic>
      <xdr:nvPicPr>
        <xdr:cNvPr id="143" name="Picture 142">
          <a:extLst>
            <a:ext uri="{FF2B5EF4-FFF2-40B4-BE49-F238E27FC236}">
              <a16:creationId xmlns:a16="http://schemas.microsoft.com/office/drawing/2014/main" id="{9F544F82-E84A-5652-9F72-A50335779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5323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185</xdr:row>
      <xdr:rowOff>0</xdr:rowOff>
    </xdr:from>
    <xdr:to>
      <xdr:col>4</xdr:col>
      <xdr:colOff>190500</xdr:colOff>
      <xdr:row>185</xdr:row>
      <xdr:rowOff>190500</xdr:rowOff>
    </xdr:to>
    <xdr:pic>
      <xdr:nvPicPr>
        <xdr:cNvPr id="144" name="Picture 143">
          <a:extLst>
            <a:ext uri="{FF2B5EF4-FFF2-40B4-BE49-F238E27FC236}">
              <a16:creationId xmlns:a16="http://schemas.microsoft.com/office/drawing/2014/main" id="{EED9BFFD-FA8E-3A15-988B-78FFCFE72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6237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187</xdr:row>
      <xdr:rowOff>0</xdr:rowOff>
    </xdr:from>
    <xdr:to>
      <xdr:col>4</xdr:col>
      <xdr:colOff>190500</xdr:colOff>
      <xdr:row>187</xdr:row>
      <xdr:rowOff>190500</xdr:rowOff>
    </xdr:to>
    <xdr:pic>
      <xdr:nvPicPr>
        <xdr:cNvPr id="145" name="Picture 144">
          <a:extLst>
            <a:ext uri="{FF2B5EF4-FFF2-40B4-BE49-F238E27FC236}">
              <a16:creationId xmlns:a16="http://schemas.microsoft.com/office/drawing/2014/main" id="{4F4FA226-D426-F8F2-F3E4-D96B9F5F6C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8432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188</xdr:row>
      <xdr:rowOff>0</xdr:rowOff>
    </xdr:from>
    <xdr:to>
      <xdr:col>4</xdr:col>
      <xdr:colOff>190500</xdr:colOff>
      <xdr:row>188</xdr:row>
      <xdr:rowOff>190500</xdr:rowOff>
    </xdr:to>
    <xdr:pic>
      <xdr:nvPicPr>
        <xdr:cNvPr id="146" name="Picture 145">
          <a:extLst>
            <a:ext uri="{FF2B5EF4-FFF2-40B4-BE49-F238E27FC236}">
              <a16:creationId xmlns:a16="http://schemas.microsoft.com/office/drawing/2014/main" id="{B442A070-FCC9-BE24-89AD-88F63CE8F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9529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190</xdr:row>
      <xdr:rowOff>0</xdr:rowOff>
    </xdr:from>
    <xdr:to>
      <xdr:col>4</xdr:col>
      <xdr:colOff>190500</xdr:colOff>
      <xdr:row>190</xdr:row>
      <xdr:rowOff>190500</xdr:rowOff>
    </xdr:to>
    <xdr:pic>
      <xdr:nvPicPr>
        <xdr:cNvPr id="147" name="Picture 146">
          <a:extLst>
            <a:ext uri="{FF2B5EF4-FFF2-40B4-BE49-F238E27FC236}">
              <a16:creationId xmlns:a16="http://schemas.microsoft.com/office/drawing/2014/main" id="{5FA3BAC0-7121-D111-771F-3BCE45F79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1541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191</xdr:row>
      <xdr:rowOff>0</xdr:rowOff>
    </xdr:from>
    <xdr:to>
      <xdr:col>4</xdr:col>
      <xdr:colOff>190500</xdr:colOff>
      <xdr:row>191</xdr:row>
      <xdr:rowOff>190500</xdr:rowOff>
    </xdr:to>
    <xdr:pic>
      <xdr:nvPicPr>
        <xdr:cNvPr id="148" name="Picture 147">
          <a:extLst>
            <a:ext uri="{FF2B5EF4-FFF2-40B4-BE49-F238E27FC236}">
              <a16:creationId xmlns:a16="http://schemas.microsoft.com/office/drawing/2014/main" id="{CBFFC524-5C0B-B86A-3CB2-DDAB62E7E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2638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192</xdr:row>
      <xdr:rowOff>0</xdr:rowOff>
    </xdr:from>
    <xdr:to>
      <xdr:col>4</xdr:col>
      <xdr:colOff>190500</xdr:colOff>
      <xdr:row>192</xdr:row>
      <xdr:rowOff>190500</xdr:rowOff>
    </xdr:to>
    <xdr:pic>
      <xdr:nvPicPr>
        <xdr:cNvPr id="149" name="Picture 148">
          <a:extLst>
            <a:ext uri="{FF2B5EF4-FFF2-40B4-BE49-F238E27FC236}">
              <a16:creationId xmlns:a16="http://schemas.microsoft.com/office/drawing/2014/main" id="{34FB09FB-DD24-D48D-B08D-5B65993B2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373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193</xdr:row>
      <xdr:rowOff>0</xdr:rowOff>
    </xdr:from>
    <xdr:to>
      <xdr:col>4</xdr:col>
      <xdr:colOff>190500</xdr:colOff>
      <xdr:row>193</xdr:row>
      <xdr:rowOff>190500</xdr:rowOff>
    </xdr:to>
    <xdr:pic>
      <xdr:nvPicPr>
        <xdr:cNvPr id="150" name="Picture 149">
          <a:extLst>
            <a:ext uri="{FF2B5EF4-FFF2-40B4-BE49-F238E27FC236}">
              <a16:creationId xmlns:a16="http://schemas.microsoft.com/office/drawing/2014/main" id="{53CF88B5-7DE6-4ED3-027F-6A7A96EAC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4467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194</xdr:row>
      <xdr:rowOff>0</xdr:rowOff>
    </xdr:from>
    <xdr:to>
      <xdr:col>4</xdr:col>
      <xdr:colOff>190500</xdr:colOff>
      <xdr:row>194</xdr:row>
      <xdr:rowOff>190500</xdr:rowOff>
    </xdr:to>
    <xdr:pic>
      <xdr:nvPicPr>
        <xdr:cNvPr id="151" name="Picture 150">
          <a:extLst>
            <a:ext uri="{FF2B5EF4-FFF2-40B4-BE49-F238E27FC236}">
              <a16:creationId xmlns:a16="http://schemas.microsoft.com/office/drawing/2014/main" id="{E6334CFE-5E3E-8888-50A1-732EDC528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5199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195</xdr:row>
      <xdr:rowOff>0</xdr:rowOff>
    </xdr:from>
    <xdr:to>
      <xdr:col>4</xdr:col>
      <xdr:colOff>190500</xdr:colOff>
      <xdr:row>195</xdr:row>
      <xdr:rowOff>190500</xdr:rowOff>
    </xdr:to>
    <xdr:pic>
      <xdr:nvPicPr>
        <xdr:cNvPr id="152" name="Picture 151">
          <a:extLst>
            <a:ext uri="{FF2B5EF4-FFF2-40B4-BE49-F238E27FC236}">
              <a16:creationId xmlns:a16="http://schemas.microsoft.com/office/drawing/2014/main" id="{52D50650-B54D-AE5E-E072-8CAE9628F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5930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xdr:row>
      <xdr:rowOff>0</xdr:rowOff>
    </xdr:from>
    <xdr:to>
      <xdr:col>4</xdr:col>
      <xdr:colOff>190500</xdr:colOff>
      <xdr:row>5</xdr:row>
      <xdr:rowOff>190500</xdr:rowOff>
    </xdr:to>
    <xdr:pic>
      <xdr:nvPicPr>
        <xdr:cNvPr id="153" name="Picture 152">
          <a:extLst>
            <a:ext uri="{FF2B5EF4-FFF2-40B4-BE49-F238E27FC236}">
              <a16:creationId xmlns:a16="http://schemas.microsoft.com/office/drawing/2014/main" id="{630CC528-5390-55E2-66EA-E9F698FE0A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91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190500</xdr:colOff>
      <xdr:row>8</xdr:row>
      <xdr:rowOff>190500</xdr:rowOff>
    </xdr:to>
    <xdr:pic>
      <xdr:nvPicPr>
        <xdr:cNvPr id="154" name="Picture 153">
          <a:extLst>
            <a:ext uri="{FF2B5EF4-FFF2-40B4-BE49-F238E27FC236}">
              <a16:creationId xmlns:a16="http://schemas.microsoft.com/office/drawing/2014/main" id="{1EA88D7F-721C-0289-BFF8-7FFFB7F8A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52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190500</xdr:colOff>
      <xdr:row>9</xdr:row>
      <xdr:rowOff>190500</xdr:rowOff>
    </xdr:to>
    <xdr:pic>
      <xdr:nvPicPr>
        <xdr:cNvPr id="155" name="Picture 154">
          <a:extLst>
            <a:ext uri="{FF2B5EF4-FFF2-40B4-BE49-F238E27FC236}">
              <a16:creationId xmlns:a16="http://schemas.microsoft.com/office/drawing/2014/main" id="{DECC01C6-C7E3-848E-DAC2-E0B48B862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66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190500</xdr:colOff>
      <xdr:row>10</xdr:row>
      <xdr:rowOff>190500</xdr:rowOff>
    </xdr:to>
    <xdr:pic>
      <xdr:nvPicPr>
        <xdr:cNvPr id="156" name="Picture 155">
          <a:extLst>
            <a:ext uri="{FF2B5EF4-FFF2-40B4-BE49-F238E27FC236}">
              <a16:creationId xmlns:a16="http://schemas.microsoft.com/office/drawing/2014/main" id="{14FB5878-26CE-07D8-3BD2-A69830295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498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190500</xdr:colOff>
      <xdr:row>11</xdr:row>
      <xdr:rowOff>190500</xdr:rowOff>
    </xdr:to>
    <xdr:pic>
      <xdr:nvPicPr>
        <xdr:cNvPr id="157" name="Picture 156">
          <a:extLst>
            <a:ext uri="{FF2B5EF4-FFF2-40B4-BE49-F238E27FC236}">
              <a16:creationId xmlns:a16="http://schemas.microsoft.com/office/drawing/2014/main" id="{D42B795F-B5AE-BEF3-A881-EB32BC911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12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xdr:row>
      <xdr:rowOff>0</xdr:rowOff>
    </xdr:from>
    <xdr:to>
      <xdr:col>4</xdr:col>
      <xdr:colOff>190500</xdr:colOff>
      <xdr:row>12</xdr:row>
      <xdr:rowOff>190500</xdr:rowOff>
    </xdr:to>
    <xdr:pic>
      <xdr:nvPicPr>
        <xdr:cNvPr id="158" name="Picture 157">
          <a:extLst>
            <a:ext uri="{FF2B5EF4-FFF2-40B4-BE49-F238E27FC236}">
              <a16:creationId xmlns:a16="http://schemas.microsoft.com/office/drawing/2014/main" id="{44EEFD08-C957-5DB6-28B3-9176C854D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326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xdr:row>
      <xdr:rowOff>0</xdr:rowOff>
    </xdr:from>
    <xdr:to>
      <xdr:col>4</xdr:col>
      <xdr:colOff>190500</xdr:colOff>
      <xdr:row>13</xdr:row>
      <xdr:rowOff>190500</xdr:rowOff>
    </xdr:to>
    <xdr:pic>
      <xdr:nvPicPr>
        <xdr:cNvPr id="159" name="Picture 158">
          <a:extLst>
            <a:ext uri="{FF2B5EF4-FFF2-40B4-BE49-F238E27FC236}">
              <a16:creationId xmlns:a16="http://schemas.microsoft.com/office/drawing/2014/main" id="{81D7673C-2FDC-A734-2BA9-6FACC942B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241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xdr:row>
      <xdr:rowOff>0</xdr:rowOff>
    </xdr:from>
    <xdr:to>
      <xdr:col>4</xdr:col>
      <xdr:colOff>190500</xdr:colOff>
      <xdr:row>14</xdr:row>
      <xdr:rowOff>190500</xdr:rowOff>
    </xdr:to>
    <xdr:pic>
      <xdr:nvPicPr>
        <xdr:cNvPr id="160" name="Picture 159">
          <a:extLst>
            <a:ext uri="{FF2B5EF4-FFF2-40B4-BE49-F238E27FC236}">
              <a16:creationId xmlns:a16="http://schemas.microsoft.com/office/drawing/2014/main" id="{325B531D-14E2-0115-19CA-370160ACB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155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xdr:row>
      <xdr:rowOff>0</xdr:rowOff>
    </xdr:from>
    <xdr:to>
      <xdr:col>4</xdr:col>
      <xdr:colOff>190500</xdr:colOff>
      <xdr:row>15</xdr:row>
      <xdr:rowOff>190500</xdr:rowOff>
    </xdr:to>
    <xdr:pic>
      <xdr:nvPicPr>
        <xdr:cNvPr id="161" name="Picture 160">
          <a:extLst>
            <a:ext uri="{FF2B5EF4-FFF2-40B4-BE49-F238E27FC236}">
              <a16:creationId xmlns:a16="http://schemas.microsoft.com/office/drawing/2014/main" id="{90E3D8A3-73E2-EDE6-BECE-C93CD84AF8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252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xdr:row>
      <xdr:rowOff>0</xdr:rowOff>
    </xdr:from>
    <xdr:to>
      <xdr:col>4</xdr:col>
      <xdr:colOff>190500</xdr:colOff>
      <xdr:row>16</xdr:row>
      <xdr:rowOff>190500</xdr:rowOff>
    </xdr:to>
    <xdr:pic>
      <xdr:nvPicPr>
        <xdr:cNvPr id="162" name="Picture 161">
          <a:extLst>
            <a:ext uri="{FF2B5EF4-FFF2-40B4-BE49-F238E27FC236}">
              <a16:creationId xmlns:a16="http://schemas.microsoft.com/office/drawing/2014/main" id="{154C8661-F62B-FED2-0C95-3F9AFDE59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533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xdr:row>
      <xdr:rowOff>0</xdr:rowOff>
    </xdr:from>
    <xdr:to>
      <xdr:col>4</xdr:col>
      <xdr:colOff>190500</xdr:colOff>
      <xdr:row>17</xdr:row>
      <xdr:rowOff>190500</xdr:rowOff>
    </xdr:to>
    <xdr:pic>
      <xdr:nvPicPr>
        <xdr:cNvPr id="163" name="Picture 162">
          <a:extLst>
            <a:ext uri="{FF2B5EF4-FFF2-40B4-BE49-F238E27FC236}">
              <a16:creationId xmlns:a16="http://schemas.microsoft.com/office/drawing/2014/main" id="{010CE95A-6B74-0571-715C-30BFFBC08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264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xdr:row>
      <xdr:rowOff>0</xdr:rowOff>
    </xdr:from>
    <xdr:to>
      <xdr:col>4</xdr:col>
      <xdr:colOff>190500</xdr:colOff>
      <xdr:row>18</xdr:row>
      <xdr:rowOff>190500</xdr:rowOff>
    </xdr:to>
    <xdr:pic>
      <xdr:nvPicPr>
        <xdr:cNvPr id="164" name="Picture 163">
          <a:extLst>
            <a:ext uri="{FF2B5EF4-FFF2-40B4-BE49-F238E27FC236}">
              <a16:creationId xmlns:a16="http://schemas.microsoft.com/office/drawing/2014/main" id="{BB3F3935-8CF9-3A97-EBAD-282D43B9C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996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xdr:row>
      <xdr:rowOff>0</xdr:rowOff>
    </xdr:from>
    <xdr:to>
      <xdr:col>4</xdr:col>
      <xdr:colOff>190500</xdr:colOff>
      <xdr:row>19</xdr:row>
      <xdr:rowOff>190500</xdr:rowOff>
    </xdr:to>
    <xdr:pic>
      <xdr:nvPicPr>
        <xdr:cNvPr id="165" name="Picture 164">
          <a:extLst>
            <a:ext uri="{FF2B5EF4-FFF2-40B4-BE49-F238E27FC236}">
              <a16:creationId xmlns:a16="http://schemas.microsoft.com/office/drawing/2014/main" id="{1B8AF1E8-508A-75F7-3A9E-445F73BA0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727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xdr:row>
      <xdr:rowOff>0</xdr:rowOff>
    </xdr:from>
    <xdr:to>
      <xdr:col>4</xdr:col>
      <xdr:colOff>190500</xdr:colOff>
      <xdr:row>20</xdr:row>
      <xdr:rowOff>190500</xdr:rowOff>
    </xdr:to>
    <xdr:pic>
      <xdr:nvPicPr>
        <xdr:cNvPr id="166" name="Picture 165">
          <a:extLst>
            <a:ext uri="{FF2B5EF4-FFF2-40B4-BE49-F238E27FC236}">
              <a16:creationId xmlns:a16="http://schemas.microsoft.com/office/drawing/2014/main" id="{60117503-50D4-2978-9755-596BE20DBF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459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xdr:row>
      <xdr:rowOff>0</xdr:rowOff>
    </xdr:from>
    <xdr:to>
      <xdr:col>4</xdr:col>
      <xdr:colOff>190500</xdr:colOff>
      <xdr:row>21</xdr:row>
      <xdr:rowOff>190500</xdr:rowOff>
    </xdr:to>
    <xdr:pic>
      <xdr:nvPicPr>
        <xdr:cNvPr id="167" name="Picture 166">
          <a:extLst>
            <a:ext uri="{FF2B5EF4-FFF2-40B4-BE49-F238E27FC236}">
              <a16:creationId xmlns:a16="http://schemas.microsoft.com/office/drawing/2014/main" id="{626DC623-3285-511E-2BCB-AD6CC67E5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556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xdr:row>
      <xdr:rowOff>0</xdr:rowOff>
    </xdr:from>
    <xdr:to>
      <xdr:col>4</xdr:col>
      <xdr:colOff>190500</xdr:colOff>
      <xdr:row>24</xdr:row>
      <xdr:rowOff>190500</xdr:rowOff>
    </xdr:to>
    <xdr:pic>
      <xdr:nvPicPr>
        <xdr:cNvPr id="168" name="Picture 167">
          <a:extLst>
            <a:ext uri="{FF2B5EF4-FFF2-40B4-BE49-F238E27FC236}">
              <a16:creationId xmlns:a16="http://schemas.microsoft.com/office/drawing/2014/main" id="{9D2C55FE-25EA-DD68-FB52-CD56EA475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568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xdr:row>
      <xdr:rowOff>0</xdr:rowOff>
    </xdr:from>
    <xdr:to>
      <xdr:col>4</xdr:col>
      <xdr:colOff>190500</xdr:colOff>
      <xdr:row>25</xdr:row>
      <xdr:rowOff>190500</xdr:rowOff>
    </xdr:to>
    <xdr:pic>
      <xdr:nvPicPr>
        <xdr:cNvPr id="169" name="Picture 168">
          <a:extLst>
            <a:ext uri="{FF2B5EF4-FFF2-40B4-BE49-F238E27FC236}">
              <a16:creationId xmlns:a16="http://schemas.microsoft.com/office/drawing/2014/main" id="{64E023D9-030E-A854-421A-EA32FD8C91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299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190500</xdr:colOff>
      <xdr:row>26</xdr:row>
      <xdr:rowOff>190500</xdr:rowOff>
    </xdr:to>
    <xdr:pic>
      <xdr:nvPicPr>
        <xdr:cNvPr id="170" name="Picture 169">
          <a:extLst>
            <a:ext uri="{FF2B5EF4-FFF2-40B4-BE49-F238E27FC236}">
              <a16:creationId xmlns:a16="http://schemas.microsoft.com/office/drawing/2014/main" id="{AA6722B6-6E53-A00F-1E57-DEB43BF313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031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xdr:row>
      <xdr:rowOff>0</xdr:rowOff>
    </xdr:from>
    <xdr:to>
      <xdr:col>4</xdr:col>
      <xdr:colOff>190500</xdr:colOff>
      <xdr:row>27</xdr:row>
      <xdr:rowOff>190500</xdr:rowOff>
    </xdr:to>
    <xdr:pic>
      <xdr:nvPicPr>
        <xdr:cNvPr id="171" name="Picture 170">
          <a:extLst>
            <a:ext uri="{FF2B5EF4-FFF2-40B4-BE49-F238E27FC236}">
              <a16:creationId xmlns:a16="http://schemas.microsoft.com/office/drawing/2014/main" id="{7CB26DFD-B191-DD25-570A-158F4D6C9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762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xdr:row>
      <xdr:rowOff>0</xdr:rowOff>
    </xdr:from>
    <xdr:to>
      <xdr:col>4</xdr:col>
      <xdr:colOff>190500</xdr:colOff>
      <xdr:row>28</xdr:row>
      <xdr:rowOff>190500</xdr:rowOff>
    </xdr:to>
    <xdr:pic>
      <xdr:nvPicPr>
        <xdr:cNvPr id="172" name="Picture 171">
          <a:extLst>
            <a:ext uri="{FF2B5EF4-FFF2-40B4-BE49-F238E27FC236}">
              <a16:creationId xmlns:a16="http://schemas.microsoft.com/office/drawing/2014/main" id="{1690122A-140F-79F2-2CE6-DD68ABEEE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494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190500</xdr:colOff>
      <xdr:row>29</xdr:row>
      <xdr:rowOff>190500</xdr:rowOff>
    </xdr:to>
    <xdr:pic>
      <xdr:nvPicPr>
        <xdr:cNvPr id="173" name="Picture 172">
          <a:extLst>
            <a:ext uri="{FF2B5EF4-FFF2-40B4-BE49-F238E27FC236}">
              <a16:creationId xmlns:a16="http://schemas.microsoft.com/office/drawing/2014/main" id="{380A4856-4E5A-D258-F9BD-E1F0512E41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22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190500</xdr:colOff>
      <xdr:row>32</xdr:row>
      <xdr:rowOff>190500</xdr:rowOff>
    </xdr:to>
    <xdr:pic>
      <xdr:nvPicPr>
        <xdr:cNvPr id="174" name="Picture 173">
          <a:extLst>
            <a:ext uri="{FF2B5EF4-FFF2-40B4-BE49-F238E27FC236}">
              <a16:creationId xmlns:a16="http://schemas.microsoft.com/office/drawing/2014/main" id="{C649E323-9120-DB50-6E65-807BB70757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420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xdr:row>
      <xdr:rowOff>0</xdr:rowOff>
    </xdr:from>
    <xdr:to>
      <xdr:col>4</xdr:col>
      <xdr:colOff>190500</xdr:colOff>
      <xdr:row>33</xdr:row>
      <xdr:rowOff>190500</xdr:rowOff>
    </xdr:to>
    <xdr:pic>
      <xdr:nvPicPr>
        <xdr:cNvPr id="175" name="Picture 174">
          <a:extLst>
            <a:ext uri="{FF2B5EF4-FFF2-40B4-BE49-F238E27FC236}">
              <a16:creationId xmlns:a16="http://schemas.microsoft.com/office/drawing/2014/main" id="{0DA25742-2A85-9634-4C63-BB86E81F78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517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xdr:row>
      <xdr:rowOff>0</xdr:rowOff>
    </xdr:from>
    <xdr:to>
      <xdr:col>4</xdr:col>
      <xdr:colOff>190500</xdr:colOff>
      <xdr:row>34</xdr:row>
      <xdr:rowOff>190500</xdr:rowOff>
    </xdr:to>
    <xdr:pic>
      <xdr:nvPicPr>
        <xdr:cNvPr id="176" name="Picture 175">
          <a:extLst>
            <a:ext uri="{FF2B5EF4-FFF2-40B4-BE49-F238E27FC236}">
              <a16:creationId xmlns:a16="http://schemas.microsoft.com/office/drawing/2014/main" id="{F9F99195-45B8-301C-F6D4-D9A343D7B8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249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xdr:row>
      <xdr:rowOff>0</xdr:rowOff>
    </xdr:from>
    <xdr:to>
      <xdr:col>4</xdr:col>
      <xdr:colOff>190500</xdr:colOff>
      <xdr:row>35</xdr:row>
      <xdr:rowOff>190500</xdr:rowOff>
    </xdr:to>
    <xdr:pic>
      <xdr:nvPicPr>
        <xdr:cNvPr id="177" name="Picture 176">
          <a:extLst>
            <a:ext uri="{FF2B5EF4-FFF2-40B4-BE49-F238E27FC236}">
              <a16:creationId xmlns:a16="http://schemas.microsoft.com/office/drawing/2014/main" id="{B6BE97D8-AE01-EFEA-CA1B-26C16FB41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980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190500</xdr:colOff>
      <xdr:row>37</xdr:row>
      <xdr:rowOff>190500</xdr:rowOff>
    </xdr:to>
    <xdr:pic>
      <xdr:nvPicPr>
        <xdr:cNvPr id="178" name="Picture 177">
          <a:extLst>
            <a:ext uri="{FF2B5EF4-FFF2-40B4-BE49-F238E27FC236}">
              <a16:creationId xmlns:a16="http://schemas.microsoft.com/office/drawing/2014/main" id="{2734FC4E-8EE3-6E13-2117-997A41500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443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xdr:row>
      <xdr:rowOff>0</xdr:rowOff>
    </xdr:from>
    <xdr:to>
      <xdr:col>4</xdr:col>
      <xdr:colOff>190500</xdr:colOff>
      <xdr:row>38</xdr:row>
      <xdr:rowOff>190500</xdr:rowOff>
    </xdr:to>
    <xdr:pic>
      <xdr:nvPicPr>
        <xdr:cNvPr id="179" name="Picture 178">
          <a:extLst>
            <a:ext uri="{FF2B5EF4-FFF2-40B4-BE49-F238E27FC236}">
              <a16:creationId xmlns:a16="http://schemas.microsoft.com/office/drawing/2014/main" id="{0E58BBE8-9C3A-E727-BAFC-7E9B78855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175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xdr:row>
      <xdr:rowOff>0</xdr:rowOff>
    </xdr:from>
    <xdr:to>
      <xdr:col>4</xdr:col>
      <xdr:colOff>190500</xdr:colOff>
      <xdr:row>39</xdr:row>
      <xdr:rowOff>190500</xdr:rowOff>
    </xdr:to>
    <xdr:pic>
      <xdr:nvPicPr>
        <xdr:cNvPr id="180" name="Picture 179">
          <a:extLst>
            <a:ext uri="{FF2B5EF4-FFF2-40B4-BE49-F238E27FC236}">
              <a16:creationId xmlns:a16="http://schemas.microsoft.com/office/drawing/2014/main" id="{8A7A8C50-E852-145E-2C39-BED89B4473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906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xdr:row>
      <xdr:rowOff>0</xdr:rowOff>
    </xdr:from>
    <xdr:to>
      <xdr:col>4</xdr:col>
      <xdr:colOff>190500</xdr:colOff>
      <xdr:row>40</xdr:row>
      <xdr:rowOff>190500</xdr:rowOff>
    </xdr:to>
    <xdr:pic>
      <xdr:nvPicPr>
        <xdr:cNvPr id="181" name="Picture 180">
          <a:extLst>
            <a:ext uri="{FF2B5EF4-FFF2-40B4-BE49-F238E27FC236}">
              <a16:creationId xmlns:a16="http://schemas.microsoft.com/office/drawing/2014/main" id="{48E4FAFE-9FB3-794F-2B78-542FE03CA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638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xdr:row>
      <xdr:rowOff>0</xdr:rowOff>
    </xdr:from>
    <xdr:to>
      <xdr:col>4</xdr:col>
      <xdr:colOff>190500</xdr:colOff>
      <xdr:row>41</xdr:row>
      <xdr:rowOff>190500</xdr:rowOff>
    </xdr:to>
    <xdr:pic>
      <xdr:nvPicPr>
        <xdr:cNvPr id="182" name="Picture 181">
          <a:extLst>
            <a:ext uri="{FF2B5EF4-FFF2-40B4-BE49-F238E27FC236}">
              <a16:creationId xmlns:a16="http://schemas.microsoft.com/office/drawing/2014/main" id="{56833A35-BDAB-8B26-AB46-ACC5FFC3B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552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190500</xdr:colOff>
      <xdr:row>42</xdr:row>
      <xdr:rowOff>190500</xdr:rowOff>
    </xdr:to>
    <xdr:pic>
      <xdr:nvPicPr>
        <xdr:cNvPr id="183" name="Picture 182">
          <a:extLst>
            <a:ext uri="{FF2B5EF4-FFF2-40B4-BE49-F238E27FC236}">
              <a16:creationId xmlns:a16="http://schemas.microsoft.com/office/drawing/2014/main" id="{0DFB31F0-9798-4ED1-FE67-3A5F621D1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284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xdr:row>
      <xdr:rowOff>0</xdr:rowOff>
    </xdr:from>
    <xdr:to>
      <xdr:col>4</xdr:col>
      <xdr:colOff>190500</xdr:colOff>
      <xdr:row>45</xdr:row>
      <xdr:rowOff>190500</xdr:rowOff>
    </xdr:to>
    <xdr:pic>
      <xdr:nvPicPr>
        <xdr:cNvPr id="184" name="Picture 183">
          <a:extLst>
            <a:ext uri="{FF2B5EF4-FFF2-40B4-BE49-F238E27FC236}">
              <a16:creationId xmlns:a16="http://schemas.microsoft.com/office/drawing/2014/main" id="{84EF73E2-901F-1155-AF79-45C599DD1B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478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190500</xdr:colOff>
      <xdr:row>46</xdr:row>
      <xdr:rowOff>190500</xdr:rowOff>
    </xdr:to>
    <xdr:pic>
      <xdr:nvPicPr>
        <xdr:cNvPr id="185" name="Picture 184">
          <a:extLst>
            <a:ext uri="{FF2B5EF4-FFF2-40B4-BE49-F238E27FC236}">
              <a16:creationId xmlns:a16="http://schemas.microsoft.com/office/drawing/2014/main" id="{9DDFC834-75D6-359A-1A09-D82F3ACB3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210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190500</xdr:colOff>
      <xdr:row>47</xdr:row>
      <xdr:rowOff>190500</xdr:rowOff>
    </xdr:to>
    <xdr:pic>
      <xdr:nvPicPr>
        <xdr:cNvPr id="186" name="Picture 185">
          <a:extLst>
            <a:ext uri="{FF2B5EF4-FFF2-40B4-BE49-F238E27FC236}">
              <a16:creationId xmlns:a16="http://schemas.microsoft.com/office/drawing/2014/main" id="{5D7F7ADD-EBCA-3F1F-6458-9EDDF4512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941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xdr:row>
      <xdr:rowOff>0</xdr:rowOff>
    </xdr:from>
    <xdr:to>
      <xdr:col>4</xdr:col>
      <xdr:colOff>190500</xdr:colOff>
      <xdr:row>48</xdr:row>
      <xdr:rowOff>190500</xdr:rowOff>
    </xdr:to>
    <xdr:pic>
      <xdr:nvPicPr>
        <xdr:cNvPr id="187" name="Picture 186">
          <a:extLst>
            <a:ext uri="{FF2B5EF4-FFF2-40B4-BE49-F238E27FC236}">
              <a16:creationId xmlns:a16="http://schemas.microsoft.com/office/drawing/2014/main" id="{B4B6FF92-FE74-89B7-9202-A7607C86A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673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49</xdr:row>
      <xdr:rowOff>0</xdr:rowOff>
    </xdr:from>
    <xdr:to>
      <xdr:col>4</xdr:col>
      <xdr:colOff>190500</xdr:colOff>
      <xdr:row>49</xdr:row>
      <xdr:rowOff>190500</xdr:rowOff>
    </xdr:to>
    <xdr:pic>
      <xdr:nvPicPr>
        <xdr:cNvPr id="188" name="Picture 187">
          <a:extLst>
            <a:ext uri="{FF2B5EF4-FFF2-40B4-BE49-F238E27FC236}">
              <a16:creationId xmlns:a16="http://schemas.microsoft.com/office/drawing/2014/main" id="{F9012E10-5A5E-B294-8CB2-7F17859256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8404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190500</xdr:colOff>
      <xdr:row>52</xdr:row>
      <xdr:rowOff>190500</xdr:rowOff>
    </xdr:to>
    <xdr:pic>
      <xdr:nvPicPr>
        <xdr:cNvPr id="189" name="Picture 188">
          <a:extLst>
            <a:ext uri="{FF2B5EF4-FFF2-40B4-BE49-F238E27FC236}">
              <a16:creationId xmlns:a16="http://schemas.microsoft.com/office/drawing/2014/main" id="{1C1FDFEC-6A16-35E0-3268-21C930C440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14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190500</xdr:colOff>
      <xdr:row>53</xdr:row>
      <xdr:rowOff>190500</xdr:rowOff>
    </xdr:to>
    <xdr:pic>
      <xdr:nvPicPr>
        <xdr:cNvPr id="190" name="Picture 189">
          <a:extLst>
            <a:ext uri="{FF2B5EF4-FFF2-40B4-BE49-F238E27FC236}">
              <a16:creationId xmlns:a16="http://schemas.microsoft.com/office/drawing/2014/main" id="{C9AD1740-6A27-7A8F-B70D-2051BF597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696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190500</xdr:colOff>
      <xdr:row>58</xdr:row>
      <xdr:rowOff>190500</xdr:rowOff>
    </xdr:to>
    <xdr:pic>
      <xdr:nvPicPr>
        <xdr:cNvPr id="191" name="Picture 190">
          <a:extLst>
            <a:ext uri="{FF2B5EF4-FFF2-40B4-BE49-F238E27FC236}">
              <a16:creationId xmlns:a16="http://schemas.microsoft.com/office/drawing/2014/main" id="{04D7959C-76DB-6C4D-927C-40786AB9D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171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xdr:row>
      <xdr:rowOff>0</xdr:rowOff>
    </xdr:from>
    <xdr:to>
      <xdr:col>4</xdr:col>
      <xdr:colOff>190500</xdr:colOff>
      <xdr:row>59</xdr:row>
      <xdr:rowOff>190500</xdr:rowOff>
    </xdr:to>
    <xdr:pic>
      <xdr:nvPicPr>
        <xdr:cNvPr id="192" name="Picture 191">
          <a:extLst>
            <a:ext uri="{FF2B5EF4-FFF2-40B4-BE49-F238E27FC236}">
              <a16:creationId xmlns:a16="http://schemas.microsoft.com/office/drawing/2014/main" id="{F3575627-0489-E117-6A6C-4EE819A2C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268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xdr:row>
      <xdr:rowOff>0</xdr:rowOff>
    </xdr:from>
    <xdr:to>
      <xdr:col>4</xdr:col>
      <xdr:colOff>190500</xdr:colOff>
      <xdr:row>60</xdr:row>
      <xdr:rowOff>190500</xdr:rowOff>
    </xdr:to>
    <xdr:pic>
      <xdr:nvPicPr>
        <xdr:cNvPr id="193" name="Picture 192">
          <a:extLst>
            <a:ext uri="{FF2B5EF4-FFF2-40B4-BE49-F238E27FC236}">
              <a16:creationId xmlns:a16="http://schemas.microsoft.com/office/drawing/2014/main" id="{1DCD003D-8F32-7860-E21F-ECE17C4700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365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190500</xdr:colOff>
      <xdr:row>61</xdr:row>
      <xdr:rowOff>190500</xdr:rowOff>
    </xdr:to>
    <xdr:pic>
      <xdr:nvPicPr>
        <xdr:cNvPr id="194" name="Picture 193">
          <a:extLst>
            <a:ext uri="{FF2B5EF4-FFF2-40B4-BE49-F238E27FC236}">
              <a16:creationId xmlns:a16="http://schemas.microsoft.com/office/drawing/2014/main" id="{FEC738FE-79E3-68F7-C3B4-EE050BDBB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463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190500</xdr:colOff>
      <xdr:row>62</xdr:row>
      <xdr:rowOff>190500</xdr:rowOff>
    </xdr:to>
    <xdr:pic>
      <xdr:nvPicPr>
        <xdr:cNvPr id="195" name="Picture 194">
          <a:extLst>
            <a:ext uri="{FF2B5EF4-FFF2-40B4-BE49-F238E27FC236}">
              <a16:creationId xmlns:a16="http://schemas.microsoft.com/office/drawing/2014/main" id="{2083F705-03E0-01F1-A768-CF12718D1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560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xdr:row>
      <xdr:rowOff>0</xdr:rowOff>
    </xdr:from>
    <xdr:to>
      <xdr:col>4</xdr:col>
      <xdr:colOff>190500</xdr:colOff>
      <xdr:row>63</xdr:row>
      <xdr:rowOff>190500</xdr:rowOff>
    </xdr:to>
    <xdr:pic>
      <xdr:nvPicPr>
        <xdr:cNvPr id="196" name="Picture 195">
          <a:extLst>
            <a:ext uri="{FF2B5EF4-FFF2-40B4-BE49-F238E27FC236}">
              <a16:creationId xmlns:a16="http://schemas.microsoft.com/office/drawing/2014/main" id="{E405091A-79C4-6CF9-3A83-DEA8FD283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29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xdr:row>
      <xdr:rowOff>0</xdr:rowOff>
    </xdr:from>
    <xdr:to>
      <xdr:col>4</xdr:col>
      <xdr:colOff>190500</xdr:colOff>
      <xdr:row>64</xdr:row>
      <xdr:rowOff>190500</xdr:rowOff>
    </xdr:to>
    <xdr:pic>
      <xdr:nvPicPr>
        <xdr:cNvPr id="197" name="Picture 196">
          <a:extLst>
            <a:ext uri="{FF2B5EF4-FFF2-40B4-BE49-F238E27FC236}">
              <a16:creationId xmlns:a16="http://schemas.microsoft.com/office/drawing/2014/main" id="{EFF4EA8D-74E9-2E59-9F1B-66DD2DCAB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023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xdr:row>
      <xdr:rowOff>0</xdr:rowOff>
    </xdr:from>
    <xdr:to>
      <xdr:col>4</xdr:col>
      <xdr:colOff>190500</xdr:colOff>
      <xdr:row>65</xdr:row>
      <xdr:rowOff>190500</xdr:rowOff>
    </xdr:to>
    <xdr:pic>
      <xdr:nvPicPr>
        <xdr:cNvPr id="198" name="Picture 197">
          <a:extLst>
            <a:ext uri="{FF2B5EF4-FFF2-40B4-BE49-F238E27FC236}">
              <a16:creationId xmlns:a16="http://schemas.microsoft.com/office/drawing/2014/main" id="{07FE203F-3536-532E-4888-FE745BAE8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755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xdr:row>
      <xdr:rowOff>0</xdr:rowOff>
    </xdr:from>
    <xdr:to>
      <xdr:col>4</xdr:col>
      <xdr:colOff>190500</xdr:colOff>
      <xdr:row>66</xdr:row>
      <xdr:rowOff>190500</xdr:rowOff>
    </xdr:to>
    <xdr:pic>
      <xdr:nvPicPr>
        <xdr:cNvPr id="199" name="Picture 198">
          <a:extLst>
            <a:ext uri="{FF2B5EF4-FFF2-40B4-BE49-F238E27FC236}">
              <a16:creationId xmlns:a16="http://schemas.microsoft.com/office/drawing/2014/main" id="{DD2C6261-0883-188C-2372-28B0765C0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486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190500</xdr:colOff>
      <xdr:row>67</xdr:row>
      <xdr:rowOff>190500</xdr:rowOff>
    </xdr:to>
    <xdr:pic>
      <xdr:nvPicPr>
        <xdr:cNvPr id="200" name="Picture 199">
          <a:extLst>
            <a:ext uri="{FF2B5EF4-FFF2-40B4-BE49-F238E27FC236}">
              <a16:creationId xmlns:a16="http://schemas.microsoft.com/office/drawing/2014/main" id="{57FE2D1A-C742-A562-5D09-9C515A92CE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218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xdr:row>
      <xdr:rowOff>0</xdr:rowOff>
    </xdr:from>
    <xdr:to>
      <xdr:col>4</xdr:col>
      <xdr:colOff>190500</xdr:colOff>
      <xdr:row>68</xdr:row>
      <xdr:rowOff>190500</xdr:rowOff>
    </xdr:to>
    <xdr:pic>
      <xdr:nvPicPr>
        <xdr:cNvPr id="201" name="Picture 200">
          <a:extLst>
            <a:ext uri="{FF2B5EF4-FFF2-40B4-BE49-F238E27FC236}">
              <a16:creationId xmlns:a16="http://schemas.microsoft.com/office/drawing/2014/main" id="{1682E3FD-ECE3-A495-2058-33B6795543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315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190500</xdr:colOff>
      <xdr:row>69</xdr:row>
      <xdr:rowOff>190500</xdr:rowOff>
    </xdr:to>
    <xdr:pic>
      <xdr:nvPicPr>
        <xdr:cNvPr id="202" name="Picture 201">
          <a:extLst>
            <a:ext uri="{FF2B5EF4-FFF2-40B4-BE49-F238E27FC236}">
              <a16:creationId xmlns:a16="http://schemas.microsoft.com/office/drawing/2014/main" id="{C2E16FBC-A4FC-03DD-784F-5D9576237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412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190500</xdr:colOff>
      <xdr:row>70</xdr:row>
      <xdr:rowOff>190500</xdr:rowOff>
    </xdr:to>
    <xdr:pic>
      <xdr:nvPicPr>
        <xdr:cNvPr id="203" name="Picture 202">
          <a:extLst>
            <a:ext uri="{FF2B5EF4-FFF2-40B4-BE49-F238E27FC236}">
              <a16:creationId xmlns:a16="http://schemas.microsoft.com/office/drawing/2014/main" id="{74841934-C20C-22F1-1184-79E235264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509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xdr:row>
      <xdr:rowOff>0</xdr:rowOff>
    </xdr:from>
    <xdr:to>
      <xdr:col>4</xdr:col>
      <xdr:colOff>190500</xdr:colOff>
      <xdr:row>71</xdr:row>
      <xdr:rowOff>190500</xdr:rowOff>
    </xdr:to>
    <xdr:pic>
      <xdr:nvPicPr>
        <xdr:cNvPr id="204" name="Picture 203">
          <a:extLst>
            <a:ext uri="{FF2B5EF4-FFF2-40B4-BE49-F238E27FC236}">
              <a16:creationId xmlns:a16="http://schemas.microsoft.com/office/drawing/2014/main" id="{B822B0CB-BCD2-03F3-469D-FBBA2183E1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607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xdr:row>
      <xdr:rowOff>0</xdr:rowOff>
    </xdr:from>
    <xdr:to>
      <xdr:col>4</xdr:col>
      <xdr:colOff>190500</xdr:colOff>
      <xdr:row>72</xdr:row>
      <xdr:rowOff>190500</xdr:rowOff>
    </xdr:to>
    <xdr:pic>
      <xdr:nvPicPr>
        <xdr:cNvPr id="205" name="Picture 204">
          <a:extLst>
            <a:ext uri="{FF2B5EF4-FFF2-40B4-BE49-F238E27FC236}">
              <a16:creationId xmlns:a16="http://schemas.microsoft.com/office/drawing/2014/main" id="{BB1D72AD-34AE-AE25-E8FF-6BE67DDCF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887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xdr:row>
      <xdr:rowOff>0</xdr:rowOff>
    </xdr:from>
    <xdr:to>
      <xdr:col>4</xdr:col>
      <xdr:colOff>190500</xdr:colOff>
      <xdr:row>73</xdr:row>
      <xdr:rowOff>190500</xdr:rowOff>
    </xdr:to>
    <xdr:pic>
      <xdr:nvPicPr>
        <xdr:cNvPr id="206" name="Picture 205">
          <a:extLst>
            <a:ext uri="{FF2B5EF4-FFF2-40B4-BE49-F238E27FC236}">
              <a16:creationId xmlns:a16="http://schemas.microsoft.com/office/drawing/2014/main" id="{125E5840-48E3-75BA-CBC9-208C85A05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167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xdr:row>
      <xdr:rowOff>0</xdr:rowOff>
    </xdr:from>
    <xdr:to>
      <xdr:col>4</xdr:col>
      <xdr:colOff>190500</xdr:colOff>
      <xdr:row>74</xdr:row>
      <xdr:rowOff>190500</xdr:rowOff>
    </xdr:to>
    <xdr:pic>
      <xdr:nvPicPr>
        <xdr:cNvPr id="207" name="Picture 206">
          <a:extLst>
            <a:ext uri="{FF2B5EF4-FFF2-40B4-BE49-F238E27FC236}">
              <a16:creationId xmlns:a16="http://schemas.microsoft.com/office/drawing/2014/main" id="{028FF50D-3234-0C20-028E-6317C5753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447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xdr:row>
      <xdr:rowOff>0</xdr:rowOff>
    </xdr:from>
    <xdr:to>
      <xdr:col>4</xdr:col>
      <xdr:colOff>190500</xdr:colOff>
      <xdr:row>75</xdr:row>
      <xdr:rowOff>190500</xdr:rowOff>
    </xdr:to>
    <xdr:pic>
      <xdr:nvPicPr>
        <xdr:cNvPr id="208" name="Picture 207">
          <a:extLst>
            <a:ext uri="{FF2B5EF4-FFF2-40B4-BE49-F238E27FC236}">
              <a16:creationId xmlns:a16="http://schemas.microsoft.com/office/drawing/2014/main" id="{31E5768D-4005-0605-0544-814F74223B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727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xdr:row>
      <xdr:rowOff>0</xdr:rowOff>
    </xdr:from>
    <xdr:to>
      <xdr:col>4</xdr:col>
      <xdr:colOff>190500</xdr:colOff>
      <xdr:row>76</xdr:row>
      <xdr:rowOff>190500</xdr:rowOff>
    </xdr:to>
    <xdr:pic>
      <xdr:nvPicPr>
        <xdr:cNvPr id="209" name="Picture 208">
          <a:extLst>
            <a:ext uri="{FF2B5EF4-FFF2-40B4-BE49-F238E27FC236}">
              <a16:creationId xmlns:a16="http://schemas.microsoft.com/office/drawing/2014/main" id="{CD9F2B43-9D43-C31A-A014-CB73F133A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276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xdr:row>
      <xdr:rowOff>0</xdr:rowOff>
    </xdr:from>
    <xdr:to>
      <xdr:col>4</xdr:col>
      <xdr:colOff>190500</xdr:colOff>
      <xdr:row>77</xdr:row>
      <xdr:rowOff>190500</xdr:rowOff>
    </xdr:to>
    <xdr:pic>
      <xdr:nvPicPr>
        <xdr:cNvPr id="210" name="Picture 209">
          <a:extLst>
            <a:ext uri="{FF2B5EF4-FFF2-40B4-BE49-F238E27FC236}">
              <a16:creationId xmlns:a16="http://schemas.microsoft.com/office/drawing/2014/main" id="{514F53D3-F02E-3D2A-34C1-B371A35C1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825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xdr:row>
      <xdr:rowOff>0</xdr:rowOff>
    </xdr:from>
    <xdr:to>
      <xdr:col>4</xdr:col>
      <xdr:colOff>190500</xdr:colOff>
      <xdr:row>78</xdr:row>
      <xdr:rowOff>190500</xdr:rowOff>
    </xdr:to>
    <xdr:pic>
      <xdr:nvPicPr>
        <xdr:cNvPr id="211" name="Picture 210">
          <a:extLst>
            <a:ext uri="{FF2B5EF4-FFF2-40B4-BE49-F238E27FC236}">
              <a16:creationId xmlns:a16="http://schemas.microsoft.com/office/drawing/2014/main" id="{1F8E121A-F258-78AE-6AF8-62807FC17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373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xdr:row>
      <xdr:rowOff>0</xdr:rowOff>
    </xdr:from>
    <xdr:to>
      <xdr:col>4</xdr:col>
      <xdr:colOff>190500</xdr:colOff>
      <xdr:row>79</xdr:row>
      <xdr:rowOff>190500</xdr:rowOff>
    </xdr:to>
    <xdr:pic>
      <xdr:nvPicPr>
        <xdr:cNvPr id="212" name="Picture 211">
          <a:extLst>
            <a:ext uri="{FF2B5EF4-FFF2-40B4-BE49-F238E27FC236}">
              <a16:creationId xmlns:a16="http://schemas.microsoft.com/office/drawing/2014/main" id="{6862E47A-9ED2-E7D8-279D-44127F8DE0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922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xdr:row>
      <xdr:rowOff>0</xdr:rowOff>
    </xdr:from>
    <xdr:to>
      <xdr:col>4</xdr:col>
      <xdr:colOff>190500</xdr:colOff>
      <xdr:row>80</xdr:row>
      <xdr:rowOff>190500</xdr:rowOff>
    </xdr:to>
    <xdr:pic>
      <xdr:nvPicPr>
        <xdr:cNvPr id="213" name="Picture 212">
          <a:extLst>
            <a:ext uri="{FF2B5EF4-FFF2-40B4-BE49-F238E27FC236}">
              <a16:creationId xmlns:a16="http://schemas.microsoft.com/office/drawing/2014/main" id="{4B473832-42FA-7948-E912-67DEE988B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47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xdr:row>
      <xdr:rowOff>0</xdr:rowOff>
    </xdr:from>
    <xdr:to>
      <xdr:col>4</xdr:col>
      <xdr:colOff>190500</xdr:colOff>
      <xdr:row>81</xdr:row>
      <xdr:rowOff>190500</xdr:rowOff>
    </xdr:to>
    <xdr:pic>
      <xdr:nvPicPr>
        <xdr:cNvPr id="214" name="Picture 213">
          <a:extLst>
            <a:ext uri="{FF2B5EF4-FFF2-40B4-BE49-F238E27FC236}">
              <a16:creationId xmlns:a16="http://schemas.microsoft.com/office/drawing/2014/main" id="{DEDB460B-8892-E116-58BC-A2A6417C7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019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xdr:row>
      <xdr:rowOff>0</xdr:rowOff>
    </xdr:from>
    <xdr:to>
      <xdr:col>4</xdr:col>
      <xdr:colOff>190500</xdr:colOff>
      <xdr:row>82</xdr:row>
      <xdr:rowOff>190500</xdr:rowOff>
    </xdr:to>
    <xdr:pic>
      <xdr:nvPicPr>
        <xdr:cNvPr id="215" name="Picture 214">
          <a:extLst>
            <a:ext uri="{FF2B5EF4-FFF2-40B4-BE49-F238E27FC236}">
              <a16:creationId xmlns:a16="http://schemas.microsoft.com/office/drawing/2014/main" id="{F4290145-8B8E-0958-CE73-D283357D83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568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xdr:row>
      <xdr:rowOff>0</xdr:rowOff>
    </xdr:from>
    <xdr:to>
      <xdr:col>4</xdr:col>
      <xdr:colOff>190500</xdr:colOff>
      <xdr:row>83</xdr:row>
      <xdr:rowOff>190500</xdr:rowOff>
    </xdr:to>
    <xdr:pic>
      <xdr:nvPicPr>
        <xdr:cNvPr id="216" name="Picture 215">
          <a:extLst>
            <a:ext uri="{FF2B5EF4-FFF2-40B4-BE49-F238E27FC236}">
              <a16:creationId xmlns:a16="http://schemas.microsoft.com/office/drawing/2014/main" id="{0B3836D7-EB69-4A6D-B7F9-76D4A16DC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116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xdr:row>
      <xdr:rowOff>0</xdr:rowOff>
    </xdr:from>
    <xdr:to>
      <xdr:col>4</xdr:col>
      <xdr:colOff>190500</xdr:colOff>
      <xdr:row>84</xdr:row>
      <xdr:rowOff>190500</xdr:rowOff>
    </xdr:to>
    <xdr:pic>
      <xdr:nvPicPr>
        <xdr:cNvPr id="217" name="Picture 216">
          <a:extLst>
            <a:ext uri="{FF2B5EF4-FFF2-40B4-BE49-F238E27FC236}">
              <a16:creationId xmlns:a16="http://schemas.microsoft.com/office/drawing/2014/main" id="{53D9AE41-A00A-AA3A-A327-9737C244B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665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xdr:row>
      <xdr:rowOff>0</xdr:rowOff>
    </xdr:from>
    <xdr:to>
      <xdr:col>4</xdr:col>
      <xdr:colOff>190500</xdr:colOff>
      <xdr:row>85</xdr:row>
      <xdr:rowOff>190500</xdr:rowOff>
    </xdr:to>
    <xdr:pic>
      <xdr:nvPicPr>
        <xdr:cNvPr id="218" name="Picture 217">
          <a:extLst>
            <a:ext uri="{FF2B5EF4-FFF2-40B4-BE49-F238E27FC236}">
              <a16:creationId xmlns:a16="http://schemas.microsoft.com/office/drawing/2014/main" id="{12EB62A2-7B4F-FDAA-3832-F90AD52E2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214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xdr:row>
      <xdr:rowOff>0</xdr:rowOff>
    </xdr:from>
    <xdr:to>
      <xdr:col>4</xdr:col>
      <xdr:colOff>190500</xdr:colOff>
      <xdr:row>86</xdr:row>
      <xdr:rowOff>190500</xdr:rowOff>
    </xdr:to>
    <xdr:pic>
      <xdr:nvPicPr>
        <xdr:cNvPr id="219" name="Picture 218">
          <a:extLst>
            <a:ext uri="{FF2B5EF4-FFF2-40B4-BE49-F238E27FC236}">
              <a16:creationId xmlns:a16="http://schemas.microsoft.com/office/drawing/2014/main" id="{FE09D43C-736A-8F63-43B7-BC68CAA04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762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87</xdr:row>
      <xdr:rowOff>0</xdr:rowOff>
    </xdr:from>
    <xdr:to>
      <xdr:col>4</xdr:col>
      <xdr:colOff>190500</xdr:colOff>
      <xdr:row>87</xdr:row>
      <xdr:rowOff>190500</xdr:rowOff>
    </xdr:to>
    <xdr:pic>
      <xdr:nvPicPr>
        <xdr:cNvPr id="220" name="Picture 219">
          <a:extLst>
            <a:ext uri="{FF2B5EF4-FFF2-40B4-BE49-F238E27FC236}">
              <a16:creationId xmlns:a16="http://schemas.microsoft.com/office/drawing/2014/main" id="{97B27ACC-2E14-A9D3-1447-F81467897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311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xdr:row>
      <xdr:rowOff>0</xdr:rowOff>
    </xdr:from>
    <xdr:to>
      <xdr:col>4</xdr:col>
      <xdr:colOff>190500</xdr:colOff>
      <xdr:row>88</xdr:row>
      <xdr:rowOff>190500</xdr:rowOff>
    </xdr:to>
    <xdr:pic>
      <xdr:nvPicPr>
        <xdr:cNvPr id="221" name="Picture 220">
          <a:extLst>
            <a:ext uri="{FF2B5EF4-FFF2-40B4-BE49-F238E27FC236}">
              <a16:creationId xmlns:a16="http://schemas.microsoft.com/office/drawing/2014/main" id="{4A63D9B2-4AA8-F5C7-22BA-7FE5D7C3B0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860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xdr:row>
      <xdr:rowOff>0</xdr:rowOff>
    </xdr:from>
    <xdr:to>
      <xdr:col>4</xdr:col>
      <xdr:colOff>190500</xdr:colOff>
      <xdr:row>89</xdr:row>
      <xdr:rowOff>190500</xdr:rowOff>
    </xdr:to>
    <xdr:pic>
      <xdr:nvPicPr>
        <xdr:cNvPr id="222" name="Picture 221">
          <a:extLst>
            <a:ext uri="{FF2B5EF4-FFF2-40B4-BE49-F238E27FC236}">
              <a16:creationId xmlns:a16="http://schemas.microsoft.com/office/drawing/2014/main" id="{1153C6BA-A8C0-07B7-80B1-614EF568C3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408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xdr:row>
      <xdr:rowOff>0</xdr:rowOff>
    </xdr:from>
    <xdr:to>
      <xdr:col>4</xdr:col>
      <xdr:colOff>190500</xdr:colOff>
      <xdr:row>91</xdr:row>
      <xdr:rowOff>190500</xdr:rowOff>
    </xdr:to>
    <xdr:pic>
      <xdr:nvPicPr>
        <xdr:cNvPr id="223" name="Picture 222">
          <a:extLst>
            <a:ext uri="{FF2B5EF4-FFF2-40B4-BE49-F238E27FC236}">
              <a16:creationId xmlns:a16="http://schemas.microsoft.com/office/drawing/2014/main" id="{93208D8F-8B74-7E3D-8A76-2BF6FDB56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969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xdr:row>
      <xdr:rowOff>0</xdr:rowOff>
    </xdr:from>
    <xdr:to>
      <xdr:col>4</xdr:col>
      <xdr:colOff>190500</xdr:colOff>
      <xdr:row>93</xdr:row>
      <xdr:rowOff>190500</xdr:rowOff>
    </xdr:to>
    <xdr:pic>
      <xdr:nvPicPr>
        <xdr:cNvPr id="224" name="Picture 223">
          <a:extLst>
            <a:ext uri="{FF2B5EF4-FFF2-40B4-BE49-F238E27FC236}">
              <a16:creationId xmlns:a16="http://schemas.microsoft.com/office/drawing/2014/main" id="{1A67A6F2-3EB2-D3C0-C683-11925D1CF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5529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96</xdr:row>
      <xdr:rowOff>0</xdr:rowOff>
    </xdr:from>
    <xdr:to>
      <xdr:col>4</xdr:col>
      <xdr:colOff>190500</xdr:colOff>
      <xdr:row>96</xdr:row>
      <xdr:rowOff>190500</xdr:rowOff>
    </xdr:to>
    <xdr:pic>
      <xdr:nvPicPr>
        <xdr:cNvPr id="225" name="Picture 224">
          <a:extLst>
            <a:ext uri="{FF2B5EF4-FFF2-40B4-BE49-F238E27FC236}">
              <a16:creationId xmlns:a16="http://schemas.microsoft.com/office/drawing/2014/main" id="{2FB6C009-8551-C4B6-0B99-BD8EA135B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369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100</xdr:row>
      <xdr:rowOff>0</xdr:rowOff>
    </xdr:from>
    <xdr:to>
      <xdr:col>4</xdr:col>
      <xdr:colOff>190500</xdr:colOff>
      <xdr:row>100</xdr:row>
      <xdr:rowOff>190500</xdr:rowOff>
    </xdr:to>
    <xdr:pic>
      <xdr:nvPicPr>
        <xdr:cNvPr id="226" name="Picture 225">
          <a:extLst>
            <a:ext uri="{FF2B5EF4-FFF2-40B4-BE49-F238E27FC236}">
              <a16:creationId xmlns:a16="http://schemas.microsoft.com/office/drawing/2014/main" id="{86CB082C-FECA-62DB-3104-BC452D1303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490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101</xdr:row>
      <xdr:rowOff>0</xdr:rowOff>
    </xdr:from>
    <xdr:to>
      <xdr:col>4</xdr:col>
      <xdr:colOff>190500</xdr:colOff>
      <xdr:row>101</xdr:row>
      <xdr:rowOff>190500</xdr:rowOff>
    </xdr:to>
    <xdr:pic>
      <xdr:nvPicPr>
        <xdr:cNvPr id="227" name="Picture 226">
          <a:extLst>
            <a:ext uri="{FF2B5EF4-FFF2-40B4-BE49-F238E27FC236}">
              <a16:creationId xmlns:a16="http://schemas.microsoft.com/office/drawing/2014/main" id="{581B07F0-40F4-B0E2-91C6-A7064494BA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5770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xdr:row>
      <xdr:rowOff>0</xdr:rowOff>
    </xdr:from>
    <xdr:to>
      <xdr:col>4</xdr:col>
      <xdr:colOff>190500</xdr:colOff>
      <xdr:row>102</xdr:row>
      <xdr:rowOff>190500</xdr:rowOff>
    </xdr:to>
    <xdr:pic>
      <xdr:nvPicPr>
        <xdr:cNvPr id="228" name="Picture 227">
          <a:extLst>
            <a:ext uri="{FF2B5EF4-FFF2-40B4-BE49-F238E27FC236}">
              <a16:creationId xmlns:a16="http://schemas.microsoft.com/office/drawing/2014/main" id="{CFA4CF8B-ED04-4E7F-2DF2-67FDA1C15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7050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xdr:row>
      <xdr:rowOff>0</xdr:rowOff>
    </xdr:from>
    <xdr:to>
      <xdr:col>4</xdr:col>
      <xdr:colOff>190500</xdr:colOff>
      <xdr:row>103</xdr:row>
      <xdr:rowOff>190500</xdr:rowOff>
    </xdr:to>
    <xdr:pic>
      <xdr:nvPicPr>
        <xdr:cNvPr id="229" name="Picture 228">
          <a:extLst>
            <a:ext uri="{FF2B5EF4-FFF2-40B4-BE49-F238E27FC236}">
              <a16:creationId xmlns:a16="http://schemas.microsoft.com/office/drawing/2014/main" id="{0FEF01A8-03B4-1030-1542-6D48CA4A9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833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xdr:row>
      <xdr:rowOff>0</xdr:rowOff>
    </xdr:from>
    <xdr:to>
      <xdr:col>4</xdr:col>
      <xdr:colOff>190500</xdr:colOff>
      <xdr:row>104</xdr:row>
      <xdr:rowOff>190500</xdr:rowOff>
    </xdr:to>
    <xdr:pic>
      <xdr:nvPicPr>
        <xdr:cNvPr id="230" name="Picture 229">
          <a:extLst>
            <a:ext uri="{FF2B5EF4-FFF2-40B4-BE49-F238E27FC236}">
              <a16:creationId xmlns:a16="http://schemas.microsoft.com/office/drawing/2014/main" id="{D0BF0F83-754D-D5ED-B494-EAFD5E8D4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9611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xdr:row>
      <xdr:rowOff>0</xdr:rowOff>
    </xdr:from>
    <xdr:to>
      <xdr:col>4</xdr:col>
      <xdr:colOff>190500</xdr:colOff>
      <xdr:row>105</xdr:row>
      <xdr:rowOff>190500</xdr:rowOff>
    </xdr:to>
    <xdr:pic>
      <xdr:nvPicPr>
        <xdr:cNvPr id="231" name="Picture 230">
          <a:extLst>
            <a:ext uri="{FF2B5EF4-FFF2-40B4-BE49-F238E27FC236}">
              <a16:creationId xmlns:a16="http://schemas.microsoft.com/office/drawing/2014/main" id="{BA299FE8-B268-1AE8-5F8C-A6BD48ACC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0891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xdr:row>
      <xdr:rowOff>0</xdr:rowOff>
    </xdr:from>
    <xdr:to>
      <xdr:col>4</xdr:col>
      <xdr:colOff>190500</xdr:colOff>
      <xdr:row>106</xdr:row>
      <xdr:rowOff>190500</xdr:rowOff>
    </xdr:to>
    <xdr:pic>
      <xdr:nvPicPr>
        <xdr:cNvPr id="232" name="Picture 231">
          <a:extLst>
            <a:ext uri="{FF2B5EF4-FFF2-40B4-BE49-F238E27FC236}">
              <a16:creationId xmlns:a16="http://schemas.microsoft.com/office/drawing/2014/main" id="{B97DFAA4-D578-99A6-7E74-304ED4B1F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1622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xdr:row>
      <xdr:rowOff>0</xdr:rowOff>
    </xdr:from>
    <xdr:to>
      <xdr:col>4</xdr:col>
      <xdr:colOff>190500</xdr:colOff>
      <xdr:row>107</xdr:row>
      <xdr:rowOff>190500</xdr:rowOff>
    </xdr:to>
    <xdr:pic>
      <xdr:nvPicPr>
        <xdr:cNvPr id="233" name="Picture 232">
          <a:extLst>
            <a:ext uri="{FF2B5EF4-FFF2-40B4-BE49-F238E27FC236}">
              <a16:creationId xmlns:a16="http://schemas.microsoft.com/office/drawing/2014/main" id="{4B415251-8405-085D-5ECE-1064BB3FF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2354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108</xdr:row>
      <xdr:rowOff>0</xdr:rowOff>
    </xdr:from>
    <xdr:to>
      <xdr:col>4</xdr:col>
      <xdr:colOff>190500</xdr:colOff>
      <xdr:row>108</xdr:row>
      <xdr:rowOff>190500</xdr:rowOff>
    </xdr:to>
    <xdr:pic>
      <xdr:nvPicPr>
        <xdr:cNvPr id="234" name="Picture 233">
          <a:extLst>
            <a:ext uri="{FF2B5EF4-FFF2-40B4-BE49-F238E27FC236}">
              <a16:creationId xmlns:a16="http://schemas.microsoft.com/office/drawing/2014/main" id="{812680DE-59B3-32BC-D962-B3A52F9680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3085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109</xdr:row>
      <xdr:rowOff>0</xdr:rowOff>
    </xdr:from>
    <xdr:to>
      <xdr:col>4</xdr:col>
      <xdr:colOff>190500</xdr:colOff>
      <xdr:row>109</xdr:row>
      <xdr:rowOff>190500</xdr:rowOff>
    </xdr:to>
    <xdr:pic>
      <xdr:nvPicPr>
        <xdr:cNvPr id="235" name="Picture 234">
          <a:extLst>
            <a:ext uri="{FF2B5EF4-FFF2-40B4-BE49-F238E27FC236}">
              <a16:creationId xmlns:a16="http://schemas.microsoft.com/office/drawing/2014/main" id="{879456CC-56D8-923B-BA55-9E9A70A61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3817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110</xdr:row>
      <xdr:rowOff>0</xdr:rowOff>
    </xdr:from>
    <xdr:to>
      <xdr:col>4</xdr:col>
      <xdr:colOff>190500</xdr:colOff>
      <xdr:row>110</xdr:row>
      <xdr:rowOff>190500</xdr:rowOff>
    </xdr:to>
    <xdr:pic>
      <xdr:nvPicPr>
        <xdr:cNvPr id="236" name="Picture 235">
          <a:extLst>
            <a:ext uri="{FF2B5EF4-FFF2-40B4-BE49-F238E27FC236}">
              <a16:creationId xmlns:a16="http://schemas.microsoft.com/office/drawing/2014/main" id="{845CBDD2-EE6C-21ED-1357-2D690EFFCD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4914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111</xdr:row>
      <xdr:rowOff>0</xdr:rowOff>
    </xdr:from>
    <xdr:to>
      <xdr:col>4</xdr:col>
      <xdr:colOff>190500</xdr:colOff>
      <xdr:row>111</xdr:row>
      <xdr:rowOff>190500</xdr:rowOff>
    </xdr:to>
    <xdr:pic>
      <xdr:nvPicPr>
        <xdr:cNvPr id="237" name="Picture 236">
          <a:extLst>
            <a:ext uri="{FF2B5EF4-FFF2-40B4-BE49-F238E27FC236}">
              <a16:creationId xmlns:a16="http://schemas.microsoft.com/office/drawing/2014/main" id="{58522E97-8AE2-994E-7C2D-626D654887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5646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112</xdr:row>
      <xdr:rowOff>0</xdr:rowOff>
    </xdr:from>
    <xdr:to>
      <xdr:col>4</xdr:col>
      <xdr:colOff>190500</xdr:colOff>
      <xdr:row>112</xdr:row>
      <xdr:rowOff>190500</xdr:rowOff>
    </xdr:to>
    <xdr:pic>
      <xdr:nvPicPr>
        <xdr:cNvPr id="238" name="Picture 237">
          <a:extLst>
            <a:ext uri="{FF2B5EF4-FFF2-40B4-BE49-F238E27FC236}">
              <a16:creationId xmlns:a16="http://schemas.microsoft.com/office/drawing/2014/main" id="{FDD6F044-8194-1D03-47B1-F58423448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7109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113</xdr:row>
      <xdr:rowOff>0</xdr:rowOff>
    </xdr:from>
    <xdr:to>
      <xdr:col>4</xdr:col>
      <xdr:colOff>190500</xdr:colOff>
      <xdr:row>113</xdr:row>
      <xdr:rowOff>190500</xdr:rowOff>
    </xdr:to>
    <xdr:pic>
      <xdr:nvPicPr>
        <xdr:cNvPr id="239" name="Picture 238">
          <a:extLst>
            <a:ext uri="{FF2B5EF4-FFF2-40B4-BE49-F238E27FC236}">
              <a16:creationId xmlns:a16="http://schemas.microsoft.com/office/drawing/2014/main" id="{4501BDE9-5E78-345A-FCB0-45FEF7B6F8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8572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114</xdr:row>
      <xdr:rowOff>0</xdr:rowOff>
    </xdr:from>
    <xdr:to>
      <xdr:col>4</xdr:col>
      <xdr:colOff>190500</xdr:colOff>
      <xdr:row>114</xdr:row>
      <xdr:rowOff>190500</xdr:rowOff>
    </xdr:to>
    <xdr:pic>
      <xdr:nvPicPr>
        <xdr:cNvPr id="240" name="Picture 239">
          <a:extLst>
            <a:ext uri="{FF2B5EF4-FFF2-40B4-BE49-F238E27FC236}">
              <a16:creationId xmlns:a16="http://schemas.microsoft.com/office/drawing/2014/main" id="{FD5A8EC4-1D9D-0081-7C73-7772637D18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0035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115</xdr:row>
      <xdr:rowOff>0</xdr:rowOff>
    </xdr:from>
    <xdr:to>
      <xdr:col>4</xdr:col>
      <xdr:colOff>190500</xdr:colOff>
      <xdr:row>115</xdr:row>
      <xdr:rowOff>190500</xdr:rowOff>
    </xdr:to>
    <xdr:pic>
      <xdr:nvPicPr>
        <xdr:cNvPr id="241" name="Picture 240">
          <a:extLst>
            <a:ext uri="{FF2B5EF4-FFF2-40B4-BE49-F238E27FC236}">
              <a16:creationId xmlns:a16="http://schemas.microsoft.com/office/drawing/2014/main" id="{B8946792-471F-5B8C-1728-624065859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1498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116</xdr:row>
      <xdr:rowOff>0</xdr:rowOff>
    </xdr:from>
    <xdr:to>
      <xdr:col>4</xdr:col>
      <xdr:colOff>190500</xdr:colOff>
      <xdr:row>116</xdr:row>
      <xdr:rowOff>190500</xdr:rowOff>
    </xdr:to>
    <xdr:pic>
      <xdr:nvPicPr>
        <xdr:cNvPr id="242" name="Picture 241">
          <a:extLst>
            <a:ext uri="{FF2B5EF4-FFF2-40B4-BE49-F238E27FC236}">
              <a16:creationId xmlns:a16="http://schemas.microsoft.com/office/drawing/2014/main" id="{2AAE675F-9EFF-1F7E-6AE4-12B04625D5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2961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117</xdr:row>
      <xdr:rowOff>0</xdr:rowOff>
    </xdr:from>
    <xdr:to>
      <xdr:col>4</xdr:col>
      <xdr:colOff>190500</xdr:colOff>
      <xdr:row>117</xdr:row>
      <xdr:rowOff>190500</xdr:rowOff>
    </xdr:to>
    <xdr:pic>
      <xdr:nvPicPr>
        <xdr:cNvPr id="243" name="Picture 242">
          <a:extLst>
            <a:ext uri="{FF2B5EF4-FFF2-40B4-BE49-F238E27FC236}">
              <a16:creationId xmlns:a16="http://schemas.microsoft.com/office/drawing/2014/main" id="{7A5F9CC1-2F9D-BA3B-BDF6-D6AB307BF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4424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118</xdr:row>
      <xdr:rowOff>0</xdr:rowOff>
    </xdr:from>
    <xdr:to>
      <xdr:col>4</xdr:col>
      <xdr:colOff>190500</xdr:colOff>
      <xdr:row>118</xdr:row>
      <xdr:rowOff>190500</xdr:rowOff>
    </xdr:to>
    <xdr:pic>
      <xdr:nvPicPr>
        <xdr:cNvPr id="244" name="Picture 243">
          <a:extLst>
            <a:ext uri="{FF2B5EF4-FFF2-40B4-BE49-F238E27FC236}">
              <a16:creationId xmlns:a16="http://schemas.microsoft.com/office/drawing/2014/main" id="{CF5B0D0D-AF32-178A-97B0-73D62E4A1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5887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119</xdr:row>
      <xdr:rowOff>0</xdr:rowOff>
    </xdr:from>
    <xdr:to>
      <xdr:col>4</xdr:col>
      <xdr:colOff>190500</xdr:colOff>
      <xdr:row>119</xdr:row>
      <xdr:rowOff>190500</xdr:rowOff>
    </xdr:to>
    <xdr:pic>
      <xdr:nvPicPr>
        <xdr:cNvPr id="245" name="Picture 244">
          <a:extLst>
            <a:ext uri="{FF2B5EF4-FFF2-40B4-BE49-F238E27FC236}">
              <a16:creationId xmlns:a16="http://schemas.microsoft.com/office/drawing/2014/main" id="{E93930D2-584C-A182-6AE3-8D9DAF5BD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7350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120</xdr:row>
      <xdr:rowOff>0</xdr:rowOff>
    </xdr:from>
    <xdr:to>
      <xdr:col>4</xdr:col>
      <xdr:colOff>190500</xdr:colOff>
      <xdr:row>120</xdr:row>
      <xdr:rowOff>190500</xdr:rowOff>
    </xdr:to>
    <xdr:pic>
      <xdr:nvPicPr>
        <xdr:cNvPr id="246" name="Picture 245">
          <a:extLst>
            <a:ext uri="{FF2B5EF4-FFF2-40B4-BE49-F238E27FC236}">
              <a16:creationId xmlns:a16="http://schemas.microsoft.com/office/drawing/2014/main" id="{41406D08-FD37-8A77-8E4F-A7BC19DEDB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8813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121</xdr:row>
      <xdr:rowOff>0</xdr:rowOff>
    </xdr:from>
    <xdr:to>
      <xdr:col>4</xdr:col>
      <xdr:colOff>190500</xdr:colOff>
      <xdr:row>121</xdr:row>
      <xdr:rowOff>190500</xdr:rowOff>
    </xdr:to>
    <xdr:pic>
      <xdr:nvPicPr>
        <xdr:cNvPr id="247" name="Picture 246">
          <a:extLst>
            <a:ext uri="{FF2B5EF4-FFF2-40B4-BE49-F238E27FC236}">
              <a16:creationId xmlns:a16="http://schemas.microsoft.com/office/drawing/2014/main" id="{CC09192A-F0EE-AD87-6FC4-548EBB9B7D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0276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122</xdr:row>
      <xdr:rowOff>0</xdr:rowOff>
    </xdr:from>
    <xdr:to>
      <xdr:col>4</xdr:col>
      <xdr:colOff>190500</xdr:colOff>
      <xdr:row>122</xdr:row>
      <xdr:rowOff>190500</xdr:rowOff>
    </xdr:to>
    <xdr:pic>
      <xdr:nvPicPr>
        <xdr:cNvPr id="248" name="Picture 247">
          <a:extLst>
            <a:ext uri="{FF2B5EF4-FFF2-40B4-BE49-F238E27FC236}">
              <a16:creationId xmlns:a16="http://schemas.microsoft.com/office/drawing/2014/main" id="{A98E8DEC-5E65-EA13-143C-4090F33C2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1373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126</xdr:row>
      <xdr:rowOff>0</xdr:rowOff>
    </xdr:from>
    <xdr:to>
      <xdr:col>4</xdr:col>
      <xdr:colOff>190500</xdr:colOff>
      <xdr:row>126</xdr:row>
      <xdr:rowOff>190500</xdr:rowOff>
    </xdr:to>
    <xdr:pic>
      <xdr:nvPicPr>
        <xdr:cNvPr id="249" name="Picture 248">
          <a:extLst>
            <a:ext uri="{FF2B5EF4-FFF2-40B4-BE49-F238E27FC236}">
              <a16:creationId xmlns:a16="http://schemas.microsoft.com/office/drawing/2014/main" id="{C0E2DF81-4996-2F6B-19FF-4DF0FB221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466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127</xdr:row>
      <xdr:rowOff>0</xdr:rowOff>
    </xdr:from>
    <xdr:to>
      <xdr:col>4</xdr:col>
      <xdr:colOff>190500</xdr:colOff>
      <xdr:row>127</xdr:row>
      <xdr:rowOff>190500</xdr:rowOff>
    </xdr:to>
    <xdr:pic>
      <xdr:nvPicPr>
        <xdr:cNvPr id="250" name="Picture 249">
          <a:extLst>
            <a:ext uri="{FF2B5EF4-FFF2-40B4-BE49-F238E27FC236}">
              <a16:creationId xmlns:a16="http://schemas.microsoft.com/office/drawing/2014/main" id="{6426CEDE-4A2F-DECE-67A7-FFAB1D534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5397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190500</xdr:colOff>
      <xdr:row>128</xdr:row>
      <xdr:rowOff>190500</xdr:rowOff>
    </xdr:to>
    <xdr:pic>
      <xdr:nvPicPr>
        <xdr:cNvPr id="251" name="Picture 250">
          <a:extLst>
            <a:ext uri="{FF2B5EF4-FFF2-40B4-BE49-F238E27FC236}">
              <a16:creationId xmlns:a16="http://schemas.microsoft.com/office/drawing/2014/main" id="{DE929F67-2EC7-AF49-67E0-6A33489E8A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5945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129</xdr:row>
      <xdr:rowOff>0</xdr:rowOff>
    </xdr:from>
    <xdr:to>
      <xdr:col>4</xdr:col>
      <xdr:colOff>190500</xdr:colOff>
      <xdr:row>129</xdr:row>
      <xdr:rowOff>190500</xdr:rowOff>
    </xdr:to>
    <xdr:pic>
      <xdr:nvPicPr>
        <xdr:cNvPr id="252" name="Picture 251">
          <a:extLst>
            <a:ext uri="{FF2B5EF4-FFF2-40B4-BE49-F238E27FC236}">
              <a16:creationId xmlns:a16="http://schemas.microsoft.com/office/drawing/2014/main" id="{22944314-9AF2-2A5A-0DFE-285F8A18A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6494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132</xdr:row>
      <xdr:rowOff>0</xdr:rowOff>
    </xdr:from>
    <xdr:to>
      <xdr:col>4</xdr:col>
      <xdr:colOff>190500</xdr:colOff>
      <xdr:row>132</xdr:row>
      <xdr:rowOff>190500</xdr:rowOff>
    </xdr:to>
    <xdr:pic>
      <xdr:nvPicPr>
        <xdr:cNvPr id="253" name="Picture 252">
          <a:extLst>
            <a:ext uri="{FF2B5EF4-FFF2-40B4-BE49-F238E27FC236}">
              <a16:creationId xmlns:a16="http://schemas.microsoft.com/office/drawing/2014/main" id="{3E21BF37-F50B-1CDF-C878-2EE5B0B01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887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133</xdr:row>
      <xdr:rowOff>0</xdr:rowOff>
    </xdr:from>
    <xdr:to>
      <xdr:col>4</xdr:col>
      <xdr:colOff>190500</xdr:colOff>
      <xdr:row>133</xdr:row>
      <xdr:rowOff>190500</xdr:rowOff>
    </xdr:to>
    <xdr:pic>
      <xdr:nvPicPr>
        <xdr:cNvPr id="254" name="Picture 253">
          <a:extLst>
            <a:ext uri="{FF2B5EF4-FFF2-40B4-BE49-F238E27FC236}">
              <a16:creationId xmlns:a16="http://schemas.microsoft.com/office/drawing/2014/main" id="{8662B147-D098-C3FA-CDE9-BBE7004511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9420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134</xdr:row>
      <xdr:rowOff>0</xdr:rowOff>
    </xdr:from>
    <xdr:to>
      <xdr:col>4</xdr:col>
      <xdr:colOff>190500</xdr:colOff>
      <xdr:row>134</xdr:row>
      <xdr:rowOff>190500</xdr:rowOff>
    </xdr:to>
    <xdr:pic>
      <xdr:nvPicPr>
        <xdr:cNvPr id="255" name="Picture 254">
          <a:extLst>
            <a:ext uri="{FF2B5EF4-FFF2-40B4-BE49-F238E27FC236}">
              <a16:creationId xmlns:a16="http://schemas.microsoft.com/office/drawing/2014/main" id="{796C1E20-0463-0D80-AEF6-96DD4C0F8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0152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142</xdr:row>
      <xdr:rowOff>0</xdr:rowOff>
    </xdr:from>
    <xdr:to>
      <xdr:col>4</xdr:col>
      <xdr:colOff>190500</xdr:colOff>
      <xdr:row>142</xdr:row>
      <xdr:rowOff>190500</xdr:rowOff>
    </xdr:to>
    <xdr:pic>
      <xdr:nvPicPr>
        <xdr:cNvPr id="256" name="Picture 255">
          <a:extLst>
            <a:ext uri="{FF2B5EF4-FFF2-40B4-BE49-F238E27FC236}">
              <a16:creationId xmlns:a16="http://schemas.microsoft.com/office/drawing/2014/main" id="{4930CCD5-28B5-6941-E4A4-D3C5794E4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7101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143</xdr:row>
      <xdr:rowOff>0</xdr:rowOff>
    </xdr:from>
    <xdr:to>
      <xdr:col>4</xdr:col>
      <xdr:colOff>190500</xdr:colOff>
      <xdr:row>143</xdr:row>
      <xdr:rowOff>190500</xdr:rowOff>
    </xdr:to>
    <xdr:pic>
      <xdr:nvPicPr>
        <xdr:cNvPr id="257" name="Picture 256">
          <a:extLst>
            <a:ext uri="{FF2B5EF4-FFF2-40B4-BE49-F238E27FC236}">
              <a16:creationId xmlns:a16="http://schemas.microsoft.com/office/drawing/2014/main" id="{D1D1A464-B64E-3CC8-AFFD-FD2F84DE5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801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144</xdr:row>
      <xdr:rowOff>0</xdr:rowOff>
    </xdr:from>
    <xdr:to>
      <xdr:col>4</xdr:col>
      <xdr:colOff>190500</xdr:colOff>
      <xdr:row>144</xdr:row>
      <xdr:rowOff>190500</xdr:rowOff>
    </xdr:to>
    <xdr:pic>
      <xdr:nvPicPr>
        <xdr:cNvPr id="258" name="Picture 257">
          <a:extLst>
            <a:ext uri="{FF2B5EF4-FFF2-40B4-BE49-F238E27FC236}">
              <a16:creationId xmlns:a16="http://schemas.microsoft.com/office/drawing/2014/main" id="{252FA613-9B45-4A09-6A63-9147935FE7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8930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145</xdr:row>
      <xdr:rowOff>0</xdr:rowOff>
    </xdr:from>
    <xdr:to>
      <xdr:col>4</xdr:col>
      <xdr:colOff>190500</xdr:colOff>
      <xdr:row>145</xdr:row>
      <xdr:rowOff>190500</xdr:rowOff>
    </xdr:to>
    <xdr:pic>
      <xdr:nvPicPr>
        <xdr:cNvPr id="259" name="Picture 258">
          <a:extLst>
            <a:ext uri="{FF2B5EF4-FFF2-40B4-BE49-F238E27FC236}">
              <a16:creationId xmlns:a16="http://schemas.microsoft.com/office/drawing/2014/main" id="{440CCC82-F4FC-46E6-0F28-EFF5206E03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9479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146</xdr:row>
      <xdr:rowOff>0</xdr:rowOff>
    </xdr:from>
    <xdr:to>
      <xdr:col>4</xdr:col>
      <xdr:colOff>190500</xdr:colOff>
      <xdr:row>146</xdr:row>
      <xdr:rowOff>190500</xdr:rowOff>
    </xdr:to>
    <xdr:pic>
      <xdr:nvPicPr>
        <xdr:cNvPr id="260" name="Picture 259">
          <a:extLst>
            <a:ext uri="{FF2B5EF4-FFF2-40B4-BE49-F238E27FC236}">
              <a16:creationId xmlns:a16="http://schemas.microsoft.com/office/drawing/2014/main" id="{EDF185BF-2029-AC77-1D42-764802FB07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0027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147</xdr:row>
      <xdr:rowOff>0</xdr:rowOff>
    </xdr:from>
    <xdr:to>
      <xdr:col>4</xdr:col>
      <xdr:colOff>190500</xdr:colOff>
      <xdr:row>147</xdr:row>
      <xdr:rowOff>190500</xdr:rowOff>
    </xdr:to>
    <xdr:pic>
      <xdr:nvPicPr>
        <xdr:cNvPr id="261" name="Picture 260">
          <a:extLst>
            <a:ext uri="{FF2B5EF4-FFF2-40B4-BE49-F238E27FC236}">
              <a16:creationId xmlns:a16="http://schemas.microsoft.com/office/drawing/2014/main" id="{41A5380C-333C-FC6E-E72C-90BCA7E65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0942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148</xdr:row>
      <xdr:rowOff>0</xdr:rowOff>
    </xdr:from>
    <xdr:to>
      <xdr:col>4</xdr:col>
      <xdr:colOff>190500</xdr:colOff>
      <xdr:row>148</xdr:row>
      <xdr:rowOff>190500</xdr:rowOff>
    </xdr:to>
    <xdr:pic>
      <xdr:nvPicPr>
        <xdr:cNvPr id="262" name="Picture 261">
          <a:extLst>
            <a:ext uri="{FF2B5EF4-FFF2-40B4-BE49-F238E27FC236}">
              <a16:creationId xmlns:a16="http://schemas.microsoft.com/office/drawing/2014/main" id="{1B8ADFDE-7D85-C3BB-6311-80C5656B7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1856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149</xdr:row>
      <xdr:rowOff>0</xdr:rowOff>
    </xdr:from>
    <xdr:to>
      <xdr:col>4</xdr:col>
      <xdr:colOff>190500</xdr:colOff>
      <xdr:row>149</xdr:row>
      <xdr:rowOff>190500</xdr:rowOff>
    </xdr:to>
    <xdr:pic>
      <xdr:nvPicPr>
        <xdr:cNvPr id="263" name="Picture 262">
          <a:extLst>
            <a:ext uri="{FF2B5EF4-FFF2-40B4-BE49-F238E27FC236}">
              <a16:creationId xmlns:a16="http://schemas.microsoft.com/office/drawing/2014/main" id="{B53B2097-5614-A20B-9D82-0A66190D3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2770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150</xdr:row>
      <xdr:rowOff>0</xdr:rowOff>
    </xdr:from>
    <xdr:to>
      <xdr:col>4</xdr:col>
      <xdr:colOff>190500</xdr:colOff>
      <xdr:row>150</xdr:row>
      <xdr:rowOff>190500</xdr:rowOff>
    </xdr:to>
    <xdr:pic>
      <xdr:nvPicPr>
        <xdr:cNvPr id="264" name="Picture 263">
          <a:extLst>
            <a:ext uri="{FF2B5EF4-FFF2-40B4-BE49-F238E27FC236}">
              <a16:creationId xmlns:a16="http://schemas.microsoft.com/office/drawing/2014/main" id="{EB8CC3AF-1902-E421-E284-9F669F5FD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3685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151</xdr:row>
      <xdr:rowOff>0</xdr:rowOff>
    </xdr:from>
    <xdr:to>
      <xdr:col>4</xdr:col>
      <xdr:colOff>190500</xdr:colOff>
      <xdr:row>151</xdr:row>
      <xdr:rowOff>190500</xdr:rowOff>
    </xdr:to>
    <xdr:pic>
      <xdr:nvPicPr>
        <xdr:cNvPr id="265" name="Picture 264">
          <a:extLst>
            <a:ext uri="{FF2B5EF4-FFF2-40B4-BE49-F238E27FC236}">
              <a16:creationId xmlns:a16="http://schemas.microsoft.com/office/drawing/2014/main" id="{315393C4-AE08-9CD8-F9CA-47DD5DE11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4416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153</xdr:row>
      <xdr:rowOff>0</xdr:rowOff>
    </xdr:from>
    <xdr:to>
      <xdr:col>4</xdr:col>
      <xdr:colOff>190500</xdr:colOff>
      <xdr:row>153</xdr:row>
      <xdr:rowOff>190500</xdr:rowOff>
    </xdr:to>
    <xdr:pic>
      <xdr:nvPicPr>
        <xdr:cNvPr id="266" name="Picture 265">
          <a:extLst>
            <a:ext uri="{FF2B5EF4-FFF2-40B4-BE49-F238E27FC236}">
              <a16:creationId xmlns:a16="http://schemas.microsoft.com/office/drawing/2014/main" id="{BBBDB0D0-B6DE-1F1E-686B-5209F6BB5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6428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154</xdr:row>
      <xdr:rowOff>0</xdr:rowOff>
    </xdr:from>
    <xdr:to>
      <xdr:col>4</xdr:col>
      <xdr:colOff>190500</xdr:colOff>
      <xdr:row>154</xdr:row>
      <xdr:rowOff>190500</xdr:rowOff>
    </xdr:to>
    <xdr:pic>
      <xdr:nvPicPr>
        <xdr:cNvPr id="267" name="Picture 266">
          <a:extLst>
            <a:ext uri="{FF2B5EF4-FFF2-40B4-BE49-F238E27FC236}">
              <a16:creationId xmlns:a16="http://schemas.microsoft.com/office/drawing/2014/main" id="{0DF76A7F-7EAA-911A-4C71-B825AC948B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752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155</xdr:row>
      <xdr:rowOff>0</xdr:rowOff>
    </xdr:from>
    <xdr:to>
      <xdr:col>4</xdr:col>
      <xdr:colOff>190500</xdr:colOff>
      <xdr:row>155</xdr:row>
      <xdr:rowOff>190500</xdr:rowOff>
    </xdr:to>
    <xdr:pic>
      <xdr:nvPicPr>
        <xdr:cNvPr id="268" name="Picture 267">
          <a:extLst>
            <a:ext uri="{FF2B5EF4-FFF2-40B4-BE49-F238E27FC236}">
              <a16:creationId xmlns:a16="http://schemas.microsoft.com/office/drawing/2014/main" id="{D49A4645-7FF0-555B-EA34-93E3AABC64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862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156</xdr:row>
      <xdr:rowOff>0</xdr:rowOff>
    </xdr:from>
    <xdr:to>
      <xdr:col>4</xdr:col>
      <xdr:colOff>190500</xdr:colOff>
      <xdr:row>156</xdr:row>
      <xdr:rowOff>190500</xdr:rowOff>
    </xdr:to>
    <xdr:pic>
      <xdr:nvPicPr>
        <xdr:cNvPr id="269" name="Picture 268">
          <a:extLst>
            <a:ext uri="{FF2B5EF4-FFF2-40B4-BE49-F238E27FC236}">
              <a16:creationId xmlns:a16="http://schemas.microsoft.com/office/drawing/2014/main" id="{74B479A5-1574-DAAB-895E-59EA5DA73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9720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157</xdr:row>
      <xdr:rowOff>0</xdr:rowOff>
    </xdr:from>
    <xdr:to>
      <xdr:col>4</xdr:col>
      <xdr:colOff>190500</xdr:colOff>
      <xdr:row>157</xdr:row>
      <xdr:rowOff>190500</xdr:rowOff>
    </xdr:to>
    <xdr:pic>
      <xdr:nvPicPr>
        <xdr:cNvPr id="270" name="Picture 269">
          <a:extLst>
            <a:ext uri="{FF2B5EF4-FFF2-40B4-BE49-F238E27FC236}">
              <a16:creationId xmlns:a16="http://schemas.microsoft.com/office/drawing/2014/main" id="{AB9868B2-AC17-B50D-E117-0D286C349F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0817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158</xdr:row>
      <xdr:rowOff>0</xdr:rowOff>
    </xdr:from>
    <xdr:to>
      <xdr:col>4</xdr:col>
      <xdr:colOff>190500</xdr:colOff>
      <xdr:row>158</xdr:row>
      <xdr:rowOff>190500</xdr:rowOff>
    </xdr:to>
    <xdr:pic>
      <xdr:nvPicPr>
        <xdr:cNvPr id="271" name="Picture 270">
          <a:extLst>
            <a:ext uri="{FF2B5EF4-FFF2-40B4-BE49-F238E27FC236}">
              <a16:creationId xmlns:a16="http://schemas.microsoft.com/office/drawing/2014/main" id="{50960EE1-50B8-2333-96B6-0F339D986C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1914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159</xdr:row>
      <xdr:rowOff>0</xdr:rowOff>
    </xdr:from>
    <xdr:to>
      <xdr:col>4</xdr:col>
      <xdr:colOff>190500</xdr:colOff>
      <xdr:row>159</xdr:row>
      <xdr:rowOff>190500</xdr:rowOff>
    </xdr:to>
    <xdr:pic>
      <xdr:nvPicPr>
        <xdr:cNvPr id="272" name="Picture 271">
          <a:extLst>
            <a:ext uri="{FF2B5EF4-FFF2-40B4-BE49-F238E27FC236}">
              <a16:creationId xmlns:a16="http://schemas.microsoft.com/office/drawing/2014/main" id="{37F227C8-50B2-FF81-DC3D-4C27C5AFD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2829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160</xdr:row>
      <xdr:rowOff>0</xdr:rowOff>
    </xdr:from>
    <xdr:to>
      <xdr:col>4</xdr:col>
      <xdr:colOff>190500</xdr:colOff>
      <xdr:row>160</xdr:row>
      <xdr:rowOff>190500</xdr:rowOff>
    </xdr:to>
    <xdr:pic>
      <xdr:nvPicPr>
        <xdr:cNvPr id="273" name="Picture 272">
          <a:extLst>
            <a:ext uri="{FF2B5EF4-FFF2-40B4-BE49-F238E27FC236}">
              <a16:creationId xmlns:a16="http://schemas.microsoft.com/office/drawing/2014/main" id="{E1816122-2B4A-2AF0-FFF6-63F583F51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3743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161</xdr:row>
      <xdr:rowOff>0</xdr:rowOff>
    </xdr:from>
    <xdr:to>
      <xdr:col>4</xdr:col>
      <xdr:colOff>190500</xdr:colOff>
      <xdr:row>161</xdr:row>
      <xdr:rowOff>190500</xdr:rowOff>
    </xdr:to>
    <xdr:pic>
      <xdr:nvPicPr>
        <xdr:cNvPr id="274" name="Picture 273">
          <a:extLst>
            <a:ext uri="{FF2B5EF4-FFF2-40B4-BE49-F238E27FC236}">
              <a16:creationId xmlns:a16="http://schemas.microsoft.com/office/drawing/2014/main" id="{E31056C0-9009-3F12-0C98-A018C08995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4840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162</xdr:row>
      <xdr:rowOff>0</xdr:rowOff>
    </xdr:from>
    <xdr:to>
      <xdr:col>4</xdr:col>
      <xdr:colOff>190500</xdr:colOff>
      <xdr:row>162</xdr:row>
      <xdr:rowOff>190500</xdr:rowOff>
    </xdr:to>
    <xdr:pic>
      <xdr:nvPicPr>
        <xdr:cNvPr id="275" name="Picture 274">
          <a:extLst>
            <a:ext uri="{FF2B5EF4-FFF2-40B4-BE49-F238E27FC236}">
              <a16:creationId xmlns:a16="http://schemas.microsoft.com/office/drawing/2014/main" id="{89B2BF9D-B51C-44A7-8FE9-8C5FA4223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5938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163</xdr:row>
      <xdr:rowOff>0</xdr:rowOff>
    </xdr:from>
    <xdr:to>
      <xdr:col>4</xdr:col>
      <xdr:colOff>190500</xdr:colOff>
      <xdr:row>163</xdr:row>
      <xdr:rowOff>190500</xdr:rowOff>
    </xdr:to>
    <xdr:pic>
      <xdr:nvPicPr>
        <xdr:cNvPr id="276" name="Picture 275">
          <a:extLst>
            <a:ext uri="{FF2B5EF4-FFF2-40B4-BE49-F238E27FC236}">
              <a16:creationId xmlns:a16="http://schemas.microsoft.com/office/drawing/2014/main" id="{F0E6BD60-18E7-98D4-BD94-98E364F766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7035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164</xdr:row>
      <xdr:rowOff>0</xdr:rowOff>
    </xdr:from>
    <xdr:to>
      <xdr:col>4</xdr:col>
      <xdr:colOff>190500</xdr:colOff>
      <xdr:row>164</xdr:row>
      <xdr:rowOff>190500</xdr:rowOff>
    </xdr:to>
    <xdr:pic>
      <xdr:nvPicPr>
        <xdr:cNvPr id="277" name="Picture 276">
          <a:extLst>
            <a:ext uri="{FF2B5EF4-FFF2-40B4-BE49-F238E27FC236}">
              <a16:creationId xmlns:a16="http://schemas.microsoft.com/office/drawing/2014/main" id="{7F8D9F1F-2A2C-337E-2516-D9E639B378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8132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165</xdr:row>
      <xdr:rowOff>0</xdr:rowOff>
    </xdr:from>
    <xdr:to>
      <xdr:col>4</xdr:col>
      <xdr:colOff>190500</xdr:colOff>
      <xdr:row>165</xdr:row>
      <xdr:rowOff>190500</xdr:rowOff>
    </xdr:to>
    <xdr:pic>
      <xdr:nvPicPr>
        <xdr:cNvPr id="278" name="Picture 277">
          <a:extLst>
            <a:ext uri="{FF2B5EF4-FFF2-40B4-BE49-F238E27FC236}">
              <a16:creationId xmlns:a16="http://schemas.microsoft.com/office/drawing/2014/main" id="{79A25D44-27A5-264C-9056-5E494A667C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8864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166</xdr:row>
      <xdr:rowOff>0</xdr:rowOff>
    </xdr:from>
    <xdr:to>
      <xdr:col>4</xdr:col>
      <xdr:colOff>190500</xdr:colOff>
      <xdr:row>166</xdr:row>
      <xdr:rowOff>190500</xdr:rowOff>
    </xdr:to>
    <xdr:pic>
      <xdr:nvPicPr>
        <xdr:cNvPr id="279" name="Picture 278">
          <a:extLst>
            <a:ext uri="{FF2B5EF4-FFF2-40B4-BE49-F238E27FC236}">
              <a16:creationId xmlns:a16="http://schemas.microsoft.com/office/drawing/2014/main" id="{8FE5019C-7594-5243-B5B5-46C67AA99A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9595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167</xdr:row>
      <xdr:rowOff>0</xdr:rowOff>
    </xdr:from>
    <xdr:to>
      <xdr:col>4</xdr:col>
      <xdr:colOff>190500</xdr:colOff>
      <xdr:row>167</xdr:row>
      <xdr:rowOff>190500</xdr:rowOff>
    </xdr:to>
    <xdr:pic>
      <xdr:nvPicPr>
        <xdr:cNvPr id="280" name="Picture 279">
          <a:extLst>
            <a:ext uri="{FF2B5EF4-FFF2-40B4-BE49-F238E27FC236}">
              <a16:creationId xmlns:a16="http://schemas.microsoft.com/office/drawing/2014/main" id="{465A6C59-B0C4-99F1-5FBA-5447732026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0510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168</xdr:row>
      <xdr:rowOff>0</xdr:rowOff>
    </xdr:from>
    <xdr:to>
      <xdr:col>4</xdr:col>
      <xdr:colOff>190500</xdr:colOff>
      <xdr:row>168</xdr:row>
      <xdr:rowOff>190500</xdr:rowOff>
    </xdr:to>
    <xdr:pic>
      <xdr:nvPicPr>
        <xdr:cNvPr id="281" name="Picture 280">
          <a:extLst>
            <a:ext uri="{FF2B5EF4-FFF2-40B4-BE49-F238E27FC236}">
              <a16:creationId xmlns:a16="http://schemas.microsoft.com/office/drawing/2014/main" id="{DB668A3D-BAED-3C95-6FAE-6DC58A0073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1424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169</xdr:row>
      <xdr:rowOff>0</xdr:rowOff>
    </xdr:from>
    <xdr:to>
      <xdr:col>4</xdr:col>
      <xdr:colOff>190500</xdr:colOff>
      <xdr:row>169</xdr:row>
      <xdr:rowOff>190500</xdr:rowOff>
    </xdr:to>
    <xdr:pic>
      <xdr:nvPicPr>
        <xdr:cNvPr id="282" name="Picture 281">
          <a:extLst>
            <a:ext uri="{FF2B5EF4-FFF2-40B4-BE49-F238E27FC236}">
              <a16:creationId xmlns:a16="http://schemas.microsoft.com/office/drawing/2014/main" id="{41B46787-D1BE-49AC-0F32-9606944B7A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2339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170</xdr:row>
      <xdr:rowOff>0</xdr:rowOff>
    </xdr:from>
    <xdr:to>
      <xdr:col>4</xdr:col>
      <xdr:colOff>190500</xdr:colOff>
      <xdr:row>170</xdr:row>
      <xdr:rowOff>190500</xdr:rowOff>
    </xdr:to>
    <xdr:pic>
      <xdr:nvPicPr>
        <xdr:cNvPr id="283" name="Picture 282">
          <a:extLst>
            <a:ext uri="{FF2B5EF4-FFF2-40B4-BE49-F238E27FC236}">
              <a16:creationId xmlns:a16="http://schemas.microsoft.com/office/drawing/2014/main" id="{936E2A4F-CC9E-0970-117D-2C5164675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3253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171</xdr:row>
      <xdr:rowOff>0</xdr:rowOff>
    </xdr:from>
    <xdr:to>
      <xdr:col>4</xdr:col>
      <xdr:colOff>190500</xdr:colOff>
      <xdr:row>171</xdr:row>
      <xdr:rowOff>190500</xdr:rowOff>
    </xdr:to>
    <xdr:pic>
      <xdr:nvPicPr>
        <xdr:cNvPr id="284" name="Picture 283">
          <a:extLst>
            <a:ext uri="{FF2B5EF4-FFF2-40B4-BE49-F238E27FC236}">
              <a16:creationId xmlns:a16="http://schemas.microsoft.com/office/drawing/2014/main" id="{89784C8A-C65B-471C-9E2A-FC1D601BA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4167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172</xdr:row>
      <xdr:rowOff>0</xdr:rowOff>
    </xdr:from>
    <xdr:to>
      <xdr:col>4</xdr:col>
      <xdr:colOff>190500</xdr:colOff>
      <xdr:row>172</xdr:row>
      <xdr:rowOff>190500</xdr:rowOff>
    </xdr:to>
    <xdr:pic>
      <xdr:nvPicPr>
        <xdr:cNvPr id="285" name="Picture 284">
          <a:extLst>
            <a:ext uri="{FF2B5EF4-FFF2-40B4-BE49-F238E27FC236}">
              <a16:creationId xmlns:a16="http://schemas.microsoft.com/office/drawing/2014/main" id="{C32396A4-8D14-7ADC-98FC-FC749B742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5082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173</xdr:row>
      <xdr:rowOff>0</xdr:rowOff>
    </xdr:from>
    <xdr:to>
      <xdr:col>4</xdr:col>
      <xdr:colOff>190500</xdr:colOff>
      <xdr:row>173</xdr:row>
      <xdr:rowOff>190500</xdr:rowOff>
    </xdr:to>
    <xdr:pic>
      <xdr:nvPicPr>
        <xdr:cNvPr id="286" name="Picture 285">
          <a:extLst>
            <a:ext uri="{FF2B5EF4-FFF2-40B4-BE49-F238E27FC236}">
              <a16:creationId xmlns:a16="http://schemas.microsoft.com/office/drawing/2014/main" id="{55332982-C09D-CEA3-AB67-6C5A733E94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5813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174</xdr:row>
      <xdr:rowOff>0</xdr:rowOff>
    </xdr:from>
    <xdr:to>
      <xdr:col>4</xdr:col>
      <xdr:colOff>190500</xdr:colOff>
      <xdr:row>174</xdr:row>
      <xdr:rowOff>190500</xdr:rowOff>
    </xdr:to>
    <xdr:pic>
      <xdr:nvPicPr>
        <xdr:cNvPr id="287" name="Picture 286">
          <a:extLst>
            <a:ext uri="{FF2B5EF4-FFF2-40B4-BE49-F238E27FC236}">
              <a16:creationId xmlns:a16="http://schemas.microsoft.com/office/drawing/2014/main" id="{81239AE0-3E6C-529B-0155-3250E89FE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6545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175</xdr:row>
      <xdr:rowOff>0</xdr:rowOff>
    </xdr:from>
    <xdr:to>
      <xdr:col>4</xdr:col>
      <xdr:colOff>190500</xdr:colOff>
      <xdr:row>175</xdr:row>
      <xdr:rowOff>190500</xdr:rowOff>
    </xdr:to>
    <xdr:pic>
      <xdr:nvPicPr>
        <xdr:cNvPr id="288" name="Picture 287">
          <a:extLst>
            <a:ext uri="{FF2B5EF4-FFF2-40B4-BE49-F238E27FC236}">
              <a16:creationId xmlns:a16="http://schemas.microsoft.com/office/drawing/2014/main" id="{1DC94648-A946-6B6C-CB97-8B19AEE626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7642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176</xdr:row>
      <xdr:rowOff>0</xdr:rowOff>
    </xdr:from>
    <xdr:to>
      <xdr:col>4</xdr:col>
      <xdr:colOff>190500</xdr:colOff>
      <xdr:row>176</xdr:row>
      <xdr:rowOff>190500</xdr:rowOff>
    </xdr:to>
    <xdr:pic>
      <xdr:nvPicPr>
        <xdr:cNvPr id="289" name="Picture 288">
          <a:extLst>
            <a:ext uri="{FF2B5EF4-FFF2-40B4-BE49-F238E27FC236}">
              <a16:creationId xmlns:a16="http://schemas.microsoft.com/office/drawing/2014/main" id="{08AC7783-590C-0F7E-6656-C34A72D87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8739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178</xdr:row>
      <xdr:rowOff>0</xdr:rowOff>
    </xdr:from>
    <xdr:to>
      <xdr:col>4</xdr:col>
      <xdr:colOff>190500</xdr:colOff>
      <xdr:row>178</xdr:row>
      <xdr:rowOff>190500</xdr:rowOff>
    </xdr:to>
    <xdr:pic>
      <xdr:nvPicPr>
        <xdr:cNvPr id="290" name="Picture 289">
          <a:extLst>
            <a:ext uri="{FF2B5EF4-FFF2-40B4-BE49-F238E27FC236}">
              <a16:creationId xmlns:a16="http://schemas.microsoft.com/office/drawing/2014/main" id="{3F829065-8154-801D-7BE7-EEF293C56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0568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179</xdr:row>
      <xdr:rowOff>0</xdr:rowOff>
    </xdr:from>
    <xdr:to>
      <xdr:col>4</xdr:col>
      <xdr:colOff>190500</xdr:colOff>
      <xdr:row>179</xdr:row>
      <xdr:rowOff>190500</xdr:rowOff>
    </xdr:to>
    <xdr:pic>
      <xdr:nvPicPr>
        <xdr:cNvPr id="291" name="Picture 290">
          <a:extLst>
            <a:ext uri="{FF2B5EF4-FFF2-40B4-BE49-F238E27FC236}">
              <a16:creationId xmlns:a16="http://schemas.microsoft.com/office/drawing/2014/main" id="{CA77095C-358B-4B24-A280-8F1A3CA8B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148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182</xdr:row>
      <xdr:rowOff>0</xdr:rowOff>
    </xdr:from>
    <xdr:to>
      <xdr:col>4</xdr:col>
      <xdr:colOff>190500</xdr:colOff>
      <xdr:row>182</xdr:row>
      <xdr:rowOff>190500</xdr:rowOff>
    </xdr:to>
    <xdr:pic>
      <xdr:nvPicPr>
        <xdr:cNvPr id="292" name="Picture 291">
          <a:extLst>
            <a:ext uri="{FF2B5EF4-FFF2-40B4-BE49-F238E27FC236}">
              <a16:creationId xmlns:a16="http://schemas.microsoft.com/office/drawing/2014/main" id="{72C434A4-5FED-4EFF-9135-981EED2F9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3860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183</xdr:row>
      <xdr:rowOff>0</xdr:rowOff>
    </xdr:from>
    <xdr:to>
      <xdr:col>4</xdr:col>
      <xdr:colOff>190500</xdr:colOff>
      <xdr:row>183</xdr:row>
      <xdr:rowOff>190500</xdr:rowOff>
    </xdr:to>
    <xdr:pic>
      <xdr:nvPicPr>
        <xdr:cNvPr id="293" name="Picture 292">
          <a:extLst>
            <a:ext uri="{FF2B5EF4-FFF2-40B4-BE49-F238E27FC236}">
              <a16:creationId xmlns:a16="http://schemas.microsoft.com/office/drawing/2014/main" id="{1DF1107A-AF15-8243-C2F3-2F9A43C51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459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184</xdr:row>
      <xdr:rowOff>0</xdr:rowOff>
    </xdr:from>
    <xdr:to>
      <xdr:col>4</xdr:col>
      <xdr:colOff>190500</xdr:colOff>
      <xdr:row>184</xdr:row>
      <xdr:rowOff>190500</xdr:rowOff>
    </xdr:to>
    <xdr:pic>
      <xdr:nvPicPr>
        <xdr:cNvPr id="294" name="Picture 293">
          <a:extLst>
            <a:ext uri="{FF2B5EF4-FFF2-40B4-BE49-F238E27FC236}">
              <a16:creationId xmlns:a16="http://schemas.microsoft.com/office/drawing/2014/main" id="{4A9D26F0-1A63-612F-6C4A-FFAFE34B9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5323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185</xdr:row>
      <xdr:rowOff>0</xdr:rowOff>
    </xdr:from>
    <xdr:to>
      <xdr:col>4</xdr:col>
      <xdr:colOff>190500</xdr:colOff>
      <xdr:row>185</xdr:row>
      <xdr:rowOff>190500</xdr:rowOff>
    </xdr:to>
    <xdr:pic>
      <xdr:nvPicPr>
        <xdr:cNvPr id="295" name="Picture 294">
          <a:extLst>
            <a:ext uri="{FF2B5EF4-FFF2-40B4-BE49-F238E27FC236}">
              <a16:creationId xmlns:a16="http://schemas.microsoft.com/office/drawing/2014/main" id="{D6F7B4A7-A280-AE4F-F7E2-F1752CFEE1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6237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187</xdr:row>
      <xdr:rowOff>0</xdr:rowOff>
    </xdr:from>
    <xdr:to>
      <xdr:col>4</xdr:col>
      <xdr:colOff>190500</xdr:colOff>
      <xdr:row>187</xdr:row>
      <xdr:rowOff>190500</xdr:rowOff>
    </xdr:to>
    <xdr:pic>
      <xdr:nvPicPr>
        <xdr:cNvPr id="296" name="Picture 295">
          <a:extLst>
            <a:ext uri="{FF2B5EF4-FFF2-40B4-BE49-F238E27FC236}">
              <a16:creationId xmlns:a16="http://schemas.microsoft.com/office/drawing/2014/main" id="{B6C9C9BA-FB77-B343-7286-6F4C656B9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8432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188</xdr:row>
      <xdr:rowOff>0</xdr:rowOff>
    </xdr:from>
    <xdr:to>
      <xdr:col>4</xdr:col>
      <xdr:colOff>190500</xdr:colOff>
      <xdr:row>188</xdr:row>
      <xdr:rowOff>190500</xdr:rowOff>
    </xdr:to>
    <xdr:pic>
      <xdr:nvPicPr>
        <xdr:cNvPr id="297" name="Picture 296">
          <a:extLst>
            <a:ext uri="{FF2B5EF4-FFF2-40B4-BE49-F238E27FC236}">
              <a16:creationId xmlns:a16="http://schemas.microsoft.com/office/drawing/2014/main" id="{6953570A-E2DC-2363-864B-EBFB2BC55D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9529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190</xdr:row>
      <xdr:rowOff>0</xdr:rowOff>
    </xdr:from>
    <xdr:to>
      <xdr:col>4</xdr:col>
      <xdr:colOff>190500</xdr:colOff>
      <xdr:row>190</xdr:row>
      <xdr:rowOff>190500</xdr:rowOff>
    </xdr:to>
    <xdr:pic>
      <xdr:nvPicPr>
        <xdr:cNvPr id="298" name="Picture 297">
          <a:extLst>
            <a:ext uri="{FF2B5EF4-FFF2-40B4-BE49-F238E27FC236}">
              <a16:creationId xmlns:a16="http://schemas.microsoft.com/office/drawing/2014/main" id="{3ED05158-49B9-CE36-BF67-68D33969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1541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191</xdr:row>
      <xdr:rowOff>0</xdr:rowOff>
    </xdr:from>
    <xdr:to>
      <xdr:col>4</xdr:col>
      <xdr:colOff>190500</xdr:colOff>
      <xdr:row>191</xdr:row>
      <xdr:rowOff>190500</xdr:rowOff>
    </xdr:to>
    <xdr:pic>
      <xdr:nvPicPr>
        <xdr:cNvPr id="299" name="Picture 298">
          <a:extLst>
            <a:ext uri="{FF2B5EF4-FFF2-40B4-BE49-F238E27FC236}">
              <a16:creationId xmlns:a16="http://schemas.microsoft.com/office/drawing/2014/main" id="{973D2A66-79A6-EB52-4F82-7CEBD4314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2638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192</xdr:row>
      <xdr:rowOff>0</xdr:rowOff>
    </xdr:from>
    <xdr:to>
      <xdr:col>4</xdr:col>
      <xdr:colOff>190500</xdr:colOff>
      <xdr:row>192</xdr:row>
      <xdr:rowOff>190500</xdr:rowOff>
    </xdr:to>
    <xdr:pic>
      <xdr:nvPicPr>
        <xdr:cNvPr id="300" name="Picture 299">
          <a:extLst>
            <a:ext uri="{FF2B5EF4-FFF2-40B4-BE49-F238E27FC236}">
              <a16:creationId xmlns:a16="http://schemas.microsoft.com/office/drawing/2014/main" id="{5170337F-A6FE-172A-1091-48445D5E6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373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193</xdr:row>
      <xdr:rowOff>0</xdr:rowOff>
    </xdr:from>
    <xdr:to>
      <xdr:col>4</xdr:col>
      <xdr:colOff>190500</xdr:colOff>
      <xdr:row>193</xdr:row>
      <xdr:rowOff>190500</xdr:rowOff>
    </xdr:to>
    <xdr:pic>
      <xdr:nvPicPr>
        <xdr:cNvPr id="301" name="Picture 300">
          <a:extLst>
            <a:ext uri="{FF2B5EF4-FFF2-40B4-BE49-F238E27FC236}">
              <a16:creationId xmlns:a16="http://schemas.microsoft.com/office/drawing/2014/main" id="{F896809E-66FA-BE3A-552B-09BB6B8C8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4467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194</xdr:row>
      <xdr:rowOff>0</xdr:rowOff>
    </xdr:from>
    <xdr:to>
      <xdr:col>4</xdr:col>
      <xdr:colOff>190500</xdr:colOff>
      <xdr:row>194</xdr:row>
      <xdr:rowOff>190500</xdr:rowOff>
    </xdr:to>
    <xdr:pic>
      <xdr:nvPicPr>
        <xdr:cNvPr id="302" name="Picture 301">
          <a:extLst>
            <a:ext uri="{FF2B5EF4-FFF2-40B4-BE49-F238E27FC236}">
              <a16:creationId xmlns:a16="http://schemas.microsoft.com/office/drawing/2014/main" id="{22794128-8754-2301-6788-057930DD5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5199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195</xdr:row>
      <xdr:rowOff>0</xdr:rowOff>
    </xdr:from>
    <xdr:to>
      <xdr:col>4</xdr:col>
      <xdr:colOff>190500</xdr:colOff>
      <xdr:row>195</xdr:row>
      <xdr:rowOff>190500</xdr:rowOff>
    </xdr:to>
    <xdr:pic>
      <xdr:nvPicPr>
        <xdr:cNvPr id="303" name="Picture 302">
          <a:extLst>
            <a:ext uri="{FF2B5EF4-FFF2-40B4-BE49-F238E27FC236}">
              <a16:creationId xmlns:a16="http://schemas.microsoft.com/office/drawing/2014/main" id="{8376607D-8A43-6DB7-EE6F-1C45509637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5930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usharbormaster.com/secure/auxview.cfm?recordid=32253" TargetMode="External"/><Relationship Id="rId671" Type="http://schemas.openxmlformats.org/officeDocument/2006/relationships/hyperlink" Target="http://maps.google.com/?output=embed&amp;q=43.07935333,-70.74055167" TargetMode="External"/><Relationship Id="rId769" Type="http://schemas.openxmlformats.org/officeDocument/2006/relationships/hyperlink" Target="http://www.usharbormaster.com/secure/auxview.cfm?recordid=42814" TargetMode="External"/><Relationship Id="rId21" Type="http://schemas.openxmlformats.org/officeDocument/2006/relationships/hyperlink" Target="http://www.usharbormaster.com/secure/auxview.cfm?recordid=41344" TargetMode="External"/><Relationship Id="rId324" Type="http://schemas.openxmlformats.org/officeDocument/2006/relationships/hyperlink" Target="http://www.usharbormaster.com/secure/AuxAidReport_new.cfm?id=28387" TargetMode="External"/><Relationship Id="rId531" Type="http://schemas.openxmlformats.org/officeDocument/2006/relationships/hyperlink" Target="http://maps.google.com/?output=embed&amp;q=43.08100000,-70.70425000" TargetMode="External"/><Relationship Id="rId629" Type="http://schemas.openxmlformats.org/officeDocument/2006/relationships/hyperlink" Target="http://www.usharbormaster.com/secure/auxview.cfm?recordid=25874" TargetMode="External"/><Relationship Id="rId170" Type="http://schemas.openxmlformats.org/officeDocument/2006/relationships/hyperlink" Target="http://maps.google.com/?output=embed&amp;q=43.49302778,-70.44661111" TargetMode="External"/><Relationship Id="rId268" Type="http://schemas.openxmlformats.org/officeDocument/2006/relationships/hyperlink" Target="http://www.usharbormaster.com/secure/AuxAidReport_new.cfm?id=36911" TargetMode="External"/><Relationship Id="rId475" Type="http://schemas.openxmlformats.org/officeDocument/2006/relationships/hyperlink" Target="http://maps.google.com/?output=embed&amp;q=43.11130000,-70.86035000" TargetMode="External"/><Relationship Id="rId682" Type="http://schemas.openxmlformats.org/officeDocument/2006/relationships/hyperlink" Target="http://maps.google.com/?output=embed&amp;q=43.65578333,-70.23723333" TargetMode="External"/><Relationship Id="rId32" Type="http://schemas.openxmlformats.org/officeDocument/2006/relationships/hyperlink" Target="http://www.usharbormaster.com/secure/AuxAidReport_new.cfm?id=41346" TargetMode="External"/><Relationship Id="rId128" Type="http://schemas.openxmlformats.org/officeDocument/2006/relationships/hyperlink" Target="http://www.usharbormaster.com/secure/AuxAidReport_new.cfm?id=29070" TargetMode="External"/><Relationship Id="rId335" Type="http://schemas.openxmlformats.org/officeDocument/2006/relationships/hyperlink" Target="http://maps.google.com/?output=embed&amp;q=43.64501111,-70.25216111" TargetMode="External"/><Relationship Id="rId542" Type="http://schemas.openxmlformats.org/officeDocument/2006/relationships/hyperlink" Target="http://maps.google.com/?output=embed&amp;q=43.82133333,-69.64950000" TargetMode="External"/><Relationship Id="rId181" Type="http://schemas.openxmlformats.org/officeDocument/2006/relationships/hyperlink" Target="http://www.usharbormaster.com/secure/auxview.cfm?recordid=30845" TargetMode="External"/><Relationship Id="rId402" Type="http://schemas.openxmlformats.org/officeDocument/2006/relationships/hyperlink" Target="http://maps.google.com/?output=embed&amp;q=43.99955556,-69.54353056" TargetMode="External"/><Relationship Id="rId279" Type="http://schemas.openxmlformats.org/officeDocument/2006/relationships/hyperlink" Target="http://maps.google.com/?output=embed&amp;q=43.84788333,-69.62850000" TargetMode="External"/><Relationship Id="rId486" Type="http://schemas.openxmlformats.org/officeDocument/2006/relationships/hyperlink" Target="http://maps.google.com/?output=embed&amp;q=43.10960000,-70.85918333" TargetMode="External"/><Relationship Id="rId693" Type="http://schemas.openxmlformats.org/officeDocument/2006/relationships/hyperlink" Target="http://www.usharbormaster.com/secure/auxview.cfm?recordid=36870" TargetMode="External"/><Relationship Id="rId707" Type="http://schemas.openxmlformats.org/officeDocument/2006/relationships/hyperlink" Target="http://maps.google.com/?output=embed&amp;q=43.65310528,-70.24311750" TargetMode="External"/><Relationship Id="rId43" Type="http://schemas.openxmlformats.org/officeDocument/2006/relationships/hyperlink" Target="http://maps.google.com/?output=embed&amp;q=43.08066667,-70.75528333" TargetMode="External"/><Relationship Id="rId139" Type="http://schemas.openxmlformats.org/officeDocument/2006/relationships/hyperlink" Target="http://maps.google.com/?output=embed&amp;q=44.03209444,-69.53482778" TargetMode="External"/><Relationship Id="rId346" Type="http://schemas.openxmlformats.org/officeDocument/2006/relationships/hyperlink" Target="http://maps.google.com/?output=embed&amp;q=43.64247028,-70.25080000" TargetMode="External"/><Relationship Id="rId553" Type="http://schemas.openxmlformats.org/officeDocument/2006/relationships/hyperlink" Target="http://www.usharbormaster.com/secure/auxview.cfm?recordid=42715" TargetMode="External"/><Relationship Id="rId760" Type="http://schemas.openxmlformats.org/officeDocument/2006/relationships/hyperlink" Target="http://www.usharbormaster.com/secure/AuxAidReport_new.cfm?id=42781" TargetMode="External"/><Relationship Id="rId192" Type="http://schemas.openxmlformats.org/officeDocument/2006/relationships/hyperlink" Target="http://www.usharbormaster.com/secure/AuxAidReport_new.cfm?id=31067" TargetMode="External"/><Relationship Id="rId206" Type="http://schemas.openxmlformats.org/officeDocument/2006/relationships/hyperlink" Target="http://maps.google.com/?output=embed&amp;q=43.81926389,-69.71020833" TargetMode="External"/><Relationship Id="rId413" Type="http://schemas.openxmlformats.org/officeDocument/2006/relationships/hyperlink" Target="http://www.usharbormaster.com/secure/auxview.cfm?recordid=31005" TargetMode="External"/><Relationship Id="rId497" Type="http://schemas.openxmlformats.org/officeDocument/2006/relationships/hyperlink" Target="http://www.usharbormaster.com/secure/auxview.cfm?recordid=33420" TargetMode="External"/><Relationship Id="rId620" Type="http://schemas.openxmlformats.org/officeDocument/2006/relationships/hyperlink" Target="http://www.usharbormaster.com/secure/AuxAidReport_new.cfm?id=30639" TargetMode="External"/><Relationship Id="rId718" Type="http://schemas.openxmlformats.org/officeDocument/2006/relationships/hyperlink" Target="http://maps.google.com/?output=embed&amp;q=43.11750000,-70.81222222" TargetMode="External"/><Relationship Id="rId357" Type="http://schemas.openxmlformats.org/officeDocument/2006/relationships/hyperlink" Target="http://www.usharbormaster.com/secure/auxview.cfm?recordid=23728" TargetMode="External"/><Relationship Id="rId54" Type="http://schemas.openxmlformats.org/officeDocument/2006/relationships/hyperlink" Target="http://maps.google.com/?output=embed&amp;q=43.83951667,-69.64011667" TargetMode="External"/><Relationship Id="rId217" Type="http://schemas.openxmlformats.org/officeDocument/2006/relationships/hyperlink" Target="http://www.usharbormaster.com/secure/auxview.cfm?recordid=42697" TargetMode="External"/><Relationship Id="rId564" Type="http://schemas.openxmlformats.org/officeDocument/2006/relationships/hyperlink" Target="http://www.usharbormaster.com/secure/AuxAidReport_new.cfm?id=44045" TargetMode="External"/><Relationship Id="rId771" Type="http://schemas.openxmlformats.org/officeDocument/2006/relationships/hyperlink" Target="http://maps.google.com/?output=embed&amp;q=42.89030000,-70.05930000" TargetMode="External"/><Relationship Id="rId424" Type="http://schemas.openxmlformats.org/officeDocument/2006/relationships/hyperlink" Target="http://www.usharbormaster.com/secure/AuxAidReport_new.cfm?id=31007" TargetMode="External"/><Relationship Id="rId631" Type="http://schemas.openxmlformats.org/officeDocument/2006/relationships/hyperlink" Target="http://maps.google.com/?output=embed&amp;q=43.47122222,-70.39808333" TargetMode="External"/><Relationship Id="rId729" Type="http://schemas.openxmlformats.org/officeDocument/2006/relationships/hyperlink" Target="http://www.usharbormaster.com/secure/auxview.cfm?recordid=26266" TargetMode="External"/><Relationship Id="rId270" Type="http://schemas.openxmlformats.org/officeDocument/2006/relationships/hyperlink" Target="http://maps.google.com/?output=embed&amp;q=43.83588333,-69.68011667" TargetMode="External"/><Relationship Id="rId65" Type="http://schemas.openxmlformats.org/officeDocument/2006/relationships/hyperlink" Target="http://www.usharbormaster.com/secure/auxview.cfm?recordid=29999" TargetMode="External"/><Relationship Id="rId130" Type="http://schemas.openxmlformats.org/officeDocument/2006/relationships/hyperlink" Target="http://maps.google.com/?output=embed&amp;q=43.74800000,-69.98738889" TargetMode="External"/><Relationship Id="rId368" Type="http://schemas.openxmlformats.org/officeDocument/2006/relationships/hyperlink" Target="http://www.usharbormaster.com/secure/AuxAidReport_new.cfm?id=28386" TargetMode="External"/><Relationship Id="rId575" Type="http://schemas.openxmlformats.org/officeDocument/2006/relationships/hyperlink" Target="http://maps.google.com/?output=embed&amp;q=43.92988333,-69.26536667" TargetMode="External"/><Relationship Id="rId782" Type="http://schemas.openxmlformats.org/officeDocument/2006/relationships/hyperlink" Target="http://maps.google.com/?output=embed&amp;q=43.99605556,-69.66397222" TargetMode="External"/><Relationship Id="rId228" Type="http://schemas.openxmlformats.org/officeDocument/2006/relationships/hyperlink" Target="http://www.usharbormaster.com/secure/AuxAidReport_new.cfm?id=28310" TargetMode="External"/><Relationship Id="rId435" Type="http://schemas.openxmlformats.org/officeDocument/2006/relationships/hyperlink" Target="http://maps.google.com/?output=embed&amp;q=43.85900000,-69.59261111" TargetMode="External"/><Relationship Id="rId642" Type="http://schemas.openxmlformats.org/officeDocument/2006/relationships/hyperlink" Target="http://maps.google.com/?output=embed&amp;q=43.48780556,-70.43361111" TargetMode="External"/><Relationship Id="rId281" Type="http://schemas.openxmlformats.org/officeDocument/2006/relationships/hyperlink" Target="http://www.usharbormaster.com/secure/auxview.cfm?recordid=28902" TargetMode="External"/><Relationship Id="rId502" Type="http://schemas.openxmlformats.org/officeDocument/2006/relationships/hyperlink" Target="http://maps.google.com/?output=embed&amp;q=43.78550000,-69.87525000" TargetMode="External"/><Relationship Id="rId76" Type="http://schemas.openxmlformats.org/officeDocument/2006/relationships/hyperlink" Target="http://www.usharbormaster.com/secure/AuxAidReport_new.cfm?id=28057" TargetMode="External"/><Relationship Id="rId141" Type="http://schemas.openxmlformats.org/officeDocument/2006/relationships/hyperlink" Target="http://www.usharbormaster.com/secure/auxview.cfm?recordid=36825" TargetMode="External"/><Relationship Id="rId379" Type="http://schemas.openxmlformats.org/officeDocument/2006/relationships/hyperlink" Target="http://maps.google.com/?output=embed&amp;q=44.01983333,-69.54337222" TargetMode="External"/><Relationship Id="rId586" Type="http://schemas.openxmlformats.org/officeDocument/2006/relationships/hyperlink" Target="http://maps.google.com/?output=embed&amp;q=43.72520000,-70.19665000" TargetMode="External"/><Relationship Id="rId793" Type="http://schemas.openxmlformats.org/officeDocument/2006/relationships/hyperlink" Target="http://www.usharbormaster.com/secure/auxview.cfm?recordid=30062" TargetMode="External"/><Relationship Id="rId7" Type="http://schemas.openxmlformats.org/officeDocument/2006/relationships/hyperlink" Target="http://www.usharbormaster.com/secure/auxviewall.cfm" TargetMode="External"/><Relationship Id="rId239" Type="http://schemas.openxmlformats.org/officeDocument/2006/relationships/hyperlink" Target="http://maps.google.com/?output=embed&amp;q=43.84896667,-69.67876667" TargetMode="External"/><Relationship Id="rId446" Type="http://schemas.openxmlformats.org/officeDocument/2006/relationships/hyperlink" Target="http://maps.google.com/?output=embed&amp;q=43.86102778,-69.59166667" TargetMode="External"/><Relationship Id="rId653" Type="http://schemas.openxmlformats.org/officeDocument/2006/relationships/hyperlink" Target="http://www.usharbormaster.com/secure/auxview.cfm?recordid=25872" TargetMode="External"/><Relationship Id="rId292" Type="http://schemas.openxmlformats.org/officeDocument/2006/relationships/hyperlink" Target="http://www.usharbormaster.com/secure/AuxAidReport_new.cfm?id=28900" TargetMode="External"/><Relationship Id="rId306" Type="http://schemas.openxmlformats.org/officeDocument/2006/relationships/hyperlink" Target="http://maps.google.com/?output=embed&amp;q=43.83247500,-70.02697222" TargetMode="External"/><Relationship Id="rId87" Type="http://schemas.openxmlformats.org/officeDocument/2006/relationships/hyperlink" Target="http://maps.google.com/?output=embed&amp;q=43.86200000,-69.55933333" TargetMode="External"/><Relationship Id="rId513" Type="http://schemas.openxmlformats.org/officeDocument/2006/relationships/hyperlink" Target="http://www.usharbormaster.com/secure/auxview.cfm?recordid=40113" TargetMode="External"/><Relationship Id="rId597" Type="http://schemas.openxmlformats.org/officeDocument/2006/relationships/hyperlink" Target="http://www.usharbormaster.com/secure/auxview.cfm?recordid=28873" TargetMode="External"/><Relationship Id="rId720" Type="http://schemas.openxmlformats.org/officeDocument/2006/relationships/hyperlink" Target="http://www.usharbormaster.com/secure/AuxAidReport_new.cfm?id=23724" TargetMode="External"/><Relationship Id="rId152" Type="http://schemas.openxmlformats.org/officeDocument/2006/relationships/hyperlink" Target="http://www.usharbormaster.com/secure/AuxAidReport_new.cfm?id=36843" TargetMode="External"/><Relationship Id="rId457" Type="http://schemas.openxmlformats.org/officeDocument/2006/relationships/hyperlink" Target="http://www.usharbormaster.com/secure/auxview.cfm?recordid=30347" TargetMode="External"/><Relationship Id="rId664" Type="http://schemas.openxmlformats.org/officeDocument/2006/relationships/hyperlink" Target="http://www.usharbormaster.com/secure/AuxAidReport_new.cfm?id=36840" TargetMode="External"/><Relationship Id="rId14" Type="http://schemas.openxmlformats.org/officeDocument/2006/relationships/hyperlink" Target="http://www.usharbormaster.com/secure/auxviewall.cfm" TargetMode="External"/><Relationship Id="rId317" Type="http://schemas.openxmlformats.org/officeDocument/2006/relationships/hyperlink" Target="http://www.usharbormaster.com/secure/auxview.cfm?recordid=28332" TargetMode="External"/><Relationship Id="rId524" Type="http://schemas.openxmlformats.org/officeDocument/2006/relationships/hyperlink" Target="http://www.usharbormaster.com/secure/AuxAidReport_new.cfm?id=25102" TargetMode="External"/><Relationship Id="rId731" Type="http://schemas.openxmlformats.org/officeDocument/2006/relationships/hyperlink" Target="http://maps.google.com/?output=embed&amp;q=43.65531833,-70.22816139" TargetMode="External"/><Relationship Id="rId98" Type="http://schemas.openxmlformats.org/officeDocument/2006/relationships/hyperlink" Target="http://maps.google.com/?output=embed&amp;q=43.10366667,-70.79208333" TargetMode="External"/><Relationship Id="rId163" Type="http://schemas.openxmlformats.org/officeDocument/2006/relationships/hyperlink" Target="http://maps.google.com/?output=embed&amp;q=43.49408333,-70.44441667" TargetMode="External"/><Relationship Id="rId370" Type="http://schemas.openxmlformats.org/officeDocument/2006/relationships/hyperlink" Target="http://maps.google.com/?output=embed&amp;q=44.01883333,-69.54508333" TargetMode="External"/><Relationship Id="rId230" Type="http://schemas.openxmlformats.org/officeDocument/2006/relationships/hyperlink" Target="http://maps.google.com/?output=embed&amp;q=43.86391667,-69.67698333" TargetMode="External"/><Relationship Id="rId468" Type="http://schemas.openxmlformats.org/officeDocument/2006/relationships/hyperlink" Target="http://www.usharbormaster.com/secure/AuxAidReport_new.cfm?id=30350" TargetMode="External"/><Relationship Id="rId675" Type="http://schemas.openxmlformats.org/officeDocument/2006/relationships/hyperlink" Target="http://maps.google.com/?output=embed&amp;q=43.07946333,-70.74115333" TargetMode="External"/><Relationship Id="rId25" Type="http://schemas.openxmlformats.org/officeDocument/2006/relationships/hyperlink" Target="http://www.usharbormaster.com/secure/auxview.cfm?recordid=41345" TargetMode="External"/><Relationship Id="rId328" Type="http://schemas.openxmlformats.org/officeDocument/2006/relationships/hyperlink" Target="http://www.usharbormaster.com/secure/AuxAidReport_new.cfm?id=28334" TargetMode="External"/><Relationship Id="rId535" Type="http://schemas.openxmlformats.org/officeDocument/2006/relationships/hyperlink" Target="http://maps.google.com/?output=embed&amp;q=43.07851000,-70.70517694" TargetMode="External"/><Relationship Id="rId742" Type="http://schemas.openxmlformats.org/officeDocument/2006/relationships/hyperlink" Target="http://maps.google.com/?output=embed&amp;q=43.72675000,-70.19461667" TargetMode="External"/><Relationship Id="rId174" Type="http://schemas.openxmlformats.org/officeDocument/2006/relationships/hyperlink" Target="http://maps.google.com/?output=embed&amp;q=43.64235167,-70.25980000" TargetMode="External"/><Relationship Id="rId381" Type="http://schemas.openxmlformats.org/officeDocument/2006/relationships/hyperlink" Target="http://www.usharbormaster.com/secure/auxview.cfm?recordid=30997" TargetMode="External"/><Relationship Id="rId602" Type="http://schemas.openxmlformats.org/officeDocument/2006/relationships/hyperlink" Target="http://maps.google.com/?output=embed&amp;q=44.08705000,-69.79863333" TargetMode="External"/><Relationship Id="rId241" Type="http://schemas.openxmlformats.org/officeDocument/2006/relationships/hyperlink" Target="http://www.usharbormaster.com/secure/auxview.cfm?recordid=44022" TargetMode="External"/><Relationship Id="rId479" Type="http://schemas.openxmlformats.org/officeDocument/2006/relationships/hyperlink" Target="http://maps.google.com/?output=embed&amp;q=43.11146667,-70.86100000" TargetMode="External"/><Relationship Id="rId686" Type="http://schemas.openxmlformats.org/officeDocument/2006/relationships/hyperlink" Target="http://maps.google.com/?output=embed&amp;q=43.65546667,-70.23708333" TargetMode="External"/><Relationship Id="rId36" Type="http://schemas.openxmlformats.org/officeDocument/2006/relationships/hyperlink" Target="http://www.usharbormaster.com/secure/AuxAidReport_new.cfm?id=32331" TargetMode="External"/><Relationship Id="rId339" Type="http://schemas.openxmlformats.org/officeDocument/2006/relationships/hyperlink" Target="http://maps.google.com/?output=embed&amp;q=43.64439444,-70.25185000" TargetMode="External"/><Relationship Id="rId546" Type="http://schemas.openxmlformats.org/officeDocument/2006/relationships/hyperlink" Target="http://maps.google.com/?output=embed&amp;q=43.83333361,-69.64933333" TargetMode="External"/><Relationship Id="rId753" Type="http://schemas.openxmlformats.org/officeDocument/2006/relationships/hyperlink" Target="http://www.usharbormaster.com/secure/auxview.cfm?recordid=29995" TargetMode="External"/><Relationship Id="rId101" Type="http://schemas.openxmlformats.org/officeDocument/2006/relationships/hyperlink" Target="http://www.usharbormaster.com/secure/auxview.cfm?recordid=28341" TargetMode="External"/><Relationship Id="rId185" Type="http://schemas.openxmlformats.org/officeDocument/2006/relationships/hyperlink" Target="http://www.usharbormaster.com/secure/auxview.cfm?recordid=31066" TargetMode="External"/><Relationship Id="rId406" Type="http://schemas.openxmlformats.org/officeDocument/2006/relationships/hyperlink" Target="http://maps.google.com/?output=embed&amp;q=44.00019444,-69.54331111" TargetMode="External"/><Relationship Id="rId392" Type="http://schemas.openxmlformats.org/officeDocument/2006/relationships/hyperlink" Target="http://www.usharbormaster.com/secure/AuxAidReport_new.cfm?id=30999" TargetMode="External"/><Relationship Id="rId613" Type="http://schemas.openxmlformats.org/officeDocument/2006/relationships/hyperlink" Target="http://www.usharbormaster.com/secure/auxview.cfm?recordid=30638" TargetMode="External"/><Relationship Id="rId697" Type="http://schemas.openxmlformats.org/officeDocument/2006/relationships/hyperlink" Target="http://www.usharbormaster.com/secure/auxview.cfm?recordid=36868" TargetMode="External"/><Relationship Id="rId252" Type="http://schemas.openxmlformats.org/officeDocument/2006/relationships/hyperlink" Target="http://www.usharbormaster.com/secure/AuxAidReport_new.cfm?id=30376" TargetMode="External"/><Relationship Id="rId47" Type="http://schemas.openxmlformats.org/officeDocument/2006/relationships/hyperlink" Target="http://maps.google.com/?output=embed&amp;q=43.73277778,-70.16444444" TargetMode="External"/><Relationship Id="rId112" Type="http://schemas.openxmlformats.org/officeDocument/2006/relationships/hyperlink" Target="http://www.usharbormaster.com/secure/AuxAidReport_new.cfm?id=32251" TargetMode="External"/><Relationship Id="rId557" Type="http://schemas.openxmlformats.org/officeDocument/2006/relationships/hyperlink" Target="http://www.usharbormaster.com/secure/auxview.cfm?recordid=42739" TargetMode="External"/><Relationship Id="rId764" Type="http://schemas.openxmlformats.org/officeDocument/2006/relationships/hyperlink" Target="http://www.usharbormaster.com/secure/AuxAidReport_new.cfm?id=42778" TargetMode="External"/><Relationship Id="rId196" Type="http://schemas.openxmlformats.org/officeDocument/2006/relationships/hyperlink" Target="http://www.usharbormaster.com/secure/AuxAidReport_new.cfm?id=31068" TargetMode="External"/><Relationship Id="rId417" Type="http://schemas.openxmlformats.org/officeDocument/2006/relationships/hyperlink" Target="http://www.usharbormaster.com/secure/auxview.cfm?recordid=31006" TargetMode="External"/><Relationship Id="rId624" Type="http://schemas.openxmlformats.org/officeDocument/2006/relationships/hyperlink" Target="http://www.usharbormaster.com/secure/AuxAidReport_new.cfm?id=43985" TargetMode="External"/><Relationship Id="rId263" Type="http://schemas.openxmlformats.org/officeDocument/2006/relationships/hyperlink" Target="http://maps.google.com/?output=embed&amp;q=43.82519444,-69.58336111" TargetMode="External"/><Relationship Id="rId470" Type="http://schemas.openxmlformats.org/officeDocument/2006/relationships/hyperlink" Target="http://maps.google.com/?output=embed&amp;q=43.11333333,-70.86275000" TargetMode="External"/><Relationship Id="rId58" Type="http://schemas.openxmlformats.org/officeDocument/2006/relationships/hyperlink" Target="http://maps.google.com/?output=embed&amp;q=43.83906667,-69.63903333" TargetMode="External"/><Relationship Id="rId123" Type="http://schemas.openxmlformats.org/officeDocument/2006/relationships/hyperlink" Target="http://maps.google.com/?output=embed&amp;q=43.79950000,-70.15146667" TargetMode="External"/><Relationship Id="rId330" Type="http://schemas.openxmlformats.org/officeDocument/2006/relationships/hyperlink" Target="http://maps.google.com/?output=embed&amp;q=43.64582778,-70.25252500" TargetMode="External"/><Relationship Id="rId568" Type="http://schemas.openxmlformats.org/officeDocument/2006/relationships/hyperlink" Target="http://www.usharbormaster.com/secure/AuxAidReport_new.cfm?id=40156" TargetMode="External"/><Relationship Id="rId775" Type="http://schemas.openxmlformats.org/officeDocument/2006/relationships/hyperlink" Target="http://maps.google.com/?output=embed&amp;q=43.17966667,-70.42683333" TargetMode="External"/><Relationship Id="rId428" Type="http://schemas.openxmlformats.org/officeDocument/2006/relationships/hyperlink" Target="http://www.usharbormaster.com/secure/AuxAidReport_new.cfm?id=31008" TargetMode="External"/><Relationship Id="rId635" Type="http://schemas.openxmlformats.org/officeDocument/2006/relationships/hyperlink" Target="http://maps.google.com/?output=embed&amp;q=43.48305556,-70.42330556" TargetMode="External"/><Relationship Id="rId274" Type="http://schemas.openxmlformats.org/officeDocument/2006/relationships/hyperlink" Target="http://maps.google.com/?output=embed&amp;q=43.84852500,-69.63050000" TargetMode="External"/><Relationship Id="rId481" Type="http://schemas.openxmlformats.org/officeDocument/2006/relationships/hyperlink" Target="http://www.usharbormaster.com/secure/auxview.cfm?recordid=30354" TargetMode="External"/><Relationship Id="rId702" Type="http://schemas.openxmlformats.org/officeDocument/2006/relationships/hyperlink" Target="http://maps.google.com/?output=embed&amp;q=43.65552000,-70.23485306" TargetMode="External"/><Relationship Id="rId69" Type="http://schemas.openxmlformats.org/officeDocument/2006/relationships/hyperlink" Target="http://www.usharbormaster.com/secure/auxview.cfm?recordid=31122" TargetMode="External"/><Relationship Id="rId134" Type="http://schemas.openxmlformats.org/officeDocument/2006/relationships/hyperlink" Target="http://maps.google.com/?output=embed&amp;q=44.03104056,-69.53565778" TargetMode="External"/><Relationship Id="rId579" Type="http://schemas.openxmlformats.org/officeDocument/2006/relationships/hyperlink" Target="http://maps.google.com/?output=embed&amp;q=43.93038333,-69.26486667" TargetMode="External"/><Relationship Id="rId786" Type="http://schemas.openxmlformats.org/officeDocument/2006/relationships/hyperlink" Target="http://maps.google.com/?output=embed&amp;q=43.99780556,-69.66450000" TargetMode="External"/><Relationship Id="rId341" Type="http://schemas.openxmlformats.org/officeDocument/2006/relationships/hyperlink" Target="http://www.usharbormaster.com/secure/auxview.cfm?recordid=23725" TargetMode="External"/><Relationship Id="rId439" Type="http://schemas.openxmlformats.org/officeDocument/2006/relationships/hyperlink" Target="http://maps.google.com/?output=embed&amp;q=43.85908333,-69.59169444" TargetMode="External"/><Relationship Id="rId646" Type="http://schemas.openxmlformats.org/officeDocument/2006/relationships/hyperlink" Target="http://maps.google.com/?output=embed&amp;q=43.46166667,-70.37672222" TargetMode="External"/><Relationship Id="rId201" Type="http://schemas.openxmlformats.org/officeDocument/2006/relationships/hyperlink" Target="http://www.usharbormaster.com/secure/auxview.cfm?recordid=31070" TargetMode="External"/><Relationship Id="rId285" Type="http://schemas.openxmlformats.org/officeDocument/2006/relationships/hyperlink" Target="http://www.usharbormaster.com/secure/auxview.cfm?recordid=28903" TargetMode="External"/><Relationship Id="rId506" Type="http://schemas.openxmlformats.org/officeDocument/2006/relationships/hyperlink" Target="http://maps.google.com/?output=embed&amp;q=44.01953750,-69.54164444" TargetMode="External"/><Relationship Id="rId492" Type="http://schemas.openxmlformats.org/officeDocument/2006/relationships/hyperlink" Target="http://www.usharbormaster.com/secure/AuxAidReport_new.cfm?id=30356" TargetMode="External"/><Relationship Id="rId713" Type="http://schemas.openxmlformats.org/officeDocument/2006/relationships/hyperlink" Target="http://www.usharbormaster.com/secure/auxview.cfm?recordid=23722" TargetMode="External"/><Relationship Id="rId797" Type="http://schemas.openxmlformats.org/officeDocument/2006/relationships/drawing" Target="../drawings/drawing1.xml"/><Relationship Id="rId145" Type="http://schemas.openxmlformats.org/officeDocument/2006/relationships/hyperlink" Target="http://www.usharbormaster.com/secure/auxview.cfm?recordid=25793" TargetMode="External"/><Relationship Id="rId352" Type="http://schemas.openxmlformats.org/officeDocument/2006/relationships/hyperlink" Target="http://www.usharbormaster.com/secure/AuxAidReport_new.cfm?id=23726" TargetMode="External"/><Relationship Id="rId212" Type="http://schemas.openxmlformats.org/officeDocument/2006/relationships/hyperlink" Target="http://www.usharbormaster.com/secure/AuxAidReport_new.cfm?id=31072" TargetMode="External"/><Relationship Id="rId657" Type="http://schemas.openxmlformats.org/officeDocument/2006/relationships/hyperlink" Target="http://www.usharbormaster.com/secure/auxview.cfm?recordid=25876" TargetMode="External"/><Relationship Id="rId296" Type="http://schemas.openxmlformats.org/officeDocument/2006/relationships/hyperlink" Target="http://www.usharbormaster.com/secure/AuxAidReport_new.cfm?id=28901" TargetMode="External"/><Relationship Id="rId517" Type="http://schemas.openxmlformats.org/officeDocument/2006/relationships/hyperlink" Target="http://www.usharbormaster.com/secure/auxview.cfm?recordid=32330" TargetMode="External"/><Relationship Id="rId724" Type="http://schemas.openxmlformats.org/officeDocument/2006/relationships/hyperlink" Target="http://www.usharbormaster.com/secure/AuxAidReport_new.cfm?id=43833" TargetMode="External"/><Relationship Id="rId60" Type="http://schemas.openxmlformats.org/officeDocument/2006/relationships/hyperlink" Target="http://www.usharbormaster.com/secure/AuxAidReport_new.cfm?id=29997" TargetMode="External"/><Relationship Id="rId156" Type="http://schemas.openxmlformats.org/officeDocument/2006/relationships/hyperlink" Target="http://www.usharbormaster.com/secure/AuxAidReport_new.cfm?id=36844" TargetMode="External"/><Relationship Id="rId363" Type="http://schemas.openxmlformats.org/officeDocument/2006/relationships/hyperlink" Target="http://maps.google.com/?output=embed&amp;q=43.64426556,-70.25198167" TargetMode="External"/><Relationship Id="rId570" Type="http://schemas.openxmlformats.org/officeDocument/2006/relationships/hyperlink" Target="http://maps.google.com/?output=embed&amp;q=43.92893333,-69.26405000" TargetMode="External"/><Relationship Id="rId223" Type="http://schemas.openxmlformats.org/officeDocument/2006/relationships/hyperlink" Target="http://maps.google.com/?output=embed&amp;q=43.72331667,-70.19855000" TargetMode="External"/><Relationship Id="rId430" Type="http://schemas.openxmlformats.org/officeDocument/2006/relationships/hyperlink" Target="http://maps.google.com/?output=embed&amp;q=44.00574444,-69.54428611" TargetMode="External"/><Relationship Id="rId668" Type="http://schemas.openxmlformats.org/officeDocument/2006/relationships/hyperlink" Target="http://www.usharbormaster.com/secure/AuxAidReport_new.cfm?id=25873" TargetMode="External"/><Relationship Id="rId18" Type="http://schemas.openxmlformats.org/officeDocument/2006/relationships/hyperlink" Target="http://maps.google.com/?output=embed&amp;q=43.08160000,-70.72241667" TargetMode="External"/><Relationship Id="rId528" Type="http://schemas.openxmlformats.org/officeDocument/2006/relationships/hyperlink" Target="http://www.usharbormaster.com/secure/AuxAidReport_new.cfm?id=25103" TargetMode="External"/><Relationship Id="rId735" Type="http://schemas.openxmlformats.org/officeDocument/2006/relationships/hyperlink" Target="http://maps.google.com/?output=embed&amp;q=43.08250000,-70.71925000" TargetMode="External"/><Relationship Id="rId167" Type="http://schemas.openxmlformats.org/officeDocument/2006/relationships/hyperlink" Target="http://maps.google.com/?output=embed&amp;q=43.49300000,-70.44619444" TargetMode="External"/><Relationship Id="rId374" Type="http://schemas.openxmlformats.org/officeDocument/2006/relationships/hyperlink" Target="http://maps.google.com/?output=embed&amp;q=44.01935833,-69.54416667" TargetMode="External"/><Relationship Id="rId581" Type="http://schemas.openxmlformats.org/officeDocument/2006/relationships/hyperlink" Target="http://www.usharbormaster.com/secure/auxview.cfm?recordid=28309" TargetMode="External"/><Relationship Id="rId71" Type="http://schemas.openxmlformats.org/officeDocument/2006/relationships/hyperlink" Target="http://maps.google.com/?output=embed&amp;q=43.84833333,-69.63194444" TargetMode="External"/><Relationship Id="rId234" Type="http://schemas.openxmlformats.org/officeDocument/2006/relationships/hyperlink" Target="http://maps.google.com/?output=embed&amp;q=43.86346667,-69.67731667" TargetMode="External"/><Relationship Id="rId679" Type="http://schemas.openxmlformats.org/officeDocument/2006/relationships/hyperlink" Target="http://maps.google.com/?output=embed&amp;q=43.84985556,-69.63502778" TargetMode="External"/><Relationship Id="rId2" Type="http://schemas.openxmlformats.org/officeDocument/2006/relationships/hyperlink" Target="http://www.usharbormaster.com/secure/auxviewall.cfm" TargetMode="External"/><Relationship Id="rId29" Type="http://schemas.openxmlformats.org/officeDocument/2006/relationships/hyperlink" Target="http://www.usharbormaster.com/secure/auxview.cfm?recordid=41346" TargetMode="External"/><Relationship Id="rId441" Type="http://schemas.openxmlformats.org/officeDocument/2006/relationships/hyperlink" Target="http://www.usharbormaster.com/secure/auxview.cfm?recordid=32335" TargetMode="External"/><Relationship Id="rId539" Type="http://schemas.openxmlformats.org/officeDocument/2006/relationships/hyperlink" Target="http://maps.google.com/?output=embed&amp;q=43.07996389,-70.70794694" TargetMode="External"/><Relationship Id="rId746" Type="http://schemas.openxmlformats.org/officeDocument/2006/relationships/hyperlink" Target="http://maps.google.com/?output=embed&amp;q=43.72758333,-70.19383333" TargetMode="External"/><Relationship Id="rId178" Type="http://schemas.openxmlformats.org/officeDocument/2006/relationships/hyperlink" Target="http://maps.google.com/?output=embed&amp;q=43.86126667,-69.56100000" TargetMode="External"/><Relationship Id="rId301" Type="http://schemas.openxmlformats.org/officeDocument/2006/relationships/hyperlink" Target="http://www.usharbormaster.com/secure/auxview.cfm?recordid=42626" TargetMode="External"/><Relationship Id="rId82" Type="http://schemas.openxmlformats.org/officeDocument/2006/relationships/hyperlink" Target="http://maps.google.com/?output=embed&amp;q=43.86427778,-69.55386111" TargetMode="External"/><Relationship Id="rId385" Type="http://schemas.openxmlformats.org/officeDocument/2006/relationships/hyperlink" Target="http://www.usharbormaster.com/secure/auxview.cfm?recordid=30998" TargetMode="External"/><Relationship Id="rId592" Type="http://schemas.openxmlformats.org/officeDocument/2006/relationships/hyperlink" Target="http://www.usharbormaster.com/secure/AuxAidReport_new.cfm?id=31214" TargetMode="External"/><Relationship Id="rId606" Type="http://schemas.openxmlformats.org/officeDocument/2006/relationships/hyperlink" Target="http://maps.google.com/?output=embed&amp;q=44.07900000,-69.80011111" TargetMode="External"/><Relationship Id="rId245" Type="http://schemas.openxmlformats.org/officeDocument/2006/relationships/hyperlink" Target="http://www.usharbormaster.com/secure/auxview.cfm?recordid=30375" TargetMode="External"/><Relationship Id="rId452" Type="http://schemas.openxmlformats.org/officeDocument/2006/relationships/hyperlink" Target="http://www.usharbormaster.com/secure/AuxAidReport_new.cfm?id=29008" TargetMode="External"/><Relationship Id="rId105" Type="http://schemas.openxmlformats.org/officeDocument/2006/relationships/hyperlink" Target="http://www.usharbormaster.com/secure/auxview.cfm?recordid=41340" TargetMode="External"/><Relationship Id="rId312" Type="http://schemas.openxmlformats.org/officeDocument/2006/relationships/hyperlink" Target="http://www.usharbormaster.com/secure/AuxAidReport_new.cfm?id=42625" TargetMode="External"/><Relationship Id="rId757" Type="http://schemas.openxmlformats.org/officeDocument/2006/relationships/hyperlink" Target="http://www.usharbormaster.com/secure/auxview.cfm?recordid=42781" TargetMode="External"/><Relationship Id="rId93" Type="http://schemas.openxmlformats.org/officeDocument/2006/relationships/hyperlink" Target="http://www.usharbormaster.com/secure/auxview.cfm?recordid=30381" TargetMode="External"/><Relationship Id="rId189" Type="http://schemas.openxmlformats.org/officeDocument/2006/relationships/hyperlink" Target="http://www.usharbormaster.com/secure/auxview.cfm?recordid=31067" TargetMode="External"/><Relationship Id="rId396" Type="http://schemas.openxmlformats.org/officeDocument/2006/relationships/hyperlink" Target="http://www.usharbormaster.com/secure/AuxAidReport_new.cfm?id=31000" TargetMode="External"/><Relationship Id="rId617" Type="http://schemas.openxmlformats.org/officeDocument/2006/relationships/hyperlink" Target="http://www.usharbormaster.com/secure/auxview.cfm?recordid=30639" TargetMode="External"/><Relationship Id="rId256" Type="http://schemas.openxmlformats.org/officeDocument/2006/relationships/hyperlink" Target="http://www.usharbormaster.com/secure/AuxAidReport_new.cfm?id=30377" TargetMode="External"/><Relationship Id="rId463" Type="http://schemas.openxmlformats.org/officeDocument/2006/relationships/hyperlink" Target="http://maps.google.com/?output=embed&amp;q=43.10633333,-70.85646667" TargetMode="External"/><Relationship Id="rId670" Type="http://schemas.openxmlformats.org/officeDocument/2006/relationships/hyperlink" Target="http://maps.google.com/?output=embed&amp;q=43.07935333,-70.74055167" TargetMode="External"/><Relationship Id="rId116" Type="http://schemas.openxmlformats.org/officeDocument/2006/relationships/hyperlink" Target="http://www.usharbormaster.com/secure/AuxAidReport_new.cfm?id=32252" TargetMode="External"/><Relationship Id="rId323" Type="http://schemas.openxmlformats.org/officeDocument/2006/relationships/hyperlink" Target="http://maps.google.com/?output=embed&amp;q=43.98465000,-69.87548333" TargetMode="External"/><Relationship Id="rId530" Type="http://schemas.openxmlformats.org/officeDocument/2006/relationships/hyperlink" Target="http://maps.google.com/?output=embed&amp;q=43.08100000,-70.70425000" TargetMode="External"/><Relationship Id="rId768" Type="http://schemas.openxmlformats.org/officeDocument/2006/relationships/hyperlink" Target="http://www.usharbormaster.com/secure/AuxAidReport_new.cfm?id=27883" TargetMode="External"/><Relationship Id="rId20" Type="http://schemas.openxmlformats.org/officeDocument/2006/relationships/hyperlink" Target="http://www.usharbormaster.com/secure/AuxAidReport_new.cfm?id=41343" TargetMode="External"/><Relationship Id="rId628" Type="http://schemas.openxmlformats.org/officeDocument/2006/relationships/hyperlink" Target="http://www.usharbormaster.com/secure/AuxAidReport_new.cfm?id=36839" TargetMode="External"/><Relationship Id="rId267" Type="http://schemas.openxmlformats.org/officeDocument/2006/relationships/hyperlink" Target="http://maps.google.com/?output=embed&amp;q=43.40150000,-70.39900000" TargetMode="External"/><Relationship Id="rId474" Type="http://schemas.openxmlformats.org/officeDocument/2006/relationships/hyperlink" Target="http://maps.google.com/?output=embed&amp;q=43.11130000,-70.86035000" TargetMode="External"/><Relationship Id="rId127" Type="http://schemas.openxmlformats.org/officeDocument/2006/relationships/hyperlink" Target="http://maps.google.com/?output=embed&amp;q=43.74805556,-69.98769444" TargetMode="External"/><Relationship Id="rId681" Type="http://schemas.openxmlformats.org/officeDocument/2006/relationships/hyperlink" Target="http://www.usharbormaster.com/secure/auxview.cfm?recordid=36871" TargetMode="External"/><Relationship Id="rId779" Type="http://schemas.openxmlformats.org/officeDocument/2006/relationships/hyperlink" Target="http://maps.google.com/?output=embed&amp;q=43.71511111,-69.35475000" TargetMode="External"/><Relationship Id="rId31" Type="http://schemas.openxmlformats.org/officeDocument/2006/relationships/hyperlink" Target="http://maps.google.com/?output=embed&amp;q=43.08353333,-70.75000278" TargetMode="External"/><Relationship Id="rId334" Type="http://schemas.openxmlformats.org/officeDocument/2006/relationships/hyperlink" Target="http://maps.google.com/?output=embed&amp;q=43.64501111,-70.25216111" TargetMode="External"/><Relationship Id="rId541" Type="http://schemas.openxmlformats.org/officeDocument/2006/relationships/hyperlink" Target="http://www.usharbormaster.com/secure/auxview.cfm?recordid=30051" TargetMode="External"/><Relationship Id="rId639" Type="http://schemas.openxmlformats.org/officeDocument/2006/relationships/hyperlink" Target="http://maps.google.com/?output=embed&amp;q=43.49202778,-70.43936111" TargetMode="External"/><Relationship Id="rId180" Type="http://schemas.openxmlformats.org/officeDocument/2006/relationships/hyperlink" Target="http://www.usharbormaster.com/secure/AuxAidReport_new.cfm?id=32396" TargetMode="External"/><Relationship Id="rId278" Type="http://schemas.openxmlformats.org/officeDocument/2006/relationships/hyperlink" Target="http://maps.google.com/?output=embed&amp;q=43.84788333,-69.62850000" TargetMode="External"/><Relationship Id="rId401" Type="http://schemas.openxmlformats.org/officeDocument/2006/relationships/hyperlink" Target="http://www.usharbormaster.com/secure/auxview.cfm?recordid=31002" TargetMode="External"/><Relationship Id="rId485" Type="http://schemas.openxmlformats.org/officeDocument/2006/relationships/hyperlink" Target="http://www.usharbormaster.com/secure/auxview.cfm?recordid=30355" TargetMode="External"/><Relationship Id="rId692" Type="http://schemas.openxmlformats.org/officeDocument/2006/relationships/hyperlink" Target="http://www.usharbormaster.com/secure/AuxAidReport_new.cfm?id=36867" TargetMode="External"/><Relationship Id="rId706" Type="http://schemas.openxmlformats.org/officeDocument/2006/relationships/hyperlink" Target="http://maps.google.com/?output=embed&amp;q=43.65310528,-70.24311750" TargetMode="External"/><Relationship Id="rId42" Type="http://schemas.openxmlformats.org/officeDocument/2006/relationships/hyperlink" Target="http://maps.google.com/?output=embed&amp;q=43.08066667,-70.75528333" TargetMode="External"/><Relationship Id="rId138" Type="http://schemas.openxmlformats.org/officeDocument/2006/relationships/hyperlink" Target="http://maps.google.com/?output=embed&amp;q=44.03209444,-69.53482778" TargetMode="External"/><Relationship Id="rId345" Type="http://schemas.openxmlformats.org/officeDocument/2006/relationships/hyperlink" Target="http://www.usharbormaster.com/secure/auxview.cfm?recordid=23734" TargetMode="External"/><Relationship Id="rId552" Type="http://schemas.openxmlformats.org/officeDocument/2006/relationships/hyperlink" Target="http://www.usharbormaster.com/secure/AuxAidReport_new.cfm?id=30052" TargetMode="External"/><Relationship Id="rId191" Type="http://schemas.openxmlformats.org/officeDocument/2006/relationships/hyperlink" Target="http://maps.google.com/?output=embed&amp;q=43.80952778,-69.74655556" TargetMode="External"/><Relationship Id="rId205" Type="http://schemas.openxmlformats.org/officeDocument/2006/relationships/hyperlink" Target="http://www.usharbormaster.com/secure/auxview.cfm?recordid=31071" TargetMode="External"/><Relationship Id="rId412" Type="http://schemas.openxmlformats.org/officeDocument/2006/relationships/hyperlink" Target="http://www.usharbormaster.com/secure/AuxAidReport_new.cfm?id=31004" TargetMode="External"/><Relationship Id="rId289" Type="http://schemas.openxmlformats.org/officeDocument/2006/relationships/hyperlink" Target="http://www.usharbormaster.com/secure/auxview.cfm?recordid=28900" TargetMode="External"/><Relationship Id="rId496" Type="http://schemas.openxmlformats.org/officeDocument/2006/relationships/hyperlink" Target="http://www.usharbormaster.com/secure/AuxAidReport_new.cfm?id=30357" TargetMode="External"/><Relationship Id="rId717" Type="http://schemas.openxmlformats.org/officeDocument/2006/relationships/hyperlink" Target="http://www.usharbormaster.com/secure/auxview.cfm?recordid=23724" TargetMode="External"/><Relationship Id="rId53" Type="http://schemas.openxmlformats.org/officeDocument/2006/relationships/hyperlink" Target="http://www.usharbormaster.com/secure/auxview.cfm?recordid=29996" TargetMode="External"/><Relationship Id="rId149" Type="http://schemas.openxmlformats.org/officeDocument/2006/relationships/hyperlink" Target="http://www.usharbormaster.com/secure/auxview.cfm?recordid=36843" TargetMode="External"/><Relationship Id="rId356" Type="http://schemas.openxmlformats.org/officeDocument/2006/relationships/hyperlink" Target="http://www.usharbormaster.com/secure/AuxAidReport_new.cfm?id=23727" TargetMode="External"/><Relationship Id="rId563" Type="http://schemas.openxmlformats.org/officeDocument/2006/relationships/hyperlink" Target="http://maps.google.com/?output=embed&amp;q=43.92415556,-69.58347222" TargetMode="External"/><Relationship Id="rId770" Type="http://schemas.openxmlformats.org/officeDocument/2006/relationships/hyperlink" Target="http://maps.google.com/?output=embed&amp;q=42.89030000,-70.05930000" TargetMode="External"/><Relationship Id="rId216" Type="http://schemas.openxmlformats.org/officeDocument/2006/relationships/hyperlink" Target="http://www.usharbormaster.com/secure/AuxAidReport_new.cfm?id=43988" TargetMode="External"/><Relationship Id="rId423" Type="http://schemas.openxmlformats.org/officeDocument/2006/relationships/hyperlink" Target="http://maps.google.com/?output=embed&amp;q=44.00320556,-69.54343333" TargetMode="External"/><Relationship Id="rId630" Type="http://schemas.openxmlformats.org/officeDocument/2006/relationships/hyperlink" Target="http://maps.google.com/?output=embed&amp;q=43.47122222,-70.39808333" TargetMode="External"/><Relationship Id="rId728" Type="http://schemas.openxmlformats.org/officeDocument/2006/relationships/hyperlink" Target="http://www.usharbormaster.com/secure/AuxAidReport_new.cfm?id=41206" TargetMode="External"/><Relationship Id="rId64" Type="http://schemas.openxmlformats.org/officeDocument/2006/relationships/hyperlink" Target="http://www.usharbormaster.com/secure/AuxAidReport_new.cfm?id=29998" TargetMode="External"/><Relationship Id="rId367" Type="http://schemas.openxmlformats.org/officeDocument/2006/relationships/hyperlink" Target="http://maps.google.com/?output=embed&amp;q=43.64352556,-70.25171333" TargetMode="External"/><Relationship Id="rId574" Type="http://schemas.openxmlformats.org/officeDocument/2006/relationships/hyperlink" Target="http://maps.google.com/?output=embed&amp;q=43.92988333,-69.26536667" TargetMode="External"/><Relationship Id="rId171" Type="http://schemas.openxmlformats.org/officeDocument/2006/relationships/hyperlink" Target="http://maps.google.com/?output=embed&amp;q=43.49302778,-70.44661111" TargetMode="External"/><Relationship Id="rId227" Type="http://schemas.openxmlformats.org/officeDocument/2006/relationships/hyperlink" Target="http://maps.google.com/?output=embed&amp;q=43.72380000,-70.19803333" TargetMode="External"/><Relationship Id="rId781" Type="http://schemas.openxmlformats.org/officeDocument/2006/relationships/hyperlink" Target="http://www.usharbormaster.com/secure/auxview.cfm?recordid=30059" TargetMode="External"/><Relationship Id="rId269" Type="http://schemas.openxmlformats.org/officeDocument/2006/relationships/hyperlink" Target="http://www.usharbormaster.com/secure/auxview.cfm?recordid=32394" TargetMode="External"/><Relationship Id="rId434" Type="http://schemas.openxmlformats.org/officeDocument/2006/relationships/hyperlink" Target="http://maps.google.com/?output=embed&amp;q=43.85900000,-69.59261111" TargetMode="External"/><Relationship Id="rId476" Type="http://schemas.openxmlformats.org/officeDocument/2006/relationships/hyperlink" Target="http://www.usharbormaster.com/secure/AuxAidReport_new.cfm?id=30352" TargetMode="External"/><Relationship Id="rId641" Type="http://schemas.openxmlformats.org/officeDocument/2006/relationships/hyperlink" Target="http://www.usharbormaster.com/secure/auxview.cfm?recordid=36842" TargetMode="External"/><Relationship Id="rId683" Type="http://schemas.openxmlformats.org/officeDocument/2006/relationships/hyperlink" Target="http://maps.google.com/?output=embed&amp;q=43.65578333,-70.23723333" TargetMode="External"/><Relationship Id="rId739" Type="http://schemas.openxmlformats.org/officeDocument/2006/relationships/hyperlink" Target="http://maps.google.com/?output=embed&amp;q=43.08383333,-70.71835000" TargetMode="External"/><Relationship Id="rId33" Type="http://schemas.openxmlformats.org/officeDocument/2006/relationships/hyperlink" Target="http://www.usharbormaster.com/secure/auxview.cfm?recordid=32331" TargetMode="External"/><Relationship Id="rId129" Type="http://schemas.openxmlformats.org/officeDocument/2006/relationships/hyperlink" Target="http://www.usharbormaster.com/secure/auxview.cfm?recordid=29038" TargetMode="External"/><Relationship Id="rId280" Type="http://schemas.openxmlformats.org/officeDocument/2006/relationships/hyperlink" Target="http://www.usharbormaster.com/secure/AuxAidReport_new.cfm?id=29994" TargetMode="External"/><Relationship Id="rId336" Type="http://schemas.openxmlformats.org/officeDocument/2006/relationships/hyperlink" Target="http://www.usharbormaster.com/secure/AuxAidReport_new.cfm?id=23732" TargetMode="External"/><Relationship Id="rId501" Type="http://schemas.openxmlformats.org/officeDocument/2006/relationships/hyperlink" Target="http://www.usharbormaster.com/secure/auxview.cfm?recordid=33419" TargetMode="External"/><Relationship Id="rId543" Type="http://schemas.openxmlformats.org/officeDocument/2006/relationships/hyperlink" Target="http://maps.google.com/?output=embed&amp;q=43.82133333,-69.64950000" TargetMode="External"/><Relationship Id="rId75" Type="http://schemas.openxmlformats.org/officeDocument/2006/relationships/hyperlink" Target="http://maps.google.com/?output=embed&amp;q=43.76063333,-69.98853333" TargetMode="External"/><Relationship Id="rId140" Type="http://schemas.openxmlformats.org/officeDocument/2006/relationships/hyperlink" Target="http://www.usharbormaster.com/secure/AuxAidReport_new.cfm?id=40109" TargetMode="External"/><Relationship Id="rId182" Type="http://schemas.openxmlformats.org/officeDocument/2006/relationships/hyperlink" Target="http://maps.google.com/?output=embed&amp;q=43.85373333,-69.72898056" TargetMode="External"/><Relationship Id="rId378" Type="http://schemas.openxmlformats.org/officeDocument/2006/relationships/hyperlink" Target="http://maps.google.com/?output=embed&amp;q=44.01983333,-69.54337222" TargetMode="External"/><Relationship Id="rId403" Type="http://schemas.openxmlformats.org/officeDocument/2006/relationships/hyperlink" Target="http://maps.google.com/?output=embed&amp;q=43.99955556,-69.54353056" TargetMode="External"/><Relationship Id="rId585" Type="http://schemas.openxmlformats.org/officeDocument/2006/relationships/hyperlink" Target="http://www.usharbormaster.com/secure/auxview.cfm?recordid=28308" TargetMode="External"/><Relationship Id="rId750" Type="http://schemas.openxmlformats.org/officeDocument/2006/relationships/hyperlink" Target="http://maps.google.com/?output=embed&amp;q=43.85066667,-69.66700000" TargetMode="External"/><Relationship Id="rId792" Type="http://schemas.openxmlformats.org/officeDocument/2006/relationships/hyperlink" Target="http://www.usharbormaster.com/secure/AuxAidReport_new.cfm?id=30061" TargetMode="External"/><Relationship Id="rId6" Type="http://schemas.openxmlformats.org/officeDocument/2006/relationships/hyperlink" Target="http://www.usharbormaster.com/secure/auxviewall.cfm" TargetMode="External"/><Relationship Id="rId238" Type="http://schemas.openxmlformats.org/officeDocument/2006/relationships/hyperlink" Target="http://maps.google.com/?output=embed&amp;q=43.84896667,-69.67876667" TargetMode="External"/><Relationship Id="rId445" Type="http://schemas.openxmlformats.org/officeDocument/2006/relationships/hyperlink" Target="http://www.usharbormaster.com/secure/auxview.cfm?recordid=32380" TargetMode="External"/><Relationship Id="rId487" Type="http://schemas.openxmlformats.org/officeDocument/2006/relationships/hyperlink" Target="http://maps.google.com/?output=embed&amp;q=43.10960000,-70.85918333" TargetMode="External"/><Relationship Id="rId610" Type="http://schemas.openxmlformats.org/officeDocument/2006/relationships/hyperlink" Target="http://maps.google.com/?output=embed&amp;q=43.83210278,-69.73617222" TargetMode="External"/><Relationship Id="rId652" Type="http://schemas.openxmlformats.org/officeDocument/2006/relationships/hyperlink" Target="http://www.usharbormaster.com/secure/AuxAidReport_new.cfm?id=25877" TargetMode="External"/><Relationship Id="rId694" Type="http://schemas.openxmlformats.org/officeDocument/2006/relationships/hyperlink" Target="http://maps.google.com/?output=embed&amp;q=43.65485000,-70.23711667" TargetMode="External"/><Relationship Id="rId708" Type="http://schemas.openxmlformats.org/officeDocument/2006/relationships/hyperlink" Target="http://www.usharbormaster.com/secure/AuxAidReport_new.cfm?id=26267" TargetMode="External"/><Relationship Id="rId291" Type="http://schemas.openxmlformats.org/officeDocument/2006/relationships/hyperlink" Target="http://maps.google.com/?output=embed&amp;q=43.82765000,-70.01623333" TargetMode="External"/><Relationship Id="rId305" Type="http://schemas.openxmlformats.org/officeDocument/2006/relationships/hyperlink" Target="http://www.usharbormaster.com/secure/auxview.cfm?recordid=42624" TargetMode="External"/><Relationship Id="rId347" Type="http://schemas.openxmlformats.org/officeDocument/2006/relationships/hyperlink" Target="http://maps.google.com/?output=embed&amp;q=43.64247028,-70.25080000" TargetMode="External"/><Relationship Id="rId512" Type="http://schemas.openxmlformats.org/officeDocument/2006/relationships/hyperlink" Target="http://www.usharbormaster.com/secure/AuxAidReport_new.cfm?id=40112" TargetMode="External"/><Relationship Id="rId44" Type="http://schemas.openxmlformats.org/officeDocument/2006/relationships/hyperlink" Target="http://www.usharbormaster.com/secure/AuxAidReport_new.cfm?id=42742" TargetMode="External"/><Relationship Id="rId86" Type="http://schemas.openxmlformats.org/officeDocument/2006/relationships/hyperlink" Target="http://maps.google.com/?output=embed&amp;q=43.86200000,-69.55933333" TargetMode="External"/><Relationship Id="rId151" Type="http://schemas.openxmlformats.org/officeDocument/2006/relationships/hyperlink" Target="http://maps.google.com/?output=embed&amp;q=43.49229167,-70.44044444" TargetMode="External"/><Relationship Id="rId389" Type="http://schemas.openxmlformats.org/officeDocument/2006/relationships/hyperlink" Target="http://www.usharbormaster.com/secure/auxview.cfm?recordid=30999" TargetMode="External"/><Relationship Id="rId554" Type="http://schemas.openxmlformats.org/officeDocument/2006/relationships/hyperlink" Target="http://maps.google.com/?output=embed&amp;q=43.08035306,-70.75107778" TargetMode="External"/><Relationship Id="rId596" Type="http://schemas.openxmlformats.org/officeDocument/2006/relationships/hyperlink" Target="http://www.usharbormaster.com/secure/AuxAidReport_new.cfm?id=36715" TargetMode="External"/><Relationship Id="rId761" Type="http://schemas.openxmlformats.org/officeDocument/2006/relationships/hyperlink" Target="http://www.usharbormaster.com/secure/auxview.cfm?recordid=42778" TargetMode="External"/><Relationship Id="rId193" Type="http://schemas.openxmlformats.org/officeDocument/2006/relationships/hyperlink" Target="http://www.usharbormaster.com/secure/auxview.cfm?recordid=31068" TargetMode="External"/><Relationship Id="rId207" Type="http://schemas.openxmlformats.org/officeDocument/2006/relationships/hyperlink" Target="http://maps.google.com/?output=embed&amp;q=43.81926389,-69.71020833" TargetMode="External"/><Relationship Id="rId249" Type="http://schemas.openxmlformats.org/officeDocument/2006/relationships/hyperlink" Target="http://www.usharbormaster.com/secure/auxview.cfm?recordid=30376" TargetMode="External"/><Relationship Id="rId414" Type="http://schemas.openxmlformats.org/officeDocument/2006/relationships/hyperlink" Target="http://maps.google.com/?output=embed&amp;q=44.00150278,-69.54288056" TargetMode="External"/><Relationship Id="rId456" Type="http://schemas.openxmlformats.org/officeDocument/2006/relationships/hyperlink" Target="http://www.usharbormaster.com/secure/AuxAidReport_new.cfm?id=32329" TargetMode="External"/><Relationship Id="rId498" Type="http://schemas.openxmlformats.org/officeDocument/2006/relationships/hyperlink" Target="http://maps.google.com/?output=embed&amp;q=43.78541667,-69.87666667" TargetMode="External"/><Relationship Id="rId621" Type="http://schemas.openxmlformats.org/officeDocument/2006/relationships/hyperlink" Target="http://www.usharbormaster.com/secure/auxview.cfm?recordid=43985" TargetMode="External"/><Relationship Id="rId663" Type="http://schemas.openxmlformats.org/officeDocument/2006/relationships/hyperlink" Target="http://maps.google.com/?output=embed&amp;q=43.47316667,-70.40125000" TargetMode="External"/><Relationship Id="rId13" Type="http://schemas.openxmlformats.org/officeDocument/2006/relationships/hyperlink" Target="http://www.usharbormaster.com/secure/auxviewall.cfm" TargetMode="External"/><Relationship Id="rId109" Type="http://schemas.openxmlformats.org/officeDocument/2006/relationships/hyperlink" Target="http://www.usharbormaster.com/secure/auxview.cfm?recordid=32251" TargetMode="External"/><Relationship Id="rId260" Type="http://schemas.openxmlformats.org/officeDocument/2006/relationships/hyperlink" Target="http://www.usharbormaster.com/secure/AuxAidReport_new.cfm?id=30378" TargetMode="External"/><Relationship Id="rId316" Type="http://schemas.openxmlformats.org/officeDocument/2006/relationships/hyperlink" Target="http://www.usharbormaster.com/secure/AuxAidReport_new.cfm?id=28329" TargetMode="External"/><Relationship Id="rId523" Type="http://schemas.openxmlformats.org/officeDocument/2006/relationships/hyperlink" Target="http://maps.google.com/?output=embed&amp;q=43.07944444,-70.70444444" TargetMode="External"/><Relationship Id="rId719" Type="http://schemas.openxmlformats.org/officeDocument/2006/relationships/hyperlink" Target="http://maps.google.com/?output=embed&amp;q=43.11750000,-70.81222222" TargetMode="External"/><Relationship Id="rId55" Type="http://schemas.openxmlformats.org/officeDocument/2006/relationships/hyperlink" Target="http://maps.google.com/?output=embed&amp;q=43.83951667,-69.64011667" TargetMode="External"/><Relationship Id="rId97" Type="http://schemas.openxmlformats.org/officeDocument/2006/relationships/hyperlink" Target="http://www.usharbormaster.com/secure/auxview.cfm?recordid=23614" TargetMode="External"/><Relationship Id="rId120" Type="http://schemas.openxmlformats.org/officeDocument/2006/relationships/hyperlink" Target="http://www.usharbormaster.com/secure/AuxAidReport_new.cfm?id=32253" TargetMode="External"/><Relationship Id="rId358" Type="http://schemas.openxmlformats.org/officeDocument/2006/relationships/hyperlink" Target="http://maps.google.com/?output=embed&amp;q=43.64489111,-70.25235750" TargetMode="External"/><Relationship Id="rId565" Type="http://schemas.openxmlformats.org/officeDocument/2006/relationships/hyperlink" Target="http://www.usharbormaster.com/secure/auxview.cfm?recordid=40156" TargetMode="External"/><Relationship Id="rId730" Type="http://schemas.openxmlformats.org/officeDocument/2006/relationships/hyperlink" Target="http://maps.google.com/?output=embed&amp;q=43.65531833,-70.22816139" TargetMode="External"/><Relationship Id="rId772" Type="http://schemas.openxmlformats.org/officeDocument/2006/relationships/hyperlink" Target="http://www.usharbormaster.com/secure/AuxAidReport_new.cfm?id=42814" TargetMode="External"/><Relationship Id="rId162" Type="http://schemas.openxmlformats.org/officeDocument/2006/relationships/hyperlink" Target="http://maps.google.com/?output=embed&amp;q=43.49408333,-70.44441667" TargetMode="External"/><Relationship Id="rId218" Type="http://schemas.openxmlformats.org/officeDocument/2006/relationships/hyperlink" Target="http://maps.google.com/?output=embed&amp;q=43.76606667,-69.94751667" TargetMode="External"/><Relationship Id="rId425" Type="http://schemas.openxmlformats.org/officeDocument/2006/relationships/hyperlink" Target="http://www.usharbormaster.com/secure/auxview.cfm?recordid=31008" TargetMode="External"/><Relationship Id="rId467" Type="http://schemas.openxmlformats.org/officeDocument/2006/relationships/hyperlink" Target="http://maps.google.com/?output=embed&amp;q=43.11321667,-70.86211667" TargetMode="External"/><Relationship Id="rId632" Type="http://schemas.openxmlformats.org/officeDocument/2006/relationships/hyperlink" Target="http://www.usharbormaster.com/secure/AuxAidReport_new.cfm?id=25874" TargetMode="External"/><Relationship Id="rId271" Type="http://schemas.openxmlformats.org/officeDocument/2006/relationships/hyperlink" Target="http://maps.google.com/?output=embed&amp;q=43.83588333,-69.68011667" TargetMode="External"/><Relationship Id="rId674" Type="http://schemas.openxmlformats.org/officeDocument/2006/relationships/hyperlink" Target="http://maps.google.com/?output=embed&amp;q=43.07946333,-70.74115333" TargetMode="External"/><Relationship Id="rId24" Type="http://schemas.openxmlformats.org/officeDocument/2006/relationships/hyperlink" Target="http://www.usharbormaster.com/secure/AuxAidReport_new.cfm?id=41344" TargetMode="External"/><Relationship Id="rId66" Type="http://schemas.openxmlformats.org/officeDocument/2006/relationships/hyperlink" Target="http://maps.google.com/?output=embed&amp;q=43.83670000,-69.63196667" TargetMode="External"/><Relationship Id="rId131" Type="http://schemas.openxmlformats.org/officeDocument/2006/relationships/hyperlink" Target="http://maps.google.com/?output=embed&amp;q=43.74800000,-69.98738889" TargetMode="External"/><Relationship Id="rId327" Type="http://schemas.openxmlformats.org/officeDocument/2006/relationships/hyperlink" Target="http://maps.google.com/?output=embed&amp;q=43.98483333,-69.87603333" TargetMode="External"/><Relationship Id="rId369" Type="http://schemas.openxmlformats.org/officeDocument/2006/relationships/hyperlink" Target="http://www.usharbormaster.com/secure/auxview.cfm?recordid=30994" TargetMode="External"/><Relationship Id="rId534" Type="http://schemas.openxmlformats.org/officeDocument/2006/relationships/hyperlink" Target="http://maps.google.com/?output=embed&amp;q=43.07851000,-70.70517694" TargetMode="External"/><Relationship Id="rId576" Type="http://schemas.openxmlformats.org/officeDocument/2006/relationships/hyperlink" Target="http://www.usharbormaster.com/secure/AuxAidReport_new.cfm?id=40158" TargetMode="External"/><Relationship Id="rId741" Type="http://schemas.openxmlformats.org/officeDocument/2006/relationships/hyperlink" Target="http://www.usharbormaster.com/secure/auxview.cfm?recordid=28307" TargetMode="External"/><Relationship Id="rId783" Type="http://schemas.openxmlformats.org/officeDocument/2006/relationships/hyperlink" Target="http://maps.google.com/?output=embed&amp;q=43.99605556,-69.66397222" TargetMode="External"/><Relationship Id="rId173" Type="http://schemas.openxmlformats.org/officeDocument/2006/relationships/hyperlink" Target="http://www.usharbormaster.com/secure/auxview.cfm?recordid=23597" TargetMode="External"/><Relationship Id="rId229" Type="http://schemas.openxmlformats.org/officeDocument/2006/relationships/hyperlink" Target="http://www.usharbormaster.com/secure/auxview.cfm?recordid=44019" TargetMode="External"/><Relationship Id="rId380" Type="http://schemas.openxmlformats.org/officeDocument/2006/relationships/hyperlink" Target="http://www.usharbormaster.com/secure/AuxAidReport_new.cfm?id=30996" TargetMode="External"/><Relationship Id="rId436" Type="http://schemas.openxmlformats.org/officeDocument/2006/relationships/hyperlink" Target="http://www.usharbormaster.com/secure/AuxAidReport_new.cfm?id=32333" TargetMode="External"/><Relationship Id="rId601" Type="http://schemas.openxmlformats.org/officeDocument/2006/relationships/hyperlink" Target="http://www.usharbormaster.com/secure/auxview.cfm?recordid=28875" TargetMode="External"/><Relationship Id="rId643" Type="http://schemas.openxmlformats.org/officeDocument/2006/relationships/hyperlink" Target="http://maps.google.com/?output=embed&amp;q=43.48780556,-70.43361111" TargetMode="External"/><Relationship Id="rId240" Type="http://schemas.openxmlformats.org/officeDocument/2006/relationships/hyperlink" Target="http://www.usharbormaster.com/secure/AuxAidReport_new.cfm?id=44021" TargetMode="External"/><Relationship Id="rId478" Type="http://schemas.openxmlformats.org/officeDocument/2006/relationships/hyperlink" Target="http://maps.google.com/?output=embed&amp;q=43.11146667,-70.86100000" TargetMode="External"/><Relationship Id="rId685" Type="http://schemas.openxmlformats.org/officeDocument/2006/relationships/hyperlink" Target="http://www.usharbormaster.com/secure/auxview.cfm?recordid=36869" TargetMode="External"/><Relationship Id="rId35" Type="http://schemas.openxmlformats.org/officeDocument/2006/relationships/hyperlink" Target="http://maps.google.com/?output=embed&amp;q=43.88443333,-69.66671667" TargetMode="External"/><Relationship Id="rId77" Type="http://schemas.openxmlformats.org/officeDocument/2006/relationships/hyperlink" Target="http://www.usharbormaster.com/secure/auxview.cfm?recordid=32247" TargetMode="External"/><Relationship Id="rId100" Type="http://schemas.openxmlformats.org/officeDocument/2006/relationships/hyperlink" Target="http://www.usharbormaster.com/secure/AuxAidReport_new.cfm?id=23614" TargetMode="External"/><Relationship Id="rId282" Type="http://schemas.openxmlformats.org/officeDocument/2006/relationships/hyperlink" Target="http://maps.google.com/?output=embed&amp;q=43.82723333,-70.01580000" TargetMode="External"/><Relationship Id="rId338" Type="http://schemas.openxmlformats.org/officeDocument/2006/relationships/hyperlink" Target="http://maps.google.com/?output=embed&amp;q=43.64439444,-70.25185000" TargetMode="External"/><Relationship Id="rId503" Type="http://schemas.openxmlformats.org/officeDocument/2006/relationships/hyperlink" Target="http://maps.google.com/?output=embed&amp;q=43.78550000,-69.87525000" TargetMode="External"/><Relationship Id="rId545" Type="http://schemas.openxmlformats.org/officeDocument/2006/relationships/hyperlink" Target="http://www.usharbormaster.com/secure/auxview.cfm?recordid=30053" TargetMode="External"/><Relationship Id="rId587" Type="http://schemas.openxmlformats.org/officeDocument/2006/relationships/hyperlink" Target="http://maps.google.com/?output=embed&amp;q=43.72520000,-70.19665000" TargetMode="External"/><Relationship Id="rId710" Type="http://schemas.openxmlformats.org/officeDocument/2006/relationships/hyperlink" Target="http://maps.google.com/?output=embed&amp;q=43.11648333,-70.81041667" TargetMode="External"/><Relationship Id="rId752" Type="http://schemas.openxmlformats.org/officeDocument/2006/relationships/hyperlink" Target="http://www.usharbormaster.com/secure/AuxAidReport_new.cfm?id=30054" TargetMode="External"/><Relationship Id="rId8" Type="http://schemas.openxmlformats.org/officeDocument/2006/relationships/hyperlink" Target="http://www.usharbormaster.com/secure/auxviewall.cfm" TargetMode="External"/><Relationship Id="rId142" Type="http://schemas.openxmlformats.org/officeDocument/2006/relationships/hyperlink" Target="http://maps.google.com/?output=embed&amp;q=43.79667500,-69.95395833" TargetMode="External"/><Relationship Id="rId184" Type="http://schemas.openxmlformats.org/officeDocument/2006/relationships/hyperlink" Target="http://www.usharbormaster.com/secure/AuxAidReport_new.cfm?id=30845" TargetMode="External"/><Relationship Id="rId391" Type="http://schemas.openxmlformats.org/officeDocument/2006/relationships/hyperlink" Target="http://maps.google.com/?output=embed&amp;q=43.99993611,-69.54590556" TargetMode="External"/><Relationship Id="rId405" Type="http://schemas.openxmlformats.org/officeDocument/2006/relationships/hyperlink" Target="http://www.usharbormaster.com/secure/auxview.cfm?recordid=31003" TargetMode="External"/><Relationship Id="rId447" Type="http://schemas.openxmlformats.org/officeDocument/2006/relationships/hyperlink" Target="http://maps.google.com/?output=embed&amp;q=43.86102778,-69.59166667" TargetMode="External"/><Relationship Id="rId612" Type="http://schemas.openxmlformats.org/officeDocument/2006/relationships/hyperlink" Target="http://www.usharbormaster.com/secure/AuxAidReport_new.cfm?id=35450" TargetMode="External"/><Relationship Id="rId794" Type="http://schemas.openxmlformats.org/officeDocument/2006/relationships/hyperlink" Target="http://maps.google.com/?output=embed&amp;q=43.99777778,-69.66111111" TargetMode="External"/><Relationship Id="rId251" Type="http://schemas.openxmlformats.org/officeDocument/2006/relationships/hyperlink" Target="http://maps.google.com/?output=embed&amp;q=43.70792778,-70.15865000" TargetMode="External"/><Relationship Id="rId489" Type="http://schemas.openxmlformats.org/officeDocument/2006/relationships/hyperlink" Target="http://www.usharbormaster.com/secure/auxview.cfm?recordid=30356" TargetMode="External"/><Relationship Id="rId654" Type="http://schemas.openxmlformats.org/officeDocument/2006/relationships/hyperlink" Target="http://maps.google.com/?output=embed&amp;q=43.46180556,-70.38816667" TargetMode="External"/><Relationship Id="rId696" Type="http://schemas.openxmlformats.org/officeDocument/2006/relationships/hyperlink" Target="http://www.usharbormaster.com/secure/AuxAidReport_new.cfm?id=36870" TargetMode="External"/><Relationship Id="rId46" Type="http://schemas.openxmlformats.org/officeDocument/2006/relationships/hyperlink" Target="http://maps.google.com/?output=embed&amp;q=43.73277778,-70.16444444" TargetMode="External"/><Relationship Id="rId293" Type="http://schemas.openxmlformats.org/officeDocument/2006/relationships/hyperlink" Target="http://www.usharbormaster.com/secure/auxview.cfm?recordid=28901" TargetMode="External"/><Relationship Id="rId307" Type="http://schemas.openxmlformats.org/officeDocument/2006/relationships/hyperlink" Target="http://maps.google.com/?output=embed&amp;q=43.83247500,-70.02697222" TargetMode="External"/><Relationship Id="rId349" Type="http://schemas.openxmlformats.org/officeDocument/2006/relationships/hyperlink" Target="http://www.usharbormaster.com/secure/auxview.cfm?recordid=23726" TargetMode="External"/><Relationship Id="rId514" Type="http://schemas.openxmlformats.org/officeDocument/2006/relationships/hyperlink" Target="http://maps.google.com/?output=embed&amp;q=44.01772056,-69.54325167" TargetMode="External"/><Relationship Id="rId556" Type="http://schemas.openxmlformats.org/officeDocument/2006/relationships/hyperlink" Target="http://www.usharbormaster.com/secure/AuxAidReport_new.cfm?id=42715" TargetMode="External"/><Relationship Id="rId721" Type="http://schemas.openxmlformats.org/officeDocument/2006/relationships/hyperlink" Target="http://www.usharbormaster.com/secure/auxview.cfm?recordid=43833" TargetMode="External"/><Relationship Id="rId763" Type="http://schemas.openxmlformats.org/officeDocument/2006/relationships/hyperlink" Target="http://maps.google.com/?output=embed&amp;q=43.99965000,-69.53858500" TargetMode="External"/><Relationship Id="rId88" Type="http://schemas.openxmlformats.org/officeDocument/2006/relationships/hyperlink" Target="http://www.usharbormaster.com/secure/AuxAidReport_new.cfm?id=32249" TargetMode="External"/><Relationship Id="rId111" Type="http://schemas.openxmlformats.org/officeDocument/2006/relationships/hyperlink" Target="http://maps.google.com/?output=embed&amp;q=43.84405556,-69.55944444" TargetMode="External"/><Relationship Id="rId153" Type="http://schemas.openxmlformats.org/officeDocument/2006/relationships/hyperlink" Target="http://www.usharbormaster.com/secure/auxview.cfm?recordid=36844" TargetMode="External"/><Relationship Id="rId195" Type="http://schemas.openxmlformats.org/officeDocument/2006/relationships/hyperlink" Target="http://maps.google.com/?output=embed&amp;q=43.83958333,-69.71347222" TargetMode="External"/><Relationship Id="rId209" Type="http://schemas.openxmlformats.org/officeDocument/2006/relationships/hyperlink" Target="http://www.usharbormaster.com/secure/auxview.cfm?recordid=31072" TargetMode="External"/><Relationship Id="rId360" Type="http://schemas.openxmlformats.org/officeDocument/2006/relationships/hyperlink" Target="http://www.usharbormaster.com/secure/AuxAidReport_new.cfm?id=23728" TargetMode="External"/><Relationship Id="rId416" Type="http://schemas.openxmlformats.org/officeDocument/2006/relationships/hyperlink" Target="http://www.usharbormaster.com/secure/AuxAidReport_new.cfm?id=31005" TargetMode="External"/><Relationship Id="rId598" Type="http://schemas.openxmlformats.org/officeDocument/2006/relationships/hyperlink" Target="http://maps.google.com/?output=embed&amp;q=44.08941667,-69.79125000" TargetMode="External"/><Relationship Id="rId220" Type="http://schemas.openxmlformats.org/officeDocument/2006/relationships/hyperlink" Target="http://www.usharbormaster.com/secure/AuxAidReport_new.cfm?id=42697" TargetMode="External"/><Relationship Id="rId458" Type="http://schemas.openxmlformats.org/officeDocument/2006/relationships/hyperlink" Target="http://maps.google.com/?output=embed&amp;q=43.10620000,-70.85580000" TargetMode="External"/><Relationship Id="rId623" Type="http://schemas.openxmlformats.org/officeDocument/2006/relationships/hyperlink" Target="http://maps.google.com/?output=embed&amp;q=43.81990000,-69.98470806" TargetMode="External"/><Relationship Id="rId665" Type="http://schemas.openxmlformats.org/officeDocument/2006/relationships/hyperlink" Target="http://www.usharbormaster.com/secure/auxview.cfm?recordid=25873" TargetMode="External"/><Relationship Id="rId15" Type="http://schemas.openxmlformats.org/officeDocument/2006/relationships/hyperlink" Target="http://www.usharbormaster.com/secure/auxviewall.cfm" TargetMode="External"/><Relationship Id="rId57" Type="http://schemas.openxmlformats.org/officeDocument/2006/relationships/hyperlink" Target="http://www.usharbormaster.com/secure/auxview.cfm?recordid=29997" TargetMode="External"/><Relationship Id="rId262" Type="http://schemas.openxmlformats.org/officeDocument/2006/relationships/hyperlink" Target="http://maps.google.com/?output=embed&amp;q=43.82519444,-69.58336111" TargetMode="External"/><Relationship Id="rId318" Type="http://schemas.openxmlformats.org/officeDocument/2006/relationships/hyperlink" Target="http://maps.google.com/?output=embed&amp;q=43.98119722,-69.87094444" TargetMode="External"/><Relationship Id="rId525" Type="http://schemas.openxmlformats.org/officeDocument/2006/relationships/hyperlink" Target="http://www.usharbormaster.com/secure/auxview.cfm?recordid=25103" TargetMode="External"/><Relationship Id="rId567" Type="http://schemas.openxmlformats.org/officeDocument/2006/relationships/hyperlink" Target="http://maps.google.com/?output=embed&amp;q=43.92856667,-69.26430000" TargetMode="External"/><Relationship Id="rId732" Type="http://schemas.openxmlformats.org/officeDocument/2006/relationships/hyperlink" Target="http://www.usharbormaster.com/secure/AuxAidReport_new.cfm?id=26266" TargetMode="External"/><Relationship Id="rId99" Type="http://schemas.openxmlformats.org/officeDocument/2006/relationships/hyperlink" Target="http://maps.google.com/?output=embed&amp;q=43.10366667,-70.79208333" TargetMode="External"/><Relationship Id="rId122" Type="http://schemas.openxmlformats.org/officeDocument/2006/relationships/hyperlink" Target="http://maps.google.com/?output=embed&amp;q=43.79950000,-70.15146667" TargetMode="External"/><Relationship Id="rId164" Type="http://schemas.openxmlformats.org/officeDocument/2006/relationships/hyperlink" Target="http://www.usharbormaster.com/secure/AuxAidReport_new.cfm?id=36846" TargetMode="External"/><Relationship Id="rId371" Type="http://schemas.openxmlformats.org/officeDocument/2006/relationships/hyperlink" Target="http://maps.google.com/?output=embed&amp;q=44.01883333,-69.54508333" TargetMode="External"/><Relationship Id="rId774" Type="http://schemas.openxmlformats.org/officeDocument/2006/relationships/hyperlink" Target="http://maps.google.com/?output=embed&amp;q=43.17966667,-70.42683333" TargetMode="External"/><Relationship Id="rId427" Type="http://schemas.openxmlformats.org/officeDocument/2006/relationships/hyperlink" Target="http://maps.google.com/?output=embed&amp;q=44.00448056,-69.54385833" TargetMode="External"/><Relationship Id="rId469" Type="http://schemas.openxmlformats.org/officeDocument/2006/relationships/hyperlink" Target="http://www.usharbormaster.com/secure/auxview.cfm?recordid=30351" TargetMode="External"/><Relationship Id="rId634" Type="http://schemas.openxmlformats.org/officeDocument/2006/relationships/hyperlink" Target="http://maps.google.com/?output=embed&amp;q=43.48305556,-70.42330556" TargetMode="External"/><Relationship Id="rId676" Type="http://schemas.openxmlformats.org/officeDocument/2006/relationships/hyperlink" Target="http://www.usharbormaster.com/secure/AuxAidReport_new.cfm?id=26240" TargetMode="External"/><Relationship Id="rId26" Type="http://schemas.openxmlformats.org/officeDocument/2006/relationships/hyperlink" Target="http://maps.google.com/?output=embed&amp;q=43.08108333,-70.74838333" TargetMode="External"/><Relationship Id="rId231" Type="http://schemas.openxmlformats.org/officeDocument/2006/relationships/hyperlink" Target="http://maps.google.com/?output=embed&amp;q=43.86391667,-69.67698333" TargetMode="External"/><Relationship Id="rId273" Type="http://schemas.openxmlformats.org/officeDocument/2006/relationships/hyperlink" Target="http://www.usharbormaster.com/secure/auxview.cfm?recordid=23602" TargetMode="External"/><Relationship Id="rId329" Type="http://schemas.openxmlformats.org/officeDocument/2006/relationships/hyperlink" Target="http://www.usharbormaster.com/secure/auxview.cfm?recordid=23731" TargetMode="External"/><Relationship Id="rId480" Type="http://schemas.openxmlformats.org/officeDocument/2006/relationships/hyperlink" Target="http://www.usharbormaster.com/secure/AuxAidReport_new.cfm?id=30353" TargetMode="External"/><Relationship Id="rId536" Type="http://schemas.openxmlformats.org/officeDocument/2006/relationships/hyperlink" Target="http://www.usharbormaster.com/secure/AuxAidReport_new.cfm?id=41338" TargetMode="External"/><Relationship Id="rId701" Type="http://schemas.openxmlformats.org/officeDocument/2006/relationships/hyperlink" Target="http://www.usharbormaster.com/secure/auxview.cfm?recordid=27010" TargetMode="External"/><Relationship Id="rId68" Type="http://schemas.openxmlformats.org/officeDocument/2006/relationships/hyperlink" Target="http://www.usharbormaster.com/secure/AuxAidReport_new.cfm?id=29999" TargetMode="External"/><Relationship Id="rId133" Type="http://schemas.openxmlformats.org/officeDocument/2006/relationships/hyperlink" Target="http://www.usharbormaster.com/secure/auxview.cfm?recordid=40110" TargetMode="External"/><Relationship Id="rId175" Type="http://schemas.openxmlformats.org/officeDocument/2006/relationships/hyperlink" Target="http://maps.google.com/?output=embed&amp;q=43.64235167,-70.25980000" TargetMode="External"/><Relationship Id="rId340" Type="http://schemas.openxmlformats.org/officeDocument/2006/relationships/hyperlink" Target="http://www.usharbormaster.com/secure/AuxAidReport_new.cfm?id=23733" TargetMode="External"/><Relationship Id="rId578" Type="http://schemas.openxmlformats.org/officeDocument/2006/relationships/hyperlink" Target="http://maps.google.com/?output=embed&amp;q=43.93038333,-69.26486667" TargetMode="External"/><Relationship Id="rId743" Type="http://schemas.openxmlformats.org/officeDocument/2006/relationships/hyperlink" Target="http://maps.google.com/?output=embed&amp;q=43.72675000,-70.19461667" TargetMode="External"/><Relationship Id="rId785" Type="http://schemas.openxmlformats.org/officeDocument/2006/relationships/hyperlink" Target="http://www.usharbormaster.com/secure/auxview.cfm?recordid=30060" TargetMode="External"/><Relationship Id="rId200" Type="http://schemas.openxmlformats.org/officeDocument/2006/relationships/hyperlink" Target="http://www.usharbormaster.com/secure/AuxAidReport_new.cfm?id=31069" TargetMode="External"/><Relationship Id="rId382" Type="http://schemas.openxmlformats.org/officeDocument/2006/relationships/hyperlink" Target="http://maps.google.com/?output=embed&amp;q=44.02185000,-69.54335000" TargetMode="External"/><Relationship Id="rId438" Type="http://schemas.openxmlformats.org/officeDocument/2006/relationships/hyperlink" Target="http://maps.google.com/?output=embed&amp;q=43.85908333,-69.59169444" TargetMode="External"/><Relationship Id="rId603" Type="http://schemas.openxmlformats.org/officeDocument/2006/relationships/hyperlink" Target="http://maps.google.com/?output=embed&amp;q=44.08705000,-69.79863333" TargetMode="External"/><Relationship Id="rId645" Type="http://schemas.openxmlformats.org/officeDocument/2006/relationships/hyperlink" Target="http://www.usharbormaster.com/secure/auxview.cfm?recordid=25871" TargetMode="External"/><Relationship Id="rId687" Type="http://schemas.openxmlformats.org/officeDocument/2006/relationships/hyperlink" Target="http://maps.google.com/?output=embed&amp;q=43.65546667,-70.23708333" TargetMode="External"/><Relationship Id="rId242" Type="http://schemas.openxmlformats.org/officeDocument/2006/relationships/hyperlink" Target="http://maps.google.com/?output=embed&amp;q=43.86558333,-69.67946667" TargetMode="External"/><Relationship Id="rId284" Type="http://schemas.openxmlformats.org/officeDocument/2006/relationships/hyperlink" Target="http://www.usharbormaster.com/secure/AuxAidReport_new.cfm?id=28902" TargetMode="External"/><Relationship Id="rId491" Type="http://schemas.openxmlformats.org/officeDocument/2006/relationships/hyperlink" Target="http://maps.google.com/?output=embed&amp;q=43.10711667,-70.85658333" TargetMode="External"/><Relationship Id="rId505" Type="http://schemas.openxmlformats.org/officeDocument/2006/relationships/hyperlink" Target="http://www.usharbormaster.com/secure/auxview.cfm?recordid=40111" TargetMode="External"/><Relationship Id="rId712" Type="http://schemas.openxmlformats.org/officeDocument/2006/relationships/hyperlink" Target="http://www.usharbormaster.com/secure/AuxAidReport_new.cfm?id=23723" TargetMode="External"/><Relationship Id="rId37" Type="http://schemas.openxmlformats.org/officeDocument/2006/relationships/hyperlink" Target="http://www.usharbormaster.com/secure/auxview.cfm?recordid=42743" TargetMode="External"/><Relationship Id="rId79" Type="http://schemas.openxmlformats.org/officeDocument/2006/relationships/hyperlink" Target="http://maps.google.com/?output=embed&amp;q=43.86638889,-69.55388889" TargetMode="External"/><Relationship Id="rId102" Type="http://schemas.openxmlformats.org/officeDocument/2006/relationships/hyperlink" Target="http://maps.google.com/?output=embed&amp;q=44.00697222,-69.88155556" TargetMode="External"/><Relationship Id="rId144" Type="http://schemas.openxmlformats.org/officeDocument/2006/relationships/hyperlink" Target="http://www.usharbormaster.com/secure/AuxAidReport_new.cfm?id=36825" TargetMode="External"/><Relationship Id="rId547" Type="http://schemas.openxmlformats.org/officeDocument/2006/relationships/hyperlink" Target="http://maps.google.com/?output=embed&amp;q=43.83333361,-69.64933333" TargetMode="External"/><Relationship Id="rId589" Type="http://schemas.openxmlformats.org/officeDocument/2006/relationships/hyperlink" Target="http://www.usharbormaster.com/secure/auxview.cfm?recordid=31214" TargetMode="External"/><Relationship Id="rId754" Type="http://schemas.openxmlformats.org/officeDocument/2006/relationships/hyperlink" Target="http://maps.google.com/?output=embed&amp;q=43.83821667,-69.63225000" TargetMode="External"/><Relationship Id="rId796" Type="http://schemas.openxmlformats.org/officeDocument/2006/relationships/hyperlink" Target="http://www.usharbormaster.com/secure/AuxAidReport_new.cfm?id=30062" TargetMode="External"/><Relationship Id="rId90" Type="http://schemas.openxmlformats.org/officeDocument/2006/relationships/hyperlink" Target="http://maps.google.com/?output=embed&amp;q=43.86088889,-69.56230556" TargetMode="External"/><Relationship Id="rId186" Type="http://schemas.openxmlformats.org/officeDocument/2006/relationships/hyperlink" Target="http://maps.google.com/?output=embed&amp;q=43.81136944,-69.74578611" TargetMode="External"/><Relationship Id="rId351" Type="http://schemas.openxmlformats.org/officeDocument/2006/relationships/hyperlink" Target="http://maps.google.com/?output=embed&amp;q=43.64669639,-70.25346917" TargetMode="External"/><Relationship Id="rId393" Type="http://schemas.openxmlformats.org/officeDocument/2006/relationships/hyperlink" Target="http://www.usharbormaster.com/secure/auxview.cfm?recordid=31000" TargetMode="External"/><Relationship Id="rId407" Type="http://schemas.openxmlformats.org/officeDocument/2006/relationships/hyperlink" Target="http://maps.google.com/?output=embed&amp;q=44.00019444,-69.54331111" TargetMode="External"/><Relationship Id="rId449" Type="http://schemas.openxmlformats.org/officeDocument/2006/relationships/hyperlink" Target="http://www.usharbormaster.com/secure/auxview.cfm?recordid=29008" TargetMode="External"/><Relationship Id="rId614" Type="http://schemas.openxmlformats.org/officeDocument/2006/relationships/hyperlink" Target="http://maps.google.com/?output=embed&amp;q=43.78936111,-70.15788889" TargetMode="External"/><Relationship Id="rId656" Type="http://schemas.openxmlformats.org/officeDocument/2006/relationships/hyperlink" Target="http://www.usharbormaster.com/secure/AuxAidReport_new.cfm?id=25872" TargetMode="External"/><Relationship Id="rId211" Type="http://schemas.openxmlformats.org/officeDocument/2006/relationships/hyperlink" Target="http://maps.google.com/?output=embed&amp;q=43.80705833,-69.71856389" TargetMode="External"/><Relationship Id="rId253" Type="http://schemas.openxmlformats.org/officeDocument/2006/relationships/hyperlink" Target="http://www.usharbormaster.com/secure/auxview.cfm?recordid=30377" TargetMode="External"/><Relationship Id="rId295" Type="http://schemas.openxmlformats.org/officeDocument/2006/relationships/hyperlink" Target="http://maps.google.com/?output=embed&amp;q=43.82783333,-70.01606667" TargetMode="External"/><Relationship Id="rId309" Type="http://schemas.openxmlformats.org/officeDocument/2006/relationships/hyperlink" Target="http://www.usharbormaster.com/secure/auxview.cfm?recordid=42625" TargetMode="External"/><Relationship Id="rId460" Type="http://schemas.openxmlformats.org/officeDocument/2006/relationships/hyperlink" Target="http://www.usharbormaster.com/secure/AuxAidReport_new.cfm?id=30347" TargetMode="External"/><Relationship Id="rId516" Type="http://schemas.openxmlformats.org/officeDocument/2006/relationships/hyperlink" Target="http://www.usharbormaster.com/secure/AuxAidReport_new.cfm?id=40113" TargetMode="External"/><Relationship Id="rId698" Type="http://schemas.openxmlformats.org/officeDocument/2006/relationships/hyperlink" Target="http://maps.google.com/?output=embed&amp;q=43.65478333,-70.23700000" TargetMode="External"/><Relationship Id="rId48" Type="http://schemas.openxmlformats.org/officeDocument/2006/relationships/hyperlink" Target="http://www.usharbormaster.com/secure/AuxAidReport_new.cfm?id=28655" TargetMode="External"/><Relationship Id="rId113" Type="http://schemas.openxmlformats.org/officeDocument/2006/relationships/hyperlink" Target="http://www.usharbormaster.com/secure/auxview.cfm?recordid=32252" TargetMode="External"/><Relationship Id="rId320" Type="http://schemas.openxmlformats.org/officeDocument/2006/relationships/hyperlink" Target="http://www.usharbormaster.com/secure/AuxAidReport_new.cfm?id=28332" TargetMode="External"/><Relationship Id="rId558" Type="http://schemas.openxmlformats.org/officeDocument/2006/relationships/hyperlink" Target="http://maps.google.com/?output=embed&amp;q=43.92102778,-69.59222222" TargetMode="External"/><Relationship Id="rId723" Type="http://schemas.openxmlformats.org/officeDocument/2006/relationships/hyperlink" Target="http://maps.google.com/?output=embed&amp;q=43.65030556,-70.22952778" TargetMode="External"/><Relationship Id="rId765" Type="http://schemas.openxmlformats.org/officeDocument/2006/relationships/hyperlink" Target="http://www.usharbormaster.com/secure/auxview.cfm?recordid=27883" TargetMode="External"/><Relationship Id="rId155" Type="http://schemas.openxmlformats.org/officeDocument/2006/relationships/hyperlink" Target="http://maps.google.com/?output=embed&amp;q=43.49247222,-70.44025000" TargetMode="External"/><Relationship Id="rId197" Type="http://schemas.openxmlformats.org/officeDocument/2006/relationships/hyperlink" Target="http://www.usharbormaster.com/secure/auxview.cfm?recordid=31069" TargetMode="External"/><Relationship Id="rId362" Type="http://schemas.openxmlformats.org/officeDocument/2006/relationships/hyperlink" Target="http://maps.google.com/?output=embed&amp;q=43.64426556,-70.25198167" TargetMode="External"/><Relationship Id="rId418" Type="http://schemas.openxmlformats.org/officeDocument/2006/relationships/hyperlink" Target="http://maps.google.com/?output=embed&amp;q=44.00236111,-69.54314722" TargetMode="External"/><Relationship Id="rId625" Type="http://schemas.openxmlformats.org/officeDocument/2006/relationships/hyperlink" Target="http://www.usharbormaster.com/secure/auxview.cfm?recordid=36839" TargetMode="External"/><Relationship Id="rId222" Type="http://schemas.openxmlformats.org/officeDocument/2006/relationships/hyperlink" Target="http://maps.google.com/?output=embed&amp;q=43.72331667,-70.19855000" TargetMode="External"/><Relationship Id="rId264" Type="http://schemas.openxmlformats.org/officeDocument/2006/relationships/hyperlink" Target="http://www.usharbormaster.com/secure/AuxAidReport_new.cfm?id=32332" TargetMode="External"/><Relationship Id="rId471" Type="http://schemas.openxmlformats.org/officeDocument/2006/relationships/hyperlink" Target="http://maps.google.com/?output=embed&amp;q=43.11333333,-70.86275000" TargetMode="External"/><Relationship Id="rId667" Type="http://schemas.openxmlformats.org/officeDocument/2006/relationships/hyperlink" Target="http://maps.google.com/?output=embed&amp;q=43.46555556,-70.39444444" TargetMode="External"/><Relationship Id="rId17" Type="http://schemas.openxmlformats.org/officeDocument/2006/relationships/hyperlink" Target="http://www.usharbormaster.com/secure/auxview.cfm?recordid=41343" TargetMode="External"/><Relationship Id="rId59" Type="http://schemas.openxmlformats.org/officeDocument/2006/relationships/hyperlink" Target="http://maps.google.com/?output=embed&amp;q=43.83906667,-69.63903333" TargetMode="External"/><Relationship Id="rId124" Type="http://schemas.openxmlformats.org/officeDocument/2006/relationships/hyperlink" Target="http://www.usharbormaster.com/secure/AuxAidReport_new.cfm?id=28282" TargetMode="External"/><Relationship Id="rId527" Type="http://schemas.openxmlformats.org/officeDocument/2006/relationships/hyperlink" Target="http://maps.google.com/?output=embed&amp;q=43.08019444,-70.70436111" TargetMode="External"/><Relationship Id="rId569" Type="http://schemas.openxmlformats.org/officeDocument/2006/relationships/hyperlink" Target="http://www.usharbormaster.com/secure/auxview.cfm?recordid=40157" TargetMode="External"/><Relationship Id="rId734" Type="http://schemas.openxmlformats.org/officeDocument/2006/relationships/hyperlink" Target="http://maps.google.com/?output=embed&amp;q=43.08250000,-70.71925000" TargetMode="External"/><Relationship Id="rId776" Type="http://schemas.openxmlformats.org/officeDocument/2006/relationships/hyperlink" Target="http://www.usharbormaster.com/secure/AuxAidReport_new.cfm?id=26991" TargetMode="External"/><Relationship Id="rId70" Type="http://schemas.openxmlformats.org/officeDocument/2006/relationships/hyperlink" Target="http://maps.google.com/?output=embed&amp;q=43.84833333,-69.63194444" TargetMode="External"/><Relationship Id="rId166" Type="http://schemas.openxmlformats.org/officeDocument/2006/relationships/hyperlink" Target="http://maps.google.com/?output=embed&amp;q=43.49300000,-70.44619444" TargetMode="External"/><Relationship Id="rId331" Type="http://schemas.openxmlformats.org/officeDocument/2006/relationships/hyperlink" Target="http://maps.google.com/?output=embed&amp;q=43.64582778,-70.25252500" TargetMode="External"/><Relationship Id="rId373" Type="http://schemas.openxmlformats.org/officeDocument/2006/relationships/hyperlink" Target="http://www.usharbormaster.com/secure/auxview.cfm?recordid=30995" TargetMode="External"/><Relationship Id="rId429" Type="http://schemas.openxmlformats.org/officeDocument/2006/relationships/hyperlink" Target="http://www.usharbormaster.com/secure/auxview.cfm?recordid=31009" TargetMode="External"/><Relationship Id="rId580" Type="http://schemas.openxmlformats.org/officeDocument/2006/relationships/hyperlink" Target="http://www.usharbormaster.com/secure/AuxAidReport_new.cfm?id=40159" TargetMode="External"/><Relationship Id="rId636" Type="http://schemas.openxmlformats.org/officeDocument/2006/relationships/hyperlink" Target="http://www.usharbormaster.com/secure/AuxAidReport_new.cfm?id=36841" TargetMode="External"/><Relationship Id="rId1" Type="http://schemas.openxmlformats.org/officeDocument/2006/relationships/hyperlink" Target="http://www.usharbormaster.com/secure/auxviewall.cfm" TargetMode="External"/><Relationship Id="rId233" Type="http://schemas.openxmlformats.org/officeDocument/2006/relationships/hyperlink" Target="http://www.usharbormaster.com/secure/auxview.cfm?recordid=44020" TargetMode="External"/><Relationship Id="rId440" Type="http://schemas.openxmlformats.org/officeDocument/2006/relationships/hyperlink" Target="http://www.usharbormaster.com/secure/AuxAidReport_new.cfm?id=32334" TargetMode="External"/><Relationship Id="rId678" Type="http://schemas.openxmlformats.org/officeDocument/2006/relationships/hyperlink" Target="http://maps.google.com/?output=embed&amp;q=43.84985556,-69.63502778" TargetMode="External"/><Relationship Id="rId28" Type="http://schemas.openxmlformats.org/officeDocument/2006/relationships/hyperlink" Target="http://www.usharbormaster.com/secure/AuxAidReport_new.cfm?id=41345" TargetMode="External"/><Relationship Id="rId275" Type="http://schemas.openxmlformats.org/officeDocument/2006/relationships/hyperlink" Target="http://maps.google.com/?output=embed&amp;q=43.84852500,-69.63050000" TargetMode="External"/><Relationship Id="rId300" Type="http://schemas.openxmlformats.org/officeDocument/2006/relationships/hyperlink" Target="http://www.usharbormaster.com/secure/AuxAidReport_new.cfm?id=42623" TargetMode="External"/><Relationship Id="rId482" Type="http://schemas.openxmlformats.org/officeDocument/2006/relationships/hyperlink" Target="http://maps.google.com/?output=embed&amp;q=43.10953333,-70.85875000" TargetMode="External"/><Relationship Id="rId538" Type="http://schemas.openxmlformats.org/officeDocument/2006/relationships/hyperlink" Target="http://maps.google.com/?output=embed&amp;q=43.07996389,-70.70794694" TargetMode="External"/><Relationship Id="rId703" Type="http://schemas.openxmlformats.org/officeDocument/2006/relationships/hyperlink" Target="http://maps.google.com/?output=embed&amp;q=43.65552000,-70.23485306" TargetMode="External"/><Relationship Id="rId745" Type="http://schemas.openxmlformats.org/officeDocument/2006/relationships/hyperlink" Target="http://www.usharbormaster.com/secure/auxview.cfm?recordid=28306" TargetMode="External"/><Relationship Id="rId81" Type="http://schemas.openxmlformats.org/officeDocument/2006/relationships/hyperlink" Target="http://www.usharbormaster.com/secure/auxview.cfm?recordid=32248" TargetMode="External"/><Relationship Id="rId135" Type="http://schemas.openxmlformats.org/officeDocument/2006/relationships/hyperlink" Target="http://maps.google.com/?output=embed&amp;q=44.03104056,-69.53565778" TargetMode="External"/><Relationship Id="rId177" Type="http://schemas.openxmlformats.org/officeDocument/2006/relationships/hyperlink" Target="http://www.usharbormaster.com/secure/auxview.cfm?recordid=32396" TargetMode="External"/><Relationship Id="rId342" Type="http://schemas.openxmlformats.org/officeDocument/2006/relationships/hyperlink" Target="http://maps.google.com/?output=embed&amp;q=43.64679444,-70.25325528" TargetMode="External"/><Relationship Id="rId384" Type="http://schemas.openxmlformats.org/officeDocument/2006/relationships/hyperlink" Target="http://www.usharbormaster.com/secure/AuxAidReport_new.cfm?id=30997" TargetMode="External"/><Relationship Id="rId591" Type="http://schemas.openxmlformats.org/officeDocument/2006/relationships/hyperlink" Target="http://maps.google.com/?output=embed&amp;q=43.74948333,-69.98943333" TargetMode="External"/><Relationship Id="rId605" Type="http://schemas.openxmlformats.org/officeDocument/2006/relationships/hyperlink" Target="http://www.usharbormaster.com/secure/auxview.cfm?recordid=28876" TargetMode="External"/><Relationship Id="rId787" Type="http://schemas.openxmlformats.org/officeDocument/2006/relationships/hyperlink" Target="http://maps.google.com/?output=embed&amp;q=43.99780556,-69.66450000" TargetMode="External"/><Relationship Id="rId202" Type="http://schemas.openxmlformats.org/officeDocument/2006/relationships/hyperlink" Target="http://maps.google.com/?output=embed&amp;q=43.82322778,-69.70573611" TargetMode="External"/><Relationship Id="rId244" Type="http://schemas.openxmlformats.org/officeDocument/2006/relationships/hyperlink" Target="http://www.usharbormaster.com/secure/AuxAidReport_new.cfm?id=44022" TargetMode="External"/><Relationship Id="rId647" Type="http://schemas.openxmlformats.org/officeDocument/2006/relationships/hyperlink" Target="http://maps.google.com/?output=embed&amp;q=43.46166667,-70.37672222" TargetMode="External"/><Relationship Id="rId689" Type="http://schemas.openxmlformats.org/officeDocument/2006/relationships/hyperlink" Target="http://www.usharbormaster.com/secure/auxview.cfm?recordid=36867" TargetMode="External"/><Relationship Id="rId39" Type="http://schemas.openxmlformats.org/officeDocument/2006/relationships/hyperlink" Target="http://maps.google.com/?output=embed&amp;q=43.08071667,-70.75390000" TargetMode="External"/><Relationship Id="rId286" Type="http://schemas.openxmlformats.org/officeDocument/2006/relationships/hyperlink" Target="http://maps.google.com/?output=embed&amp;q=43.82745000,-70.01555000" TargetMode="External"/><Relationship Id="rId451" Type="http://schemas.openxmlformats.org/officeDocument/2006/relationships/hyperlink" Target="http://maps.google.com/?output=embed&amp;q=43.82233333,-69.60913333" TargetMode="External"/><Relationship Id="rId493" Type="http://schemas.openxmlformats.org/officeDocument/2006/relationships/hyperlink" Target="http://www.usharbormaster.com/secure/auxview.cfm?recordid=30357" TargetMode="External"/><Relationship Id="rId507" Type="http://schemas.openxmlformats.org/officeDocument/2006/relationships/hyperlink" Target="http://maps.google.com/?output=embed&amp;q=44.01953750,-69.54164444" TargetMode="External"/><Relationship Id="rId549" Type="http://schemas.openxmlformats.org/officeDocument/2006/relationships/hyperlink" Target="http://www.usharbormaster.com/secure/auxview.cfm?recordid=30052" TargetMode="External"/><Relationship Id="rId714" Type="http://schemas.openxmlformats.org/officeDocument/2006/relationships/hyperlink" Target="http://maps.google.com/?output=embed&amp;q=43.11583333,-70.81000000" TargetMode="External"/><Relationship Id="rId756" Type="http://schemas.openxmlformats.org/officeDocument/2006/relationships/hyperlink" Target="http://www.usharbormaster.com/secure/AuxAidReport_new.cfm?id=29995" TargetMode="External"/><Relationship Id="rId50" Type="http://schemas.openxmlformats.org/officeDocument/2006/relationships/hyperlink" Target="http://maps.google.com/?output=embed&amp;q=43.38750000,-70.42791667" TargetMode="External"/><Relationship Id="rId104" Type="http://schemas.openxmlformats.org/officeDocument/2006/relationships/hyperlink" Target="http://www.usharbormaster.com/secure/AuxAidReport_new.cfm?id=28341" TargetMode="External"/><Relationship Id="rId146" Type="http://schemas.openxmlformats.org/officeDocument/2006/relationships/hyperlink" Target="http://maps.google.com/?output=embed&amp;q=43.15655000,-70.83094444" TargetMode="External"/><Relationship Id="rId188" Type="http://schemas.openxmlformats.org/officeDocument/2006/relationships/hyperlink" Target="http://www.usharbormaster.com/secure/AuxAidReport_new.cfm?id=31066" TargetMode="External"/><Relationship Id="rId311" Type="http://schemas.openxmlformats.org/officeDocument/2006/relationships/hyperlink" Target="http://maps.google.com/?output=embed&amp;q=43.83647222,-70.02588889" TargetMode="External"/><Relationship Id="rId353" Type="http://schemas.openxmlformats.org/officeDocument/2006/relationships/hyperlink" Target="http://www.usharbormaster.com/secure/auxview.cfm?recordid=23727" TargetMode="External"/><Relationship Id="rId395" Type="http://schemas.openxmlformats.org/officeDocument/2006/relationships/hyperlink" Target="http://maps.google.com/?output=embed&amp;q=43.99980556,-69.54511667" TargetMode="External"/><Relationship Id="rId409" Type="http://schemas.openxmlformats.org/officeDocument/2006/relationships/hyperlink" Target="http://www.usharbormaster.com/secure/auxview.cfm?recordid=31004" TargetMode="External"/><Relationship Id="rId560" Type="http://schemas.openxmlformats.org/officeDocument/2006/relationships/hyperlink" Target="http://www.usharbormaster.com/secure/AuxAidReport_new.cfm?id=42739" TargetMode="External"/><Relationship Id="rId92" Type="http://schemas.openxmlformats.org/officeDocument/2006/relationships/hyperlink" Target="http://www.usharbormaster.com/secure/AuxAidReport_new.cfm?id=32250" TargetMode="External"/><Relationship Id="rId213" Type="http://schemas.openxmlformats.org/officeDocument/2006/relationships/hyperlink" Target="http://www.usharbormaster.com/secure/auxview.cfm?recordid=43988" TargetMode="External"/><Relationship Id="rId420" Type="http://schemas.openxmlformats.org/officeDocument/2006/relationships/hyperlink" Target="http://www.usharbormaster.com/secure/AuxAidReport_new.cfm?id=31006" TargetMode="External"/><Relationship Id="rId616" Type="http://schemas.openxmlformats.org/officeDocument/2006/relationships/hyperlink" Target="http://www.usharbormaster.com/secure/AuxAidReport_new.cfm?id=30638" TargetMode="External"/><Relationship Id="rId658" Type="http://schemas.openxmlformats.org/officeDocument/2006/relationships/hyperlink" Target="http://maps.google.com/?output=embed&amp;q=43.47886111,-70.41100000" TargetMode="External"/><Relationship Id="rId255" Type="http://schemas.openxmlformats.org/officeDocument/2006/relationships/hyperlink" Target="http://maps.google.com/?output=embed&amp;q=43.70813889,-70.15634722" TargetMode="External"/><Relationship Id="rId297" Type="http://schemas.openxmlformats.org/officeDocument/2006/relationships/hyperlink" Target="http://www.usharbormaster.com/secure/auxview.cfm?recordid=42623" TargetMode="External"/><Relationship Id="rId462" Type="http://schemas.openxmlformats.org/officeDocument/2006/relationships/hyperlink" Target="http://maps.google.com/?output=embed&amp;q=43.10633333,-70.85646667" TargetMode="External"/><Relationship Id="rId518" Type="http://schemas.openxmlformats.org/officeDocument/2006/relationships/hyperlink" Target="http://maps.google.com/?output=embed&amp;q=43.81930556,-69.60566667" TargetMode="External"/><Relationship Id="rId725" Type="http://schemas.openxmlformats.org/officeDocument/2006/relationships/hyperlink" Target="http://www.usharbormaster.com/secure/auxview.cfm?recordid=41206" TargetMode="External"/><Relationship Id="rId115" Type="http://schemas.openxmlformats.org/officeDocument/2006/relationships/hyperlink" Target="http://maps.google.com/?output=embed&amp;q=43.84388889,-69.55930556" TargetMode="External"/><Relationship Id="rId157" Type="http://schemas.openxmlformats.org/officeDocument/2006/relationships/hyperlink" Target="http://www.usharbormaster.com/secure/auxview.cfm?recordid=36845" TargetMode="External"/><Relationship Id="rId322" Type="http://schemas.openxmlformats.org/officeDocument/2006/relationships/hyperlink" Target="http://maps.google.com/?output=embed&amp;q=43.98465000,-69.87548333" TargetMode="External"/><Relationship Id="rId364" Type="http://schemas.openxmlformats.org/officeDocument/2006/relationships/hyperlink" Target="http://www.usharbormaster.com/secure/AuxAidReport_new.cfm?id=23729" TargetMode="External"/><Relationship Id="rId767" Type="http://schemas.openxmlformats.org/officeDocument/2006/relationships/hyperlink" Target="http://maps.google.com/?output=embed&amp;q=43.02080000,-70.54250000" TargetMode="External"/><Relationship Id="rId61" Type="http://schemas.openxmlformats.org/officeDocument/2006/relationships/hyperlink" Target="http://www.usharbormaster.com/secure/auxview.cfm?recordid=29998" TargetMode="External"/><Relationship Id="rId199" Type="http://schemas.openxmlformats.org/officeDocument/2006/relationships/hyperlink" Target="http://maps.google.com/?output=embed&amp;q=43.82781389,-69.70643056" TargetMode="External"/><Relationship Id="rId571" Type="http://schemas.openxmlformats.org/officeDocument/2006/relationships/hyperlink" Target="http://maps.google.com/?output=embed&amp;q=43.92893333,-69.26405000" TargetMode="External"/><Relationship Id="rId627" Type="http://schemas.openxmlformats.org/officeDocument/2006/relationships/hyperlink" Target="http://maps.google.com/?output=embed&amp;q=43.46347222,-70.39350000" TargetMode="External"/><Relationship Id="rId669" Type="http://schemas.openxmlformats.org/officeDocument/2006/relationships/hyperlink" Target="http://www.usharbormaster.com/secure/auxview.cfm?recordid=26239" TargetMode="External"/><Relationship Id="rId19" Type="http://schemas.openxmlformats.org/officeDocument/2006/relationships/hyperlink" Target="http://maps.google.com/?output=embed&amp;q=43.08160000,-70.72241667" TargetMode="External"/><Relationship Id="rId224" Type="http://schemas.openxmlformats.org/officeDocument/2006/relationships/hyperlink" Target="http://www.usharbormaster.com/secure/AuxAidReport_new.cfm?id=28311" TargetMode="External"/><Relationship Id="rId266" Type="http://schemas.openxmlformats.org/officeDocument/2006/relationships/hyperlink" Target="http://maps.google.com/?output=embed&amp;q=43.40150000,-70.39900000" TargetMode="External"/><Relationship Id="rId431" Type="http://schemas.openxmlformats.org/officeDocument/2006/relationships/hyperlink" Target="http://maps.google.com/?output=embed&amp;q=44.00574444,-69.54428611" TargetMode="External"/><Relationship Id="rId473" Type="http://schemas.openxmlformats.org/officeDocument/2006/relationships/hyperlink" Target="http://www.usharbormaster.com/secure/auxview.cfm?recordid=30352" TargetMode="External"/><Relationship Id="rId529" Type="http://schemas.openxmlformats.org/officeDocument/2006/relationships/hyperlink" Target="http://www.usharbormaster.com/secure/auxview.cfm?recordid=25104" TargetMode="External"/><Relationship Id="rId680" Type="http://schemas.openxmlformats.org/officeDocument/2006/relationships/hyperlink" Target="http://www.usharbormaster.com/secure/AuxAidReport_new.cfm?id=29957" TargetMode="External"/><Relationship Id="rId736" Type="http://schemas.openxmlformats.org/officeDocument/2006/relationships/hyperlink" Target="http://www.usharbormaster.com/secure/AuxAidReport_new.cfm?id=41341" TargetMode="External"/><Relationship Id="rId30" Type="http://schemas.openxmlformats.org/officeDocument/2006/relationships/hyperlink" Target="http://maps.google.com/?output=embed&amp;q=43.08353333,-70.75000278" TargetMode="External"/><Relationship Id="rId126" Type="http://schemas.openxmlformats.org/officeDocument/2006/relationships/hyperlink" Target="http://maps.google.com/?output=embed&amp;q=43.74805556,-69.98769444" TargetMode="External"/><Relationship Id="rId168" Type="http://schemas.openxmlformats.org/officeDocument/2006/relationships/hyperlink" Target="http://www.usharbormaster.com/secure/AuxAidReport_new.cfm?id=36847" TargetMode="External"/><Relationship Id="rId333" Type="http://schemas.openxmlformats.org/officeDocument/2006/relationships/hyperlink" Target="http://www.usharbormaster.com/secure/auxview.cfm?recordid=23732" TargetMode="External"/><Relationship Id="rId540" Type="http://schemas.openxmlformats.org/officeDocument/2006/relationships/hyperlink" Target="http://www.usharbormaster.com/secure/AuxAidReport_new.cfm?id=41339" TargetMode="External"/><Relationship Id="rId778" Type="http://schemas.openxmlformats.org/officeDocument/2006/relationships/hyperlink" Target="http://maps.google.com/?output=embed&amp;q=43.71511111,-69.35475000" TargetMode="External"/><Relationship Id="rId72" Type="http://schemas.openxmlformats.org/officeDocument/2006/relationships/hyperlink" Target="http://www.usharbormaster.com/secure/AuxAidReport_new.cfm?id=31122" TargetMode="External"/><Relationship Id="rId375" Type="http://schemas.openxmlformats.org/officeDocument/2006/relationships/hyperlink" Target="http://maps.google.com/?output=embed&amp;q=44.01935833,-69.54416667" TargetMode="External"/><Relationship Id="rId582" Type="http://schemas.openxmlformats.org/officeDocument/2006/relationships/hyperlink" Target="http://maps.google.com/?output=embed&amp;q=43.72446667,-70.19663333" TargetMode="External"/><Relationship Id="rId638" Type="http://schemas.openxmlformats.org/officeDocument/2006/relationships/hyperlink" Target="http://maps.google.com/?output=embed&amp;q=43.49202778,-70.43936111" TargetMode="External"/><Relationship Id="rId3" Type="http://schemas.openxmlformats.org/officeDocument/2006/relationships/hyperlink" Target="http://www.usharbormaster.com/secure/auxviewall.cfm" TargetMode="External"/><Relationship Id="rId235" Type="http://schemas.openxmlformats.org/officeDocument/2006/relationships/hyperlink" Target="http://maps.google.com/?output=embed&amp;q=43.86346667,-69.67731667" TargetMode="External"/><Relationship Id="rId277" Type="http://schemas.openxmlformats.org/officeDocument/2006/relationships/hyperlink" Target="http://www.usharbormaster.com/secure/auxview.cfm?recordid=29994" TargetMode="External"/><Relationship Id="rId400" Type="http://schemas.openxmlformats.org/officeDocument/2006/relationships/hyperlink" Target="http://www.usharbormaster.com/secure/AuxAidReport_new.cfm?id=31001" TargetMode="External"/><Relationship Id="rId442" Type="http://schemas.openxmlformats.org/officeDocument/2006/relationships/hyperlink" Target="http://maps.google.com/?output=embed&amp;q=43.86025000,-69.59194444" TargetMode="External"/><Relationship Id="rId484" Type="http://schemas.openxmlformats.org/officeDocument/2006/relationships/hyperlink" Target="http://www.usharbormaster.com/secure/AuxAidReport_new.cfm?id=30354" TargetMode="External"/><Relationship Id="rId705" Type="http://schemas.openxmlformats.org/officeDocument/2006/relationships/hyperlink" Target="http://www.usharbormaster.com/secure/auxview.cfm?recordid=26267" TargetMode="External"/><Relationship Id="rId137" Type="http://schemas.openxmlformats.org/officeDocument/2006/relationships/hyperlink" Target="http://www.usharbormaster.com/secure/auxview.cfm?recordid=40109" TargetMode="External"/><Relationship Id="rId302" Type="http://schemas.openxmlformats.org/officeDocument/2006/relationships/hyperlink" Target="http://maps.google.com/?output=embed&amp;q=43.83863889,-70.02361111" TargetMode="External"/><Relationship Id="rId344" Type="http://schemas.openxmlformats.org/officeDocument/2006/relationships/hyperlink" Target="http://www.usharbormaster.com/secure/AuxAidReport_new.cfm?id=23725" TargetMode="External"/><Relationship Id="rId691" Type="http://schemas.openxmlformats.org/officeDocument/2006/relationships/hyperlink" Target="http://maps.google.com/?output=embed&amp;q=43.65503333,-70.23688333" TargetMode="External"/><Relationship Id="rId747" Type="http://schemas.openxmlformats.org/officeDocument/2006/relationships/hyperlink" Target="http://maps.google.com/?output=embed&amp;q=43.72758333,-70.19383333" TargetMode="External"/><Relationship Id="rId789" Type="http://schemas.openxmlformats.org/officeDocument/2006/relationships/hyperlink" Target="http://www.usharbormaster.com/secure/auxview.cfm?recordid=30061" TargetMode="External"/><Relationship Id="rId41" Type="http://schemas.openxmlformats.org/officeDocument/2006/relationships/hyperlink" Target="http://www.usharbormaster.com/secure/auxview.cfm?recordid=42742" TargetMode="External"/><Relationship Id="rId83" Type="http://schemas.openxmlformats.org/officeDocument/2006/relationships/hyperlink" Target="http://maps.google.com/?output=embed&amp;q=43.86427778,-69.55386111" TargetMode="External"/><Relationship Id="rId179" Type="http://schemas.openxmlformats.org/officeDocument/2006/relationships/hyperlink" Target="http://maps.google.com/?output=embed&amp;q=43.86126667,-69.56100000" TargetMode="External"/><Relationship Id="rId386" Type="http://schemas.openxmlformats.org/officeDocument/2006/relationships/hyperlink" Target="http://maps.google.com/?output=embed&amp;q=44.02405833,-69.54298333" TargetMode="External"/><Relationship Id="rId551" Type="http://schemas.openxmlformats.org/officeDocument/2006/relationships/hyperlink" Target="http://maps.google.com/?output=embed&amp;q=43.83083333,-69.64783333" TargetMode="External"/><Relationship Id="rId593" Type="http://schemas.openxmlformats.org/officeDocument/2006/relationships/hyperlink" Target="http://www.usharbormaster.com/secure/auxview.cfm?recordid=36715" TargetMode="External"/><Relationship Id="rId607" Type="http://schemas.openxmlformats.org/officeDocument/2006/relationships/hyperlink" Target="http://maps.google.com/?output=embed&amp;q=44.07900000,-69.80011111" TargetMode="External"/><Relationship Id="rId649" Type="http://schemas.openxmlformats.org/officeDocument/2006/relationships/hyperlink" Target="http://www.usharbormaster.com/secure/auxview.cfm?recordid=25877" TargetMode="External"/><Relationship Id="rId190" Type="http://schemas.openxmlformats.org/officeDocument/2006/relationships/hyperlink" Target="http://maps.google.com/?output=embed&amp;q=43.80952778,-69.74655556" TargetMode="External"/><Relationship Id="rId204" Type="http://schemas.openxmlformats.org/officeDocument/2006/relationships/hyperlink" Target="http://www.usharbormaster.com/secure/AuxAidReport_new.cfm?id=31070" TargetMode="External"/><Relationship Id="rId246" Type="http://schemas.openxmlformats.org/officeDocument/2006/relationships/hyperlink" Target="http://maps.google.com/?output=embed&amp;q=43.70826111,-70.15868611" TargetMode="External"/><Relationship Id="rId288" Type="http://schemas.openxmlformats.org/officeDocument/2006/relationships/hyperlink" Target="http://www.usharbormaster.com/secure/AuxAidReport_new.cfm?id=28903" TargetMode="External"/><Relationship Id="rId411" Type="http://schemas.openxmlformats.org/officeDocument/2006/relationships/hyperlink" Target="http://maps.google.com/?output=embed&amp;q=44.00084722,-69.54308333" TargetMode="External"/><Relationship Id="rId453" Type="http://schemas.openxmlformats.org/officeDocument/2006/relationships/hyperlink" Target="http://www.usharbormaster.com/secure/auxview.cfm?recordid=32329" TargetMode="External"/><Relationship Id="rId509" Type="http://schemas.openxmlformats.org/officeDocument/2006/relationships/hyperlink" Target="http://www.usharbormaster.com/secure/auxview.cfm?recordid=40112" TargetMode="External"/><Relationship Id="rId660" Type="http://schemas.openxmlformats.org/officeDocument/2006/relationships/hyperlink" Target="http://www.usharbormaster.com/secure/AuxAidReport_new.cfm?id=25876" TargetMode="External"/><Relationship Id="rId106" Type="http://schemas.openxmlformats.org/officeDocument/2006/relationships/hyperlink" Target="http://maps.google.com/?output=embed&amp;q=43.07966194,-70.69982083" TargetMode="External"/><Relationship Id="rId313" Type="http://schemas.openxmlformats.org/officeDocument/2006/relationships/hyperlink" Target="http://www.usharbormaster.com/secure/auxview.cfm?recordid=28329" TargetMode="External"/><Relationship Id="rId495" Type="http://schemas.openxmlformats.org/officeDocument/2006/relationships/hyperlink" Target="http://maps.google.com/?output=embed&amp;q=43.10730000,-70.85711667" TargetMode="External"/><Relationship Id="rId716" Type="http://schemas.openxmlformats.org/officeDocument/2006/relationships/hyperlink" Target="http://www.usharbormaster.com/secure/AuxAidReport_new.cfm?id=23722" TargetMode="External"/><Relationship Id="rId758" Type="http://schemas.openxmlformats.org/officeDocument/2006/relationships/hyperlink" Target="http://maps.google.com/?output=embed&amp;q=43.93075000,-69.57958333" TargetMode="External"/><Relationship Id="rId10" Type="http://schemas.openxmlformats.org/officeDocument/2006/relationships/hyperlink" Target="http://www.usharbormaster.com/secure/auxviewall.cfm" TargetMode="External"/><Relationship Id="rId52" Type="http://schemas.openxmlformats.org/officeDocument/2006/relationships/hyperlink" Target="http://www.usharbormaster.com/secure/AuxAidReport_new.cfm?id=36912" TargetMode="External"/><Relationship Id="rId94" Type="http://schemas.openxmlformats.org/officeDocument/2006/relationships/hyperlink" Target="http://maps.google.com/?output=embed&amp;q=43.86972222,-69.56944444" TargetMode="External"/><Relationship Id="rId148" Type="http://schemas.openxmlformats.org/officeDocument/2006/relationships/hyperlink" Target="http://www.usharbormaster.com/secure/AuxAidReport_new.cfm?id=25793" TargetMode="External"/><Relationship Id="rId355" Type="http://schemas.openxmlformats.org/officeDocument/2006/relationships/hyperlink" Target="http://maps.google.com/?output=embed&amp;q=43.64567389,-70.25283694" TargetMode="External"/><Relationship Id="rId397" Type="http://schemas.openxmlformats.org/officeDocument/2006/relationships/hyperlink" Target="http://www.usharbormaster.com/secure/auxview.cfm?recordid=31001" TargetMode="External"/><Relationship Id="rId520" Type="http://schemas.openxmlformats.org/officeDocument/2006/relationships/hyperlink" Target="http://www.usharbormaster.com/secure/AuxAidReport_new.cfm?id=32330" TargetMode="External"/><Relationship Id="rId562" Type="http://schemas.openxmlformats.org/officeDocument/2006/relationships/hyperlink" Target="http://maps.google.com/?output=embed&amp;q=43.92415556,-69.58347222" TargetMode="External"/><Relationship Id="rId618" Type="http://schemas.openxmlformats.org/officeDocument/2006/relationships/hyperlink" Target="http://maps.google.com/?output=embed&amp;q=43.79240000,-70.15026667" TargetMode="External"/><Relationship Id="rId215" Type="http://schemas.openxmlformats.org/officeDocument/2006/relationships/hyperlink" Target="http://maps.google.com/?output=embed&amp;q=43.80249278,-70.04369889" TargetMode="External"/><Relationship Id="rId257" Type="http://schemas.openxmlformats.org/officeDocument/2006/relationships/hyperlink" Target="http://www.usharbormaster.com/secure/auxview.cfm?recordid=30378" TargetMode="External"/><Relationship Id="rId422" Type="http://schemas.openxmlformats.org/officeDocument/2006/relationships/hyperlink" Target="http://maps.google.com/?output=embed&amp;q=44.00320556,-69.54343333" TargetMode="External"/><Relationship Id="rId464" Type="http://schemas.openxmlformats.org/officeDocument/2006/relationships/hyperlink" Target="http://www.usharbormaster.com/secure/AuxAidReport_new.cfm?id=30349" TargetMode="External"/><Relationship Id="rId299" Type="http://schemas.openxmlformats.org/officeDocument/2006/relationships/hyperlink" Target="http://maps.google.com/?output=embed&amp;q=43.83747778,-70.02151944" TargetMode="External"/><Relationship Id="rId727" Type="http://schemas.openxmlformats.org/officeDocument/2006/relationships/hyperlink" Target="http://maps.google.com/?output=embed&amp;q=43.65277778,-70.22805556" TargetMode="External"/><Relationship Id="rId63" Type="http://schemas.openxmlformats.org/officeDocument/2006/relationships/hyperlink" Target="http://maps.google.com/?output=embed&amp;q=43.83848333,-69.63756667" TargetMode="External"/><Relationship Id="rId159" Type="http://schemas.openxmlformats.org/officeDocument/2006/relationships/hyperlink" Target="http://maps.google.com/?output=embed&amp;q=43.49400000,-70.44472222" TargetMode="External"/><Relationship Id="rId366" Type="http://schemas.openxmlformats.org/officeDocument/2006/relationships/hyperlink" Target="http://maps.google.com/?output=embed&amp;q=43.64352556,-70.25171333" TargetMode="External"/><Relationship Id="rId573" Type="http://schemas.openxmlformats.org/officeDocument/2006/relationships/hyperlink" Target="http://www.usharbormaster.com/secure/auxview.cfm?recordid=40158" TargetMode="External"/><Relationship Id="rId780" Type="http://schemas.openxmlformats.org/officeDocument/2006/relationships/hyperlink" Target="http://www.usharbormaster.com/secure/AuxAidReport_new.cfm?id=26992" TargetMode="External"/><Relationship Id="rId226" Type="http://schemas.openxmlformats.org/officeDocument/2006/relationships/hyperlink" Target="http://maps.google.com/?output=embed&amp;q=43.72380000,-70.19803333" TargetMode="External"/><Relationship Id="rId433" Type="http://schemas.openxmlformats.org/officeDocument/2006/relationships/hyperlink" Target="http://www.usharbormaster.com/secure/auxview.cfm?recordid=32333" TargetMode="External"/><Relationship Id="rId640" Type="http://schemas.openxmlformats.org/officeDocument/2006/relationships/hyperlink" Target="http://www.usharbormaster.com/secure/AuxAidReport_new.cfm?id=25878" TargetMode="External"/><Relationship Id="rId738" Type="http://schemas.openxmlformats.org/officeDocument/2006/relationships/hyperlink" Target="http://maps.google.com/?output=embed&amp;q=43.08383333,-70.71835000" TargetMode="External"/><Relationship Id="rId74" Type="http://schemas.openxmlformats.org/officeDocument/2006/relationships/hyperlink" Target="http://maps.google.com/?output=embed&amp;q=43.76063333,-69.98853333" TargetMode="External"/><Relationship Id="rId377" Type="http://schemas.openxmlformats.org/officeDocument/2006/relationships/hyperlink" Target="http://www.usharbormaster.com/secure/auxview.cfm?recordid=30996" TargetMode="External"/><Relationship Id="rId500" Type="http://schemas.openxmlformats.org/officeDocument/2006/relationships/hyperlink" Target="http://www.usharbormaster.com/secure/AuxAidReport_new.cfm?id=33420" TargetMode="External"/><Relationship Id="rId584" Type="http://schemas.openxmlformats.org/officeDocument/2006/relationships/hyperlink" Target="http://www.usharbormaster.com/secure/AuxAidReport_new.cfm?id=28309" TargetMode="External"/><Relationship Id="rId5" Type="http://schemas.openxmlformats.org/officeDocument/2006/relationships/hyperlink" Target="http://www.usharbormaster.com/secure/auxviewall.cfm" TargetMode="External"/><Relationship Id="rId237" Type="http://schemas.openxmlformats.org/officeDocument/2006/relationships/hyperlink" Target="http://www.usharbormaster.com/secure/auxview.cfm?recordid=44021" TargetMode="External"/><Relationship Id="rId791" Type="http://schemas.openxmlformats.org/officeDocument/2006/relationships/hyperlink" Target="http://maps.google.com/?output=embed&amp;q=43.99638889,-69.66277778" TargetMode="External"/><Relationship Id="rId444" Type="http://schemas.openxmlformats.org/officeDocument/2006/relationships/hyperlink" Target="http://www.usharbormaster.com/secure/AuxAidReport_new.cfm?id=32335" TargetMode="External"/><Relationship Id="rId651" Type="http://schemas.openxmlformats.org/officeDocument/2006/relationships/hyperlink" Target="http://maps.google.com/?output=embed&amp;q=43.48063889,-70.41808333" TargetMode="External"/><Relationship Id="rId749" Type="http://schemas.openxmlformats.org/officeDocument/2006/relationships/hyperlink" Target="http://www.usharbormaster.com/secure/auxview.cfm?recordid=30054" TargetMode="External"/><Relationship Id="rId290" Type="http://schemas.openxmlformats.org/officeDocument/2006/relationships/hyperlink" Target="http://maps.google.com/?output=embed&amp;q=43.82765000,-70.01623333" TargetMode="External"/><Relationship Id="rId304" Type="http://schemas.openxmlformats.org/officeDocument/2006/relationships/hyperlink" Target="http://www.usharbormaster.com/secure/AuxAidReport_new.cfm?id=42626" TargetMode="External"/><Relationship Id="rId388" Type="http://schemas.openxmlformats.org/officeDocument/2006/relationships/hyperlink" Target="http://www.usharbormaster.com/secure/AuxAidReport_new.cfm?id=30998" TargetMode="External"/><Relationship Id="rId511" Type="http://schemas.openxmlformats.org/officeDocument/2006/relationships/hyperlink" Target="http://maps.google.com/?output=embed&amp;q=44.01953750,-69.54164472" TargetMode="External"/><Relationship Id="rId609" Type="http://schemas.openxmlformats.org/officeDocument/2006/relationships/hyperlink" Target="http://www.usharbormaster.com/secure/auxview.cfm?recordid=35450" TargetMode="External"/><Relationship Id="rId85" Type="http://schemas.openxmlformats.org/officeDocument/2006/relationships/hyperlink" Target="http://www.usharbormaster.com/secure/auxview.cfm?recordid=32249" TargetMode="External"/><Relationship Id="rId150" Type="http://schemas.openxmlformats.org/officeDocument/2006/relationships/hyperlink" Target="http://maps.google.com/?output=embed&amp;q=43.49229167,-70.44044444" TargetMode="External"/><Relationship Id="rId595" Type="http://schemas.openxmlformats.org/officeDocument/2006/relationships/hyperlink" Target="http://maps.google.com/?output=embed&amp;q=43.74966667,-69.98921667" TargetMode="External"/><Relationship Id="rId248" Type="http://schemas.openxmlformats.org/officeDocument/2006/relationships/hyperlink" Target="http://www.usharbormaster.com/secure/AuxAidReport_new.cfm?id=30375" TargetMode="External"/><Relationship Id="rId455" Type="http://schemas.openxmlformats.org/officeDocument/2006/relationships/hyperlink" Target="http://maps.google.com/?output=embed&amp;q=43.82227778,-69.60813889" TargetMode="External"/><Relationship Id="rId662" Type="http://schemas.openxmlformats.org/officeDocument/2006/relationships/hyperlink" Target="http://maps.google.com/?output=embed&amp;q=43.47316667,-70.40125000" TargetMode="External"/><Relationship Id="rId12" Type="http://schemas.openxmlformats.org/officeDocument/2006/relationships/hyperlink" Target="http://www.usharbormaster.com/secure/auxviewall.cfm" TargetMode="External"/><Relationship Id="rId108" Type="http://schemas.openxmlformats.org/officeDocument/2006/relationships/hyperlink" Target="http://www.usharbormaster.com/secure/AuxAidReport_new.cfm?id=41340" TargetMode="External"/><Relationship Id="rId315" Type="http://schemas.openxmlformats.org/officeDocument/2006/relationships/hyperlink" Target="http://maps.google.com/?output=embed&amp;q=43.98283056,-69.85472222" TargetMode="External"/><Relationship Id="rId522" Type="http://schemas.openxmlformats.org/officeDocument/2006/relationships/hyperlink" Target="http://maps.google.com/?output=embed&amp;q=43.07944444,-70.70444444" TargetMode="External"/><Relationship Id="rId96" Type="http://schemas.openxmlformats.org/officeDocument/2006/relationships/hyperlink" Target="http://www.usharbormaster.com/secure/AuxAidReport_new.cfm?id=30381" TargetMode="External"/><Relationship Id="rId161" Type="http://schemas.openxmlformats.org/officeDocument/2006/relationships/hyperlink" Target="http://www.usharbormaster.com/secure/auxview.cfm?recordid=36846" TargetMode="External"/><Relationship Id="rId399" Type="http://schemas.openxmlformats.org/officeDocument/2006/relationships/hyperlink" Target="http://maps.google.com/?output=embed&amp;q=43.99968611,-69.54431944" TargetMode="External"/><Relationship Id="rId259" Type="http://schemas.openxmlformats.org/officeDocument/2006/relationships/hyperlink" Target="http://maps.google.com/?output=embed&amp;q=43.70779444,-70.15634444" TargetMode="External"/><Relationship Id="rId466" Type="http://schemas.openxmlformats.org/officeDocument/2006/relationships/hyperlink" Target="http://maps.google.com/?output=embed&amp;q=43.11321667,-70.86211667" TargetMode="External"/><Relationship Id="rId673" Type="http://schemas.openxmlformats.org/officeDocument/2006/relationships/hyperlink" Target="http://www.usharbormaster.com/secure/auxview.cfm?recordid=26240" TargetMode="External"/><Relationship Id="rId23" Type="http://schemas.openxmlformats.org/officeDocument/2006/relationships/hyperlink" Target="http://maps.google.com/?output=embed&amp;q=43.08419444,-70.71419444" TargetMode="External"/><Relationship Id="rId119" Type="http://schemas.openxmlformats.org/officeDocument/2006/relationships/hyperlink" Target="http://maps.google.com/?output=embed&amp;q=43.84344444,-69.55888889" TargetMode="External"/><Relationship Id="rId326" Type="http://schemas.openxmlformats.org/officeDocument/2006/relationships/hyperlink" Target="http://maps.google.com/?output=embed&amp;q=43.98483333,-69.87603333" TargetMode="External"/><Relationship Id="rId533" Type="http://schemas.openxmlformats.org/officeDocument/2006/relationships/hyperlink" Target="http://www.usharbormaster.com/secure/auxview.cfm?recordid=41338" TargetMode="External"/><Relationship Id="rId740" Type="http://schemas.openxmlformats.org/officeDocument/2006/relationships/hyperlink" Target="http://www.usharbormaster.com/secure/AuxAidReport_new.cfm?id=41342" TargetMode="External"/><Relationship Id="rId172" Type="http://schemas.openxmlformats.org/officeDocument/2006/relationships/hyperlink" Target="http://www.usharbormaster.com/secure/AuxAidReport_new.cfm?id=36848" TargetMode="External"/><Relationship Id="rId477" Type="http://schemas.openxmlformats.org/officeDocument/2006/relationships/hyperlink" Target="http://www.usharbormaster.com/secure/auxview.cfm?recordid=30353" TargetMode="External"/><Relationship Id="rId600" Type="http://schemas.openxmlformats.org/officeDocument/2006/relationships/hyperlink" Target="http://www.usharbormaster.com/secure/AuxAidReport_new.cfm?id=28873" TargetMode="External"/><Relationship Id="rId684" Type="http://schemas.openxmlformats.org/officeDocument/2006/relationships/hyperlink" Target="http://www.usharbormaster.com/secure/AuxAidReport_new.cfm?id=36871" TargetMode="External"/><Relationship Id="rId337" Type="http://schemas.openxmlformats.org/officeDocument/2006/relationships/hyperlink" Target="http://www.usharbormaster.com/secure/auxview.cfm?recordid=23733" TargetMode="External"/><Relationship Id="rId34" Type="http://schemas.openxmlformats.org/officeDocument/2006/relationships/hyperlink" Target="http://maps.google.com/?output=embed&amp;q=43.88443333,-69.66671667" TargetMode="External"/><Relationship Id="rId544" Type="http://schemas.openxmlformats.org/officeDocument/2006/relationships/hyperlink" Target="http://www.usharbormaster.com/secure/AuxAidReport_new.cfm?id=30051" TargetMode="External"/><Relationship Id="rId751" Type="http://schemas.openxmlformats.org/officeDocument/2006/relationships/hyperlink" Target="http://maps.google.com/?output=embed&amp;q=43.85066667,-69.66700000" TargetMode="External"/><Relationship Id="rId183" Type="http://schemas.openxmlformats.org/officeDocument/2006/relationships/hyperlink" Target="http://maps.google.com/?output=embed&amp;q=43.85373333,-69.72898056" TargetMode="External"/><Relationship Id="rId390" Type="http://schemas.openxmlformats.org/officeDocument/2006/relationships/hyperlink" Target="http://maps.google.com/?output=embed&amp;q=43.99993611,-69.54590556" TargetMode="External"/><Relationship Id="rId404" Type="http://schemas.openxmlformats.org/officeDocument/2006/relationships/hyperlink" Target="http://www.usharbormaster.com/secure/AuxAidReport_new.cfm?id=31002" TargetMode="External"/><Relationship Id="rId611" Type="http://schemas.openxmlformats.org/officeDocument/2006/relationships/hyperlink" Target="http://maps.google.com/?output=embed&amp;q=43.83210278,-69.73617222" TargetMode="External"/><Relationship Id="rId250" Type="http://schemas.openxmlformats.org/officeDocument/2006/relationships/hyperlink" Target="http://maps.google.com/?output=embed&amp;q=43.70792778,-70.15865000" TargetMode="External"/><Relationship Id="rId488" Type="http://schemas.openxmlformats.org/officeDocument/2006/relationships/hyperlink" Target="http://www.usharbormaster.com/secure/AuxAidReport_new.cfm?id=30355" TargetMode="External"/><Relationship Id="rId695" Type="http://schemas.openxmlformats.org/officeDocument/2006/relationships/hyperlink" Target="http://maps.google.com/?output=embed&amp;q=43.65485000,-70.23711667" TargetMode="External"/><Relationship Id="rId709" Type="http://schemas.openxmlformats.org/officeDocument/2006/relationships/hyperlink" Target="http://www.usharbormaster.com/secure/auxview.cfm?recordid=23723" TargetMode="External"/><Relationship Id="rId45" Type="http://schemas.openxmlformats.org/officeDocument/2006/relationships/hyperlink" Target="http://www.usharbormaster.com/secure/auxview.cfm?recordid=28655" TargetMode="External"/><Relationship Id="rId110" Type="http://schemas.openxmlformats.org/officeDocument/2006/relationships/hyperlink" Target="http://maps.google.com/?output=embed&amp;q=43.84405556,-69.55944444" TargetMode="External"/><Relationship Id="rId348" Type="http://schemas.openxmlformats.org/officeDocument/2006/relationships/hyperlink" Target="http://www.usharbormaster.com/secure/AuxAidReport_new.cfm?id=23734" TargetMode="External"/><Relationship Id="rId555" Type="http://schemas.openxmlformats.org/officeDocument/2006/relationships/hyperlink" Target="http://maps.google.com/?output=embed&amp;q=43.08035306,-70.75107778" TargetMode="External"/><Relationship Id="rId762" Type="http://schemas.openxmlformats.org/officeDocument/2006/relationships/hyperlink" Target="http://maps.google.com/?output=embed&amp;q=43.99965000,-69.53858500" TargetMode="External"/><Relationship Id="rId194" Type="http://schemas.openxmlformats.org/officeDocument/2006/relationships/hyperlink" Target="http://maps.google.com/?output=embed&amp;q=43.83958333,-69.71347222" TargetMode="External"/><Relationship Id="rId208" Type="http://schemas.openxmlformats.org/officeDocument/2006/relationships/hyperlink" Target="http://www.usharbormaster.com/secure/AuxAidReport_new.cfm?id=31071" TargetMode="External"/><Relationship Id="rId415" Type="http://schemas.openxmlformats.org/officeDocument/2006/relationships/hyperlink" Target="http://maps.google.com/?output=embed&amp;q=44.00150278,-69.54288056" TargetMode="External"/><Relationship Id="rId622" Type="http://schemas.openxmlformats.org/officeDocument/2006/relationships/hyperlink" Target="http://maps.google.com/?output=embed&amp;q=43.81990000,-69.98470806" TargetMode="External"/><Relationship Id="rId261" Type="http://schemas.openxmlformats.org/officeDocument/2006/relationships/hyperlink" Target="http://www.usharbormaster.com/secure/auxview.cfm?recordid=32332" TargetMode="External"/><Relationship Id="rId499" Type="http://schemas.openxmlformats.org/officeDocument/2006/relationships/hyperlink" Target="http://maps.google.com/?output=embed&amp;q=43.78541667,-69.87666667" TargetMode="External"/><Relationship Id="rId56" Type="http://schemas.openxmlformats.org/officeDocument/2006/relationships/hyperlink" Target="http://www.usharbormaster.com/secure/AuxAidReport_new.cfm?id=29996" TargetMode="External"/><Relationship Id="rId359" Type="http://schemas.openxmlformats.org/officeDocument/2006/relationships/hyperlink" Target="http://maps.google.com/?output=embed&amp;q=43.64489111,-70.25235750" TargetMode="External"/><Relationship Id="rId566" Type="http://schemas.openxmlformats.org/officeDocument/2006/relationships/hyperlink" Target="http://maps.google.com/?output=embed&amp;q=43.92856667,-69.26430000" TargetMode="External"/><Relationship Id="rId773" Type="http://schemas.openxmlformats.org/officeDocument/2006/relationships/hyperlink" Target="http://www.usharbormaster.com/secure/auxview.cfm?recordid=26991" TargetMode="External"/><Relationship Id="rId121" Type="http://schemas.openxmlformats.org/officeDocument/2006/relationships/hyperlink" Target="http://www.usharbormaster.com/secure/auxview.cfm?recordid=28282" TargetMode="External"/><Relationship Id="rId219" Type="http://schemas.openxmlformats.org/officeDocument/2006/relationships/hyperlink" Target="http://maps.google.com/?output=embed&amp;q=43.76606667,-69.94751667" TargetMode="External"/><Relationship Id="rId426" Type="http://schemas.openxmlformats.org/officeDocument/2006/relationships/hyperlink" Target="http://maps.google.com/?output=embed&amp;q=44.00448056,-69.54385833" TargetMode="External"/><Relationship Id="rId633" Type="http://schemas.openxmlformats.org/officeDocument/2006/relationships/hyperlink" Target="http://www.usharbormaster.com/secure/auxview.cfm?recordid=36841" TargetMode="External"/><Relationship Id="rId67" Type="http://schemas.openxmlformats.org/officeDocument/2006/relationships/hyperlink" Target="http://maps.google.com/?output=embed&amp;q=43.83670000,-69.63196667" TargetMode="External"/><Relationship Id="rId272" Type="http://schemas.openxmlformats.org/officeDocument/2006/relationships/hyperlink" Target="http://www.usharbormaster.com/secure/AuxAidReport_new.cfm?id=32394" TargetMode="External"/><Relationship Id="rId577" Type="http://schemas.openxmlformats.org/officeDocument/2006/relationships/hyperlink" Target="http://www.usharbormaster.com/secure/auxview.cfm?recordid=40159" TargetMode="External"/><Relationship Id="rId700" Type="http://schemas.openxmlformats.org/officeDocument/2006/relationships/hyperlink" Target="http://www.usharbormaster.com/secure/AuxAidReport_new.cfm?id=36868" TargetMode="External"/><Relationship Id="rId132" Type="http://schemas.openxmlformats.org/officeDocument/2006/relationships/hyperlink" Target="http://www.usharbormaster.com/secure/AuxAidReport_new.cfm?id=29038" TargetMode="External"/><Relationship Id="rId784" Type="http://schemas.openxmlformats.org/officeDocument/2006/relationships/hyperlink" Target="http://www.usharbormaster.com/secure/AuxAidReport_new.cfm?id=30059" TargetMode="External"/><Relationship Id="rId437" Type="http://schemas.openxmlformats.org/officeDocument/2006/relationships/hyperlink" Target="http://www.usharbormaster.com/secure/auxview.cfm?recordid=32334" TargetMode="External"/><Relationship Id="rId644" Type="http://schemas.openxmlformats.org/officeDocument/2006/relationships/hyperlink" Target="http://www.usharbormaster.com/secure/AuxAidReport_new.cfm?id=36842" TargetMode="External"/><Relationship Id="rId283" Type="http://schemas.openxmlformats.org/officeDocument/2006/relationships/hyperlink" Target="http://maps.google.com/?output=embed&amp;q=43.82723333,-70.01580000" TargetMode="External"/><Relationship Id="rId490" Type="http://schemas.openxmlformats.org/officeDocument/2006/relationships/hyperlink" Target="http://maps.google.com/?output=embed&amp;q=43.10711667,-70.85658333" TargetMode="External"/><Relationship Id="rId504" Type="http://schemas.openxmlformats.org/officeDocument/2006/relationships/hyperlink" Target="http://www.usharbormaster.com/secure/AuxAidReport_new.cfm?id=33419" TargetMode="External"/><Relationship Id="rId711" Type="http://schemas.openxmlformats.org/officeDocument/2006/relationships/hyperlink" Target="http://maps.google.com/?output=embed&amp;q=43.11648333,-70.81041667" TargetMode="External"/><Relationship Id="rId78" Type="http://schemas.openxmlformats.org/officeDocument/2006/relationships/hyperlink" Target="http://maps.google.com/?output=embed&amp;q=43.86638889,-69.55388889" TargetMode="External"/><Relationship Id="rId143" Type="http://schemas.openxmlformats.org/officeDocument/2006/relationships/hyperlink" Target="http://maps.google.com/?output=embed&amp;q=43.79667500,-69.95395833" TargetMode="External"/><Relationship Id="rId350" Type="http://schemas.openxmlformats.org/officeDocument/2006/relationships/hyperlink" Target="http://maps.google.com/?output=embed&amp;q=43.64669639,-70.25346917" TargetMode="External"/><Relationship Id="rId588" Type="http://schemas.openxmlformats.org/officeDocument/2006/relationships/hyperlink" Target="http://www.usharbormaster.com/secure/AuxAidReport_new.cfm?id=28308" TargetMode="External"/><Relationship Id="rId795" Type="http://schemas.openxmlformats.org/officeDocument/2006/relationships/hyperlink" Target="http://maps.google.com/?output=embed&amp;q=43.99777778,-69.66111111" TargetMode="External"/><Relationship Id="rId9" Type="http://schemas.openxmlformats.org/officeDocument/2006/relationships/hyperlink" Target="http://www.usharbormaster.com/secure/auxviewall.cfm" TargetMode="External"/><Relationship Id="rId210" Type="http://schemas.openxmlformats.org/officeDocument/2006/relationships/hyperlink" Target="http://maps.google.com/?output=embed&amp;q=43.80705833,-69.71856389" TargetMode="External"/><Relationship Id="rId448" Type="http://schemas.openxmlformats.org/officeDocument/2006/relationships/hyperlink" Target="http://www.usharbormaster.com/secure/AuxAidReport_new.cfm?id=32380" TargetMode="External"/><Relationship Id="rId655" Type="http://schemas.openxmlformats.org/officeDocument/2006/relationships/hyperlink" Target="http://maps.google.com/?output=embed&amp;q=43.46180556,-70.38816667" TargetMode="External"/><Relationship Id="rId294" Type="http://schemas.openxmlformats.org/officeDocument/2006/relationships/hyperlink" Target="http://maps.google.com/?output=embed&amp;q=43.82783333,-70.01606667" TargetMode="External"/><Relationship Id="rId308" Type="http://schemas.openxmlformats.org/officeDocument/2006/relationships/hyperlink" Target="http://www.usharbormaster.com/secure/AuxAidReport_new.cfm?id=42624" TargetMode="External"/><Relationship Id="rId515" Type="http://schemas.openxmlformats.org/officeDocument/2006/relationships/hyperlink" Target="http://maps.google.com/?output=embed&amp;q=44.01772056,-69.54325167" TargetMode="External"/><Relationship Id="rId722" Type="http://schemas.openxmlformats.org/officeDocument/2006/relationships/hyperlink" Target="http://maps.google.com/?output=embed&amp;q=43.65030556,-70.22952778" TargetMode="External"/><Relationship Id="rId89" Type="http://schemas.openxmlformats.org/officeDocument/2006/relationships/hyperlink" Target="http://www.usharbormaster.com/secure/auxview.cfm?recordid=32250" TargetMode="External"/><Relationship Id="rId154" Type="http://schemas.openxmlformats.org/officeDocument/2006/relationships/hyperlink" Target="http://maps.google.com/?output=embed&amp;q=43.49247222,-70.44025000" TargetMode="External"/><Relationship Id="rId361" Type="http://schemas.openxmlformats.org/officeDocument/2006/relationships/hyperlink" Target="http://www.usharbormaster.com/secure/auxview.cfm?recordid=23729" TargetMode="External"/><Relationship Id="rId599" Type="http://schemas.openxmlformats.org/officeDocument/2006/relationships/hyperlink" Target="http://maps.google.com/?output=embed&amp;q=44.08941667,-69.79125000" TargetMode="External"/><Relationship Id="rId459" Type="http://schemas.openxmlformats.org/officeDocument/2006/relationships/hyperlink" Target="http://maps.google.com/?output=embed&amp;q=43.10620000,-70.85580000" TargetMode="External"/><Relationship Id="rId666" Type="http://schemas.openxmlformats.org/officeDocument/2006/relationships/hyperlink" Target="http://maps.google.com/?output=embed&amp;q=43.46555556,-70.39444444" TargetMode="External"/><Relationship Id="rId16" Type="http://schemas.openxmlformats.org/officeDocument/2006/relationships/hyperlink" Target="http://www.usharbormaster.com/secure/auxviewall.cfm" TargetMode="External"/><Relationship Id="rId221" Type="http://schemas.openxmlformats.org/officeDocument/2006/relationships/hyperlink" Target="http://www.usharbormaster.com/secure/auxview.cfm?recordid=28311" TargetMode="External"/><Relationship Id="rId319" Type="http://schemas.openxmlformats.org/officeDocument/2006/relationships/hyperlink" Target="http://maps.google.com/?output=embed&amp;q=43.98119722,-69.87094444" TargetMode="External"/><Relationship Id="rId526" Type="http://schemas.openxmlformats.org/officeDocument/2006/relationships/hyperlink" Target="http://maps.google.com/?output=embed&amp;q=43.08019444,-70.70436111" TargetMode="External"/><Relationship Id="rId733" Type="http://schemas.openxmlformats.org/officeDocument/2006/relationships/hyperlink" Target="http://www.usharbormaster.com/secure/auxview.cfm?recordid=41341" TargetMode="External"/><Relationship Id="rId165" Type="http://schemas.openxmlformats.org/officeDocument/2006/relationships/hyperlink" Target="http://www.usharbormaster.com/secure/auxview.cfm?recordid=36847" TargetMode="External"/><Relationship Id="rId372" Type="http://schemas.openxmlformats.org/officeDocument/2006/relationships/hyperlink" Target="http://www.usharbormaster.com/secure/AuxAidReport_new.cfm?id=30994" TargetMode="External"/><Relationship Id="rId677" Type="http://schemas.openxmlformats.org/officeDocument/2006/relationships/hyperlink" Target="http://www.usharbormaster.com/secure/auxview.cfm?recordid=29957" TargetMode="External"/><Relationship Id="rId232" Type="http://schemas.openxmlformats.org/officeDocument/2006/relationships/hyperlink" Target="http://www.usharbormaster.com/secure/AuxAidReport_new.cfm?id=44019" TargetMode="External"/><Relationship Id="rId27" Type="http://schemas.openxmlformats.org/officeDocument/2006/relationships/hyperlink" Target="http://maps.google.com/?output=embed&amp;q=43.08108333,-70.74838333" TargetMode="External"/><Relationship Id="rId537" Type="http://schemas.openxmlformats.org/officeDocument/2006/relationships/hyperlink" Target="http://www.usharbormaster.com/secure/auxview.cfm?recordid=41339" TargetMode="External"/><Relationship Id="rId744" Type="http://schemas.openxmlformats.org/officeDocument/2006/relationships/hyperlink" Target="http://www.usharbormaster.com/secure/AuxAidReport_new.cfm?id=28307" TargetMode="External"/><Relationship Id="rId80" Type="http://schemas.openxmlformats.org/officeDocument/2006/relationships/hyperlink" Target="http://www.usharbormaster.com/secure/AuxAidReport_new.cfm?id=32247" TargetMode="External"/><Relationship Id="rId176" Type="http://schemas.openxmlformats.org/officeDocument/2006/relationships/hyperlink" Target="http://www.usharbormaster.com/secure/AuxAidReport_new.cfm?id=23597" TargetMode="External"/><Relationship Id="rId383" Type="http://schemas.openxmlformats.org/officeDocument/2006/relationships/hyperlink" Target="http://maps.google.com/?output=embed&amp;q=44.02185000,-69.54335000" TargetMode="External"/><Relationship Id="rId590" Type="http://schemas.openxmlformats.org/officeDocument/2006/relationships/hyperlink" Target="http://maps.google.com/?output=embed&amp;q=43.74948333,-69.98943333" TargetMode="External"/><Relationship Id="rId604" Type="http://schemas.openxmlformats.org/officeDocument/2006/relationships/hyperlink" Target="http://www.usharbormaster.com/secure/AuxAidReport_new.cfm?id=28875" TargetMode="External"/><Relationship Id="rId243" Type="http://schemas.openxmlformats.org/officeDocument/2006/relationships/hyperlink" Target="http://maps.google.com/?output=embed&amp;q=43.86558333,-69.67946667" TargetMode="External"/><Relationship Id="rId450" Type="http://schemas.openxmlformats.org/officeDocument/2006/relationships/hyperlink" Target="http://maps.google.com/?output=embed&amp;q=43.82233333,-69.60913333" TargetMode="External"/><Relationship Id="rId688" Type="http://schemas.openxmlformats.org/officeDocument/2006/relationships/hyperlink" Target="http://www.usharbormaster.com/secure/AuxAidReport_new.cfm?id=36869" TargetMode="External"/><Relationship Id="rId38" Type="http://schemas.openxmlformats.org/officeDocument/2006/relationships/hyperlink" Target="http://maps.google.com/?output=embed&amp;q=43.08071667,-70.75390000" TargetMode="External"/><Relationship Id="rId103" Type="http://schemas.openxmlformats.org/officeDocument/2006/relationships/hyperlink" Target="http://maps.google.com/?output=embed&amp;q=44.00697222,-69.88155556" TargetMode="External"/><Relationship Id="rId310" Type="http://schemas.openxmlformats.org/officeDocument/2006/relationships/hyperlink" Target="http://maps.google.com/?output=embed&amp;q=43.83647222,-70.02588889" TargetMode="External"/><Relationship Id="rId548" Type="http://schemas.openxmlformats.org/officeDocument/2006/relationships/hyperlink" Target="http://www.usharbormaster.com/secure/AuxAidReport_new.cfm?id=30053" TargetMode="External"/><Relationship Id="rId755" Type="http://schemas.openxmlformats.org/officeDocument/2006/relationships/hyperlink" Target="http://maps.google.com/?output=embed&amp;q=43.83821667,-69.63225000" TargetMode="External"/><Relationship Id="rId91" Type="http://schemas.openxmlformats.org/officeDocument/2006/relationships/hyperlink" Target="http://maps.google.com/?output=embed&amp;q=43.86088889,-69.56230556" TargetMode="External"/><Relationship Id="rId187" Type="http://schemas.openxmlformats.org/officeDocument/2006/relationships/hyperlink" Target="http://maps.google.com/?output=embed&amp;q=43.81136944,-69.74578611" TargetMode="External"/><Relationship Id="rId394" Type="http://schemas.openxmlformats.org/officeDocument/2006/relationships/hyperlink" Target="http://maps.google.com/?output=embed&amp;q=43.99980556,-69.54511667" TargetMode="External"/><Relationship Id="rId408" Type="http://schemas.openxmlformats.org/officeDocument/2006/relationships/hyperlink" Target="http://www.usharbormaster.com/secure/AuxAidReport_new.cfm?id=31003" TargetMode="External"/><Relationship Id="rId615" Type="http://schemas.openxmlformats.org/officeDocument/2006/relationships/hyperlink" Target="http://maps.google.com/?output=embed&amp;q=43.78936111,-70.15788889" TargetMode="External"/><Relationship Id="rId254" Type="http://schemas.openxmlformats.org/officeDocument/2006/relationships/hyperlink" Target="http://maps.google.com/?output=embed&amp;q=43.70813889,-70.15634722" TargetMode="External"/><Relationship Id="rId699" Type="http://schemas.openxmlformats.org/officeDocument/2006/relationships/hyperlink" Target="http://maps.google.com/?output=embed&amp;q=43.65478333,-70.23700000" TargetMode="External"/><Relationship Id="rId49" Type="http://schemas.openxmlformats.org/officeDocument/2006/relationships/hyperlink" Target="http://www.usharbormaster.com/secure/auxview.cfm?recordid=36912" TargetMode="External"/><Relationship Id="rId114" Type="http://schemas.openxmlformats.org/officeDocument/2006/relationships/hyperlink" Target="http://maps.google.com/?output=embed&amp;q=43.84388889,-69.55930556" TargetMode="External"/><Relationship Id="rId461" Type="http://schemas.openxmlformats.org/officeDocument/2006/relationships/hyperlink" Target="http://www.usharbormaster.com/secure/auxview.cfm?recordid=30349" TargetMode="External"/><Relationship Id="rId559" Type="http://schemas.openxmlformats.org/officeDocument/2006/relationships/hyperlink" Target="http://maps.google.com/?output=embed&amp;q=43.92102778,-69.59222222" TargetMode="External"/><Relationship Id="rId766" Type="http://schemas.openxmlformats.org/officeDocument/2006/relationships/hyperlink" Target="http://maps.google.com/?output=embed&amp;q=43.02080000,-70.54250000" TargetMode="External"/><Relationship Id="rId198" Type="http://schemas.openxmlformats.org/officeDocument/2006/relationships/hyperlink" Target="http://maps.google.com/?output=embed&amp;q=43.82781389,-69.70643056" TargetMode="External"/><Relationship Id="rId321" Type="http://schemas.openxmlformats.org/officeDocument/2006/relationships/hyperlink" Target="http://www.usharbormaster.com/secure/auxview.cfm?recordid=28387" TargetMode="External"/><Relationship Id="rId419" Type="http://schemas.openxmlformats.org/officeDocument/2006/relationships/hyperlink" Target="http://maps.google.com/?output=embed&amp;q=44.00236111,-69.54314722" TargetMode="External"/><Relationship Id="rId626" Type="http://schemas.openxmlformats.org/officeDocument/2006/relationships/hyperlink" Target="http://maps.google.com/?output=embed&amp;q=43.46347222,-70.39350000" TargetMode="External"/><Relationship Id="rId265" Type="http://schemas.openxmlformats.org/officeDocument/2006/relationships/hyperlink" Target="http://www.usharbormaster.com/secure/auxview.cfm?recordid=36911" TargetMode="External"/><Relationship Id="rId472" Type="http://schemas.openxmlformats.org/officeDocument/2006/relationships/hyperlink" Target="http://www.usharbormaster.com/secure/AuxAidReport_new.cfm?id=30351" TargetMode="External"/><Relationship Id="rId125" Type="http://schemas.openxmlformats.org/officeDocument/2006/relationships/hyperlink" Target="http://www.usharbormaster.com/secure/auxview.cfm?recordid=29070" TargetMode="External"/><Relationship Id="rId332" Type="http://schemas.openxmlformats.org/officeDocument/2006/relationships/hyperlink" Target="http://www.usharbormaster.com/secure/AuxAidReport_new.cfm?id=23731" TargetMode="External"/><Relationship Id="rId777" Type="http://schemas.openxmlformats.org/officeDocument/2006/relationships/hyperlink" Target="http://www.usharbormaster.com/secure/auxview.cfm?recordid=26992" TargetMode="External"/><Relationship Id="rId637" Type="http://schemas.openxmlformats.org/officeDocument/2006/relationships/hyperlink" Target="http://www.usharbormaster.com/secure/auxview.cfm?recordid=25878" TargetMode="External"/><Relationship Id="rId276" Type="http://schemas.openxmlformats.org/officeDocument/2006/relationships/hyperlink" Target="http://www.usharbormaster.com/secure/AuxAidReport_new.cfm?id=23602" TargetMode="External"/><Relationship Id="rId483" Type="http://schemas.openxmlformats.org/officeDocument/2006/relationships/hyperlink" Target="http://maps.google.com/?output=embed&amp;q=43.10953333,-70.85875000" TargetMode="External"/><Relationship Id="rId690" Type="http://schemas.openxmlformats.org/officeDocument/2006/relationships/hyperlink" Target="http://maps.google.com/?output=embed&amp;q=43.65503333,-70.23688333" TargetMode="External"/><Relationship Id="rId704" Type="http://schemas.openxmlformats.org/officeDocument/2006/relationships/hyperlink" Target="http://www.usharbormaster.com/secure/AuxAidReport_new.cfm?id=27010" TargetMode="External"/><Relationship Id="rId40" Type="http://schemas.openxmlformats.org/officeDocument/2006/relationships/hyperlink" Target="http://www.usharbormaster.com/secure/AuxAidReport_new.cfm?id=42743" TargetMode="External"/><Relationship Id="rId136" Type="http://schemas.openxmlformats.org/officeDocument/2006/relationships/hyperlink" Target="http://www.usharbormaster.com/secure/AuxAidReport_new.cfm?id=40110" TargetMode="External"/><Relationship Id="rId343" Type="http://schemas.openxmlformats.org/officeDocument/2006/relationships/hyperlink" Target="http://maps.google.com/?output=embed&amp;q=43.64679444,-70.25325528" TargetMode="External"/><Relationship Id="rId550" Type="http://schemas.openxmlformats.org/officeDocument/2006/relationships/hyperlink" Target="http://maps.google.com/?output=embed&amp;q=43.83083333,-69.64783333" TargetMode="External"/><Relationship Id="rId788" Type="http://schemas.openxmlformats.org/officeDocument/2006/relationships/hyperlink" Target="http://www.usharbormaster.com/secure/AuxAidReport_new.cfm?id=30060" TargetMode="External"/><Relationship Id="rId203" Type="http://schemas.openxmlformats.org/officeDocument/2006/relationships/hyperlink" Target="http://maps.google.com/?output=embed&amp;q=43.82322778,-69.70573611" TargetMode="External"/><Relationship Id="rId648" Type="http://schemas.openxmlformats.org/officeDocument/2006/relationships/hyperlink" Target="http://www.usharbormaster.com/secure/AuxAidReport_new.cfm?id=25871" TargetMode="External"/><Relationship Id="rId287" Type="http://schemas.openxmlformats.org/officeDocument/2006/relationships/hyperlink" Target="http://maps.google.com/?output=embed&amp;q=43.82745000,-70.01555000" TargetMode="External"/><Relationship Id="rId410" Type="http://schemas.openxmlformats.org/officeDocument/2006/relationships/hyperlink" Target="http://maps.google.com/?output=embed&amp;q=44.00084722,-69.54308333" TargetMode="External"/><Relationship Id="rId494" Type="http://schemas.openxmlformats.org/officeDocument/2006/relationships/hyperlink" Target="http://maps.google.com/?output=embed&amp;q=43.10730000,-70.85711667" TargetMode="External"/><Relationship Id="rId508" Type="http://schemas.openxmlformats.org/officeDocument/2006/relationships/hyperlink" Target="http://www.usharbormaster.com/secure/AuxAidReport_new.cfm?id=40111" TargetMode="External"/><Relationship Id="rId715" Type="http://schemas.openxmlformats.org/officeDocument/2006/relationships/hyperlink" Target="http://maps.google.com/?output=embed&amp;q=43.11583333,-70.81000000" TargetMode="External"/><Relationship Id="rId147" Type="http://schemas.openxmlformats.org/officeDocument/2006/relationships/hyperlink" Target="http://maps.google.com/?output=embed&amp;q=43.15655000,-70.83094444" TargetMode="External"/><Relationship Id="rId354" Type="http://schemas.openxmlformats.org/officeDocument/2006/relationships/hyperlink" Target="http://maps.google.com/?output=embed&amp;q=43.64567389,-70.25283694" TargetMode="External"/><Relationship Id="rId51" Type="http://schemas.openxmlformats.org/officeDocument/2006/relationships/hyperlink" Target="http://maps.google.com/?output=embed&amp;q=43.38750000,-70.42791667" TargetMode="External"/><Relationship Id="rId561" Type="http://schemas.openxmlformats.org/officeDocument/2006/relationships/hyperlink" Target="http://www.usharbormaster.com/secure/auxview.cfm?recordid=44045" TargetMode="External"/><Relationship Id="rId659" Type="http://schemas.openxmlformats.org/officeDocument/2006/relationships/hyperlink" Target="http://maps.google.com/?output=embed&amp;q=43.47886111,-70.41100000" TargetMode="External"/><Relationship Id="rId214" Type="http://schemas.openxmlformats.org/officeDocument/2006/relationships/hyperlink" Target="http://maps.google.com/?output=embed&amp;q=43.80249278,-70.04369889" TargetMode="External"/><Relationship Id="rId298" Type="http://schemas.openxmlformats.org/officeDocument/2006/relationships/hyperlink" Target="http://maps.google.com/?output=embed&amp;q=43.83747778,-70.02151944" TargetMode="External"/><Relationship Id="rId421" Type="http://schemas.openxmlformats.org/officeDocument/2006/relationships/hyperlink" Target="http://www.usharbormaster.com/secure/auxview.cfm?recordid=31007" TargetMode="External"/><Relationship Id="rId519" Type="http://schemas.openxmlformats.org/officeDocument/2006/relationships/hyperlink" Target="http://maps.google.com/?output=embed&amp;q=43.81930556,-69.60566667" TargetMode="External"/><Relationship Id="rId158" Type="http://schemas.openxmlformats.org/officeDocument/2006/relationships/hyperlink" Target="http://maps.google.com/?output=embed&amp;q=43.49400000,-70.44472222" TargetMode="External"/><Relationship Id="rId726" Type="http://schemas.openxmlformats.org/officeDocument/2006/relationships/hyperlink" Target="http://maps.google.com/?output=embed&amp;q=43.65277778,-70.22805556" TargetMode="External"/><Relationship Id="rId62" Type="http://schemas.openxmlformats.org/officeDocument/2006/relationships/hyperlink" Target="http://maps.google.com/?output=embed&amp;q=43.83848333,-69.63756667" TargetMode="External"/><Relationship Id="rId365" Type="http://schemas.openxmlformats.org/officeDocument/2006/relationships/hyperlink" Target="http://www.usharbormaster.com/secure/auxview.cfm?recordid=28386" TargetMode="External"/><Relationship Id="rId572" Type="http://schemas.openxmlformats.org/officeDocument/2006/relationships/hyperlink" Target="http://www.usharbormaster.com/secure/AuxAidReport_new.cfm?id=40157" TargetMode="External"/><Relationship Id="rId225" Type="http://schemas.openxmlformats.org/officeDocument/2006/relationships/hyperlink" Target="http://www.usharbormaster.com/secure/auxview.cfm?recordid=28310" TargetMode="External"/><Relationship Id="rId432" Type="http://schemas.openxmlformats.org/officeDocument/2006/relationships/hyperlink" Target="http://www.usharbormaster.com/secure/AuxAidReport_new.cfm?id=31009" TargetMode="External"/><Relationship Id="rId737" Type="http://schemas.openxmlformats.org/officeDocument/2006/relationships/hyperlink" Target="http://www.usharbormaster.com/secure/auxview.cfm?recordid=41342" TargetMode="External"/><Relationship Id="rId73" Type="http://schemas.openxmlformats.org/officeDocument/2006/relationships/hyperlink" Target="http://www.usharbormaster.com/secure/auxview.cfm?recordid=28057" TargetMode="External"/><Relationship Id="rId169" Type="http://schemas.openxmlformats.org/officeDocument/2006/relationships/hyperlink" Target="http://www.usharbormaster.com/secure/auxview.cfm?recordid=36848" TargetMode="External"/><Relationship Id="rId376" Type="http://schemas.openxmlformats.org/officeDocument/2006/relationships/hyperlink" Target="http://www.usharbormaster.com/secure/AuxAidReport_new.cfm?id=30995" TargetMode="External"/><Relationship Id="rId583" Type="http://schemas.openxmlformats.org/officeDocument/2006/relationships/hyperlink" Target="http://maps.google.com/?output=embed&amp;q=43.72446667,-70.19663333" TargetMode="External"/><Relationship Id="rId790" Type="http://schemas.openxmlformats.org/officeDocument/2006/relationships/hyperlink" Target="http://maps.google.com/?output=embed&amp;q=43.99638889,-69.66277778" TargetMode="External"/><Relationship Id="rId4" Type="http://schemas.openxmlformats.org/officeDocument/2006/relationships/hyperlink" Target="http://www.usharbormaster.com/secure/auxviewall.cfm" TargetMode="External"/><Relationship Id="rId236" Type="http://schemas.openxmlformats.org/officeDocument/2006/relationships/hyperlink" Target="http://www.usharbormaster.com/secure/AuxAidReport_new.cfm?id=44020" TargetMode="External"/><Relationship Id="rId443" Type="http://schemas.openxmlformats.org/officeDocument/2006/relationships/hyperlink" Target="http://maps.google.com/?output=embed&amp;q=43.86025000,-69.59194444" TargetMode="External"/><Relationship Id="rId650" Type="http://schemas.openxmlformats.org/officeDocument/2006/relationships/hyperlink" Target="http://maps.google.com/?output=embed&amp;q=43.48063889,-70.41808333" TargetMode="External"/><Relationship Id="rId303" Type="http://schemas.openxmlformats.org/officeDocument/2006/relationships/hyperlink" Target="http://maps.google.com/?output=embed&amp;q=43.83863889,-70.02361111" TargetMode="External"/><Relationship Id="rId748" Type="http://schemas.openxmlformats.org/officeDocument/2006/relationships/hyperlink" Target="http://www.usharbormaster.com/secure/AuxAidReport_new.cfm?id=28306" TargetMode="External"/><Relationship Id="rId84" Type="http://schemas.openxmlformats.org/officeDocument/2006/relationships/hyperlink" Target="http://www.usharbormaster.com/secure/AuxAidReport_new.cfm?id=32248" TargetMode="External"/><Relationship Id="rId387" Type="http://schemas.openxmlformats.org/officeDocument/2006/relationships/hyperlink" Target="http://maps.google.com/?output=embed&amp;q=44.02405833,-69.54298333" TargetMode="External"/><Relationship Id="rId510" Type="http://schemas.openxmlformats.org/officeDocument/2006/relationships/hyperlink" Target="http://maps.google.com/?output=embed&amp;q=44.01953750,-69.54164472" TargetMode="External"/><Relationship Id="rId594" Type="http://schemas.openxmlformats.org/officeDocument/2006/relationships/hyperlink" Target="http://maps.google.com/?output=embed&amp;q=43.74966667,-69.98921667" TargetMode="External"/><Relationship Id="rId608" Type="http://schemas.openxmlformats.org/officeDocument/2006/relationships/hyperlink" Target="http://www.usharbormaster.com/secure/AuxAidReport_new.cfm?id=28876" TargetMode="External"/><Relationship Id="rId247" Type="http://schemas.openxmlformats.org/officeDocument/2006/relationships/hyperlink" Target="http://maps.google.com/?output=embed&amp;q=43.70826111,-70.15868611" TargetMode="External"/><Relationship Id="rId107" Type="http://schemas.openxmlformats.org/officeDocument/2006/relationships/hyperlink" Target="http://maps.google.com/?output=embed&amp;q=43.07966194,-70.69982083" TargetMode="External"/><Relationship Id="rId454" Type="http://schemas.openxmlformats.org/officeDocument/2006/relationships/hyperlink" Target="http://maps.google.com/?output=embed&amp;q=43.82227778,-69.60813889" TargetMode="External"/><Relationship Id="rId661" Type="http://schemas.openxmlformats.org/officeDocument/2006/relationships/hyperlink" Target="http://www.usharbormaster.com/secure/auxview.cfm?recordid=36840" TargetMode="External"/><Relationship Id="rId759" Type="http://schemas.openxmlformats.org/officeDocument/2006/relationships/hyperlink" Target="http://maps.google.com/?output=embed&amp;q=43.93075000,-69.57958333" TargetMode="External"/><Relationship Id="rId11" Type="http://schemas.openxmlformats.org/officeDocument/2006/relationships/hyperlink" Target="http://www.usharbormaster.com/secure/auxviewall.cfm" TargetMode="External"/><Relationship Id="rId314" Type="http://schemas.openxmlformats.org/officeDocument/2006/relationships/hyperlink" Target="http://maps.google.com/?output=embed&amp;q=43.98283056,-69.85472222" TargetMode="External"/><Relationship Id="rId398" Type="http://schemas.openxmlformats.org/officeDocument/2006/relationships/hyperlink" Target="http://maps.google.com/?output=embed&amp;q=43.99968611,-69.54431944" TargetMode="External"/><Relationship Id="rId521" Type="http://schemas.openxmlformats.org/officeDocument/2006/relationships/hyperlink" Target="http://www.usharbormaster.com/secure/auxview.cfm?recordid=25102" TargetMode="External"/><Relationship Id="rId619" Type="http://schemas.openxmlformats.org/officeDocument/2006/relationships/hyperlink" Target="http://maps.google.com/?output=embed&amp;q=43.79240000,-70.15026667" TargetMode="External"/><Relationship Id="rId95" Type="http://schemas.openxmlformats.org/officeDocument/2006/relationships/hyperlink" Target="http://maps.google.com/?output=embed&amp;q=43.86972222,-69.56944444" TargetMode="External"/><Relationship Id="rId160" Type="http://schemas.openxmlformats.org/officeDocument/2006/relationships/hyperlink" Target="http://www.usharbormaster.com/secure/AuxAidReport_new.cfm?id=36845" TargetMode="External"/><Relationship Id="rId258" Type="http://schemas.openxmlformats.org/officeDocument/2006/relationships/hyperlink" Target="http://maps.google.com/?output=embed&amp;q=43.70779444,-70.15634444" TargetMode="External"/><Relationship Id="rId465" Type="http://schemas.openxmlformats.org/officeDocument/2006/relationships/hyperlink" Target="http://www.usharbormaster.com/secure/auxview.cfm?recordid=30350" TargetMode="External"/><Relationship Id="rId672" Type="http://schemas.openxmlformats.org/officeDocument/2006/relationships/hyperlink" Target="http://www.usharbormaster.com/secure/AuxAidReport_new.cfm?id=26239" TargetMode="External"/><Relationship Id="rId22" Type="http://schemas.openxmlformats.org/officeDocument/2006/relationships/hyperlink" Target="http://maps.google.com/?output=embed&amp;q=43.08419444,-70.71419444" TargetMode="External"/><Relationship Id="rId118" Type="http://schemas.openxmlformats.org/officeDocument/2006/relationships/hyperlink" Target="http://maps.google.com/?output=embed&amp;q=43.84344444,-69.55888889" TargetMode="External"/><Relationship Id="rId325" Type="http://schemas.openxmlformats.org/officeDocument/2006/relationships/hyperlink" Target="http://www.usharbormaster.com/secure/auxview.cfm?recordid=28334" TargetMode="External"/><Relationship Id="rId532" Type="http://schemas.openxmlformats.org/officeDocument/2006/relationships/hyperlink" Target="http://www.usharbormaster.com/secure/AuxAidReport_new.cfm?id=2510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21DD1-8C96-4ACA-B8F6-45C5461B1905}">
  <dimension ref="A2:P2"/>
  <sheetViews>
    <sheetView workbookViewId="0">
      <selection activeCell="A2" sqref="A2:P2"/>
    </sheetView>
  </sheetViews>
  <sheetFormatPr defaultRowHeight="14.4" x14ac:dyDescent="0.3"/>
  <sheetData>
    <row r="2" spans="1:16" x14ac:dyDescent="0.3">
      <c r="A2" t="s">
        <v>0</v>
      </c>
      <c r="B2" t="s">
        <v>1</v>
      </c>
      <c r="C2" t="s">
        <v>2</v>
      </c>
      <c r="D2" t="s">
        <v>3</v>
      </c>
      <c r="E2" t="s">
        <v>4</v>
      </c>
      <c r="F2" t="s">
        <v>5</v>
      </c>
      <c r="G2" t="s">
        <v>6</v>
      </c>
      <c r="H2" t="s">
        <v>7</v>
      </c>
      <c r="I2" t="s">
        <v>8</v>
      </c>
      <c r="J2" t="s">
        <v>9</v>
      </c>
      <c r="K2" t="s">
        <v>10</v>
      </c>
      <c r="L2" t="s">
        <v>11</v>
      </c>
      <c r="M2" t="s">
        <v>12</v>
      </c>
      <c r="N2" t="s">
        <v>13</v>
      </c>
      <c r="O2" t="s">
        <v>14</v>
      </c>
      <c r="P2" t="s">
        <v>15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D2BE-7BB5-4BCF-8AA5-0E806972EC16}">
  <dimension ref="A1:K19"/>
  <sheetViews>
    <sheetView workbookViewId="0">
      <selection activeCell="B8" sqref="B8"/>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1" spans="1:11" x14ac:dyDescent="0.3">
      <c r="A1">
        <f>COUNTA(A3:A100)</f>
        <v>14</v>
      </c>
      <c r="F1">
        <f>COUNTIF(F3:F100,"yes")</f>
        <v>8</v>
      </c>
    </row>
    <row r="2" spans="1:11" ht="31.2" x14ac:dyDescent="0.3">
      <c r="A2" t="s">
        <v>4</v>
      </c>
      <c r="B2" t="s">
        <v>5</v>
      </c>
      <c r="C2" t="s">
        <v>6</v>
      </c>
      <c r="D2" s="18" t="s">
        <v>7</v>
      </c>
      <c r="E2" s="18" t="s">
        <v>8</v>
      </c>
      <c r="F2" s="18" t="s">
        <v>595</v>
      </c>
      <c r="G2" s="5" t="s">
        <v>586</v>
      </c>
      <c r="H2" s="5" t="s">
        <v>587</v>
      </c>
      <c r="I2" s="5" t="s">
        <v>588</v>
      </c>
      <c r="J2" s="5" t="s">
        <v>585</v>
      </c>
      <c r="K2" s="5" t="s">
        <v>14</v>
      </c>
    </row>
    <row r="3" spans="1:11" ht="45" customHeight="1" x14ac:dyDescent="0.3">
      <c r="A3" s="261" t="s">
        <v>33</v>
      </c>
      <c r="B3" s="261" t="s">
        <v>34</v>
      </c>
      <c r="C3" s="261" t="s">
        <v>35</v>
      </c>
      <c r="D3" s="259" t="s">
        <v>1075</v>
      </c>
      <c r="E3" s="259" t="s">
        <v>19</v>
      </c>
      <c r="F3" s="259" t="s">
        <v>29</v>
      </c>
      <c r="G3" s="260"/>
      <c r="H3" s="260"/>
      <c r="I3" s="260"/>
      <c r="J3" s="261"/>
      <c r="K3" s="259" t="s">
        <v>37</v>
      </c>
    </row>
    <row r="4" spans="1:11" ht="45" customHeight="1" x14ac:dyDescent="0.3">
      <c r="A4" s="261" t="s">
        <v>156</v>
      </c>
      <c r="B4" s="261" t="s">
        <v>157</v>
      </c>
      <c r="C4" s="261" t="s">
        <v>158</v>
      </c>
      <c r="D4" s="259" t="s">
        <v>1075</v>
      </c>
      <c r="E4" s="259" t="s">
        <v>19</v>
      </c>
      <c r="F4" s="259" t="s">
        <v>29</v>
      </c>
      <c r="G4" s="260"/>
      <c r="H4" s="260"/>
      <c r="I4" s="260"/>
      <c r="J4" s="261"/>
      <c r="K4" s="259" t="s">
        <v>37</v>
      </c>
    </row>
    <row r="5" spans="1:11" ht="45" customHeight="1" x14ac:dyDescent="0.3">
      <c r="A5" s="261" t="s">
        <v>159</v>
      </c>
      <c r="B5" s="261" t="s">
        <v>160</v>
      </c>
      <c r="C5" s="261" t="s">
        <v>161</v>
      </c>
      <c r="D5" s="259" t="s">
        <v>1075</v>
      </c>
      <c r="E5" s="259" t="s">
        <v>19</v>
      </c>
      <c r="F5" s="259" t="s">
        <v>29</v>
      </c>
      <c r="G5" s="260"/>
      <c r="H5" s="260"/>
      <c r="I5" s="260"/>
      <c r="J5" s="261"/>
      <c r="K5" s="259" t="s">
        <v>113</v>
      </c>
    </row>
    <row r="6" spans="1:11" ht="45" customHeight="1" x14ac:dyDescent="0.3">
      <c r="A6" s="261" t="s">
        <v>162</v>
      </c>
      <c r="B6" s="261" t="s">
        <v>163</v>
      </c>
      <c r="C6" s="261" t="s">
        <v>164</v>
      </c>
      <c r="D6" s="259" t="s">
        <v>1075</v>
      </c>
      <c r="E6" s="259" t="s">
        <v>19</v>
      </c>
      <c r="F6" s="259" t="s">
        <v>20</v>
      </c>
      <c r="G6" s="260"/>
      <c r="H6" s="260"/>
      <c r="I6" s="260"/>
      <c r="J6" s="261"/>
      <c r="K6" s="259" t="s">
        <v>113</v>
      </c>
    </row>
    <row r="7" spans="1:11" ht="45" customHeight="1" x14ac:dyDescent="0.3">
      <c r="A7" s="261" t="s">
        <v>165</v>
      </c>
      <c r="B7" s="261" t="s">
        <v>166</v>
      </c>
      <c r="C7" s="261" t="s">
        <v>167</v>
      </c>
      <c r="D7" s="259" t="s">
        <v>1075</v>
      </c>
      <c r="E7" s="259" t="s">
        <v>19</v>
      </c>
      <c r="F7" s="259" t="s">
        <v>29</v>
      </c>
      <c r="G7" s="260"/>
      <c r="H7" s="260"/>
      <c r="I7" s="260"/>
      <c r="J7" s="261"/>
      <c r="K7" s="259" t="s">
        <v>113</v>
      </c>
    </row>
    <row r="8" spans="1:11" ht="45" customHeight="1" x14ac:dyDescent="0.3">
      <c r="A8" s="261" t="s">
        <v>168</v>
      </c>
      <c r="B8" s="261" t="s">
        <v>169</v>
      </c>
      <c r="C8" s="261" t="s">
        <v>170</v>
      </c>
      <c r="D8" s="259" t="s">
        <v>1075</v>
      </c>
      <c r="E8" s="259" t="s">
        <v>19</v>
      </c>
      <c r="F8" s="259" t="s">
        <v>29</v>
      </c>
      <c r="G8" s="260"/>
      <c r="H8" s="260"/>
      <c r="I8" s="260"/>
      <c r="J8" s="261"/>
      <c r="K8" s="259" t="s">
        <v>113</v>
      </c>
    </row>
    <row r="9" spans="1:11" ht="45" customHeight="1" x14ac:dyDescent="0.3">
      <c r="A9" s="261" t="s">
        <v>171</v>
      </c>
      <c r="B9" s="261" t="s">
        <v>172</v>
      </c>
      <c r="C9" s="261" t="s">
        <v>173</v>
      </c>
      <c r="D9" s="259" t="s">
        <v>1075</v>
      </c>
      <c r="E9" s="259" t="s">
        <v>19</v>
      </c>
      <c r="F9" s="259" t="s">
        <v>29</v>
      </c>
      <c r="G9" s="260"/>
      <c r="H9" s="260"/>
      <c r="I9" s="260"/>
      <c r="J9" s="261"/>
      <c r="K9" s="259" t="s">
        <v>113</v>
      </c>
    </row>
    <row r="10" spans="1:11" ht="45" customHeight="1" x14ac:dyDescent="0.3">
      <c r="A10" s="261" t="s">
        <v>174</v>
      </c>
      <c r="B10" s="261" t="s">
        <v>175</v>
      </c>
      <c r="C10" s="261" t="s">
        <v>176</v>
      </c>
      <c r="D10" s="259" t="s">
        <v>1075</v>
      </c>
      <c r="E10" s="259" t="s">
        <v>19</v>
      </c>
      <c r="F10" s="259" t="s">
        <v>29</v>
      </c>
      <c r="G10" s="260"/>
      <c r="H10" s="260"/>
      <c r="I10" s="260"/>
      <c r="J10" s="261"/>
      <c r="K10" s="259" t="s">
        <v>113</v>
      </c>
    </row>
    <row r="11" spans="1:11" ht="45" customHeight="1" x14ac:dyDescent="0.3">
      <c r="A11" s="261" t="s">
        <v>177</v>
      </c>
      <c r="B11" s="261" t="s">
        <v>178</v>
      </c>
      <c r="C11" s="261" t="s">
        <v>179</v>
      </c>
      <c r="D11" s="259" t="s">
        <v>1075</v>
      </c>
      <c r="E11" s="259" t="s">
        <v>19</v>
      </c>
      <c r="F11" s="259" t="s">
        <v>20</v>
      </c>
      <c r="G11" s="260"/>
      <c r="H11" s="260"/>
      <c r="I11" s="260"/>
      <c r="J11" s="261"/>
      <c r="K11" s="259" t="s">
        <v>113</v>
      </c>
    </row>
    <row r="12" spans="1:11" ht="45" customHeight="1" x14ac:dyDescent="0.3">
      <c r="A12" s="261" t="s">
        <v>458</v>
      </c>
      <c r="B12" s="261" t="s">
        <v>459</v>
      </c>
      <c r="C12" s="261" t="s">
        <v>460</v>
      </c>
      <c r="D12" s="259" t="s">
        <v>1075</v>
      </c>
      <c r="E12" s="259" t="s">
        <v>19</v>
      </c>
      <c r="F12" s="259" t="s">
        <v>29</v>
      </c>
      <c r="G12" s="260"/>
      <c r="H12" s="260"/>
      <c r="I12" s="260"/>
      <c r="J12" s="261"/>
      <c r="K12" s="259"/>
    </row>
    <row r="13" spans="1:11" ht="45" customHeight="1" x14ac:dyDescent="0.3">
      <c r="A13" s="261" t="s">
        <v>573</v>
      </c>
      <c r="B13" s="261" t="s">
        <v>574</v>
      </c>
      <c r="C13" s="261" t="s">
        <v>575</v>
      </c>
      <c r="D13" s="259" t="s">
        <v>1075</v>
      </c>
      <c r="E13" s="259" t="s">
        <v>19</v>
      </c>
      <c r="F13" s="259" t="s">
        <v>20</v>
      </c>
      <c r="G13" s="260"/>
      <c r="H13" s="260"/>
      <c r="I13" s="260"/>
      <c r="J13" s="261"/>
      <c r="K13" s="259" t="s">
        <v>133</v>
      </c>
    </row>
    <row r="14" spans="1:11" ht="45" customHeight="1" x14ac:dyDescent="0.3">
      <c r="A14" s="261" t="s">
        <v>576</v>
      </c>
      <c r="B14" s="261" t="s">
        <v>577</v>
      </c>
      <c r="C14" s="261" t="s">
        <v>578</v>
      </c>
      <c r="D14" s="259" t="s">
        <v>1075</v>
      </c>
      <c r="E14" s="259" t="s">
        <v>19</v>
      </c>
      <c r="F14" s="259" t="s">
        <v>20</v>
      </c>
      <c r="G14" s="260"/>
      <c r="H14" s="260"/>
      <c r="I14" s="260"/>
      <c r="J14" s="261"/>
      <c r="K14" s="259" t="s">
        <v>133</v>
      </c>
    </row>
    <row r="15" spans="1:11" ht="45" customHeight="1" x14ac:dyDescent="0.3">
      <c r="A15" s="261" t="s">
        <v>579</v>
      </c>
      <c r="B15" s="261" t="s">
        <v>580</v>
      </c>
      <c r="C15" s="261" t="s">
        <v>581</v>
      </c>
      <c r="D15" s="259" t="s">
        <v>1075</v>
      </c>
      <c r="E15" s="259" t="s">
        <v>19</v>
      </c>
      <c r="F15" s="259" t="s">
        <v>20</v>
      </c>
      <c r="G15" s="260"/>
      <c r="H15" s="260"/>
      <c r="I15" s="260"/>
      <c r="J15" s="261"/>
      <c r="K15" s="259" t="s">
        <v>133</v>
      </c>
    </row>
    <row r="16" spans="1:11" ht="45" customHeight="1" x14ac:dyDescent="0.3">
      <c r="A16" s="261" t="s">
        <v>582</v>
      </c>
      <c r="B16" s="261" t="s">
        <v>583</v>
      </c>
      <c r="C16" s="261" t="s">
        <v>584</v>
      </c>
      <c r="D16" s="259" t="s">
        <v>1075</v>
      </c>
      <c r="E16" s="259" t="s">
        <v>19</v>
      </c>
      <c r="F16" s="259" t="s">
        <v>20</v>
      </c>
      <c r="G16" s="260"/>
      <c r="H16" s="260"/>
      <c r="I16" s="260"/>
      <c r="J16" s="261"/>
      <c r="K16" s="259" t="s">
        <v>133</v>
      </c>
    </row>
    <row r="17" spans="1:11" ht="45" customHeight="1" x14ac:dyDescent="0.3">
      <c r="A17" s="12"/>
      <c r="B17" s="12"/>
      <c r="C17" s="12"/>
      <c r="D17" s="259"/>
      <c r="E17" s="259"/>
      <c r="F17" s="259"/>
      <c r="G17" s="260"/>
      <c r="H17" s="260"/>
      <c r="I17" s="260"/>
      <c r="J17" s="12"/>
      <c r="K17" s="259"/>
    </row>
    <row r="18" spans="1:11" ht="45" customHeight="1" x14ac:dyDescent="0.3">
      <c r="A18" s="12"/>
      <c r="B18" s="12"/>
      <c r="C18" s="12"/>
      <c r="D18" s="259"/>
      <c r="E18" s="259"/>
      <c r="F18" s="259"/>
      <c r="G18" s="260"/>
      <c r="H18" s="260"/>
      <c r="I18" s="260"/>
      <c r="J18" s="12"/>
      <c r="K18" s="259"/>
    </row>
    <row r="19" spans="1:11" ht="45" customHeight="1" x14ac:dyDescent="0.3">
      <c r="A19" s="12"/>
      <c r="B19" s="12"/>
      <c r="C19" s="12"/>
      <c r="D19" s="259"/>
      <c r="E19" s="259"/>
      <c r="F19" s="259"/>
      <c r="G19" s="260"/>
      <c r="H19" s="260"/>
      <c r="I19" s="260"/>
      <c r="J19" s="12"/>
      <c r="K19" s="259"/>
    </row>
  </sheetData>
  <conditionalFormatting sqref="A3:I19">
    <cfRule type="expression" dxfId="29" priority="1">
      <formula>$F3="d"</formula>
    </cfRule>
    <cfRule type="expression" dxfId="28" priority="2">
      <formula>$F3="m"</formula>
    </cfRule>
  </conditionalFormatting>
  <conditionalFormatting sqref="A3:K19">
    <cfRule type="expression" dxfId="27" priority="3">
      <formula>$F3="V"</formula>
    </cfRule>
    <cfRule type="expression" dxfId="26" priority="4">
      <formula>$F3="no"</formula>
    </cfRule>
  </conditionalFormatting>
  <pageMargins left="0.7" right="0.2" top="0.2" bottom="0.2" header="0.3" footer="0.3"/>
  <pageSetup orientation="landscape"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A4A97-AA43-4717-B6D0-5C2ECC6B163D}">
  <dimension ref="A1:K17"/>
  <sheetViews>
    <sheetView zoomScaleNormal="100" workbookViewId="0">
      <selection activeCell="B7" sqref="B7"/>
    </sheetView>
  </sheetViews>
  <sheetFormatPr defaultRowHeight="14.4" x14ac:dyDescent="0.3"/>
  <cols>
    <col min="1" max="1" width="17.33203125" customWidth="1"/>
    <col min="2" max="3" width="16.6640625" customWidth="1"/>
    <col min="4" max="6" width="3.6640625" customWidth="1"/>
    <col min="7" max="9" width="8.33203125" customWidth="1"/>
    <col min="10" max="10" width="35.6640625" customWidth="1"/>
    <col min="11" max="11" width="5.44140625" customWidth="1"/>
  </cols>
  <sheetData>
    <row r="1" spans="1:11" x14ac:dyDescent="0.3">
      <c r="A1">
        <f>COUNTA(A3:A100)</f>
        <v>4</v>
      </c>
      <c r="F1">
        <f>COUNTIF(F3:F100,"yes")</f>
        <v>0</v>
      </c>
    </row>
    <row r="2" spans="1:11" ht="31.2" x14ac:dyDescent="0.3">
      <c r="A2" t="s">
        <v>4</v>
      </c>
      <c r="B2" t="s">
        <v>5</v>
      </c>
      <c r="C2" t="s">
        <v>6</v>
      </c>
      <c r="D2" s="18" t="s">
        <v>7</v>
      </c>
      <c r="E2" s="18" t="s">
        <v>8</v>
      </c>
      <c r="F2" s="18" t="s">
        <v>595</v>
      </c>
      <c r="G2" s="5" t="s">
        <v>586</v>
      </c>
      <c r="H2" s="5" t="s">
        <v>587</v>
      </c>
      <c r="I2" s="5" t="s">
        <v>588</v>
      </c>
      <c r="J2" s="5" t="s">
        <v>585</v>
      </c>
      <c r="K2" s="5" t="s">
        <v>14</v>
      </c>
    </row>
    <row r="3" spans="1:11" ht="45" customHeight="1" x14ac:dyDescent="0.3">
      <c r="A3" s="261" t="s">
        <v>430</v>
      </c>
      <c r="B3" s="261" t="s">
        <v>431</v>
      </c>
      <c r="C3" s="261" t="s">
        <v>432</v>
      </c>
      <c r="D3" s="259" t="s">
        <v>1075</v>
      </c>
      <c r="E3" s="259" t="s">
        <v>44</v>
      </c>
      <c r="F3" s="259" t="s">
        <v>20</v>
      </c>
      <c r="G3" s="260"/>
      <c r="H3" s="260"/>
      <c r="I3" s="260"/>
      <c r="J3" s="261"/>
      <c r="K3" s="259" t="s">
        <v>57</v>
      </c>
    </row>
    <row r="4" spans="1:11" ht="45" customHeight="1" x14ac:dyDescent="0.3">
      <c r="A4" s="261" t="s">
        <v>433</v>
      </c>
      <c r="B4" s="261" t="s">
        <v>434</v>
      </c>
      <c r="C4" s="261" t="s">
        <v>435</v>
      </c>
      <c r="D4" s="259" t="s">
        <v>1075</v>
      </c>
      <c r="E4" s="259" t="s">
        <v>44</v>
      </c>
      <c r="F4" s="259" t="s">
        <v>20</v>
      </c>
      <c r="G4" s="260"/>
      <c r="H4" s="260"/>
      <c r="I4" s="260"/>
      <c r="J4" s="261"/>
      <c r="K4" s="259" t="s">
        <v>57</v>
      </c>
    </row>
    <row r="5" spans="1:11" ht="45" customHeight="1" x14ac:dyDescent="0.3">
      <c r="A5" s="261" t="s">
        <v>436</v>
      </c>
      <c r="B5" s="261" t="s">
        <v>437</v>
      </c>
      <c r="C5" s="261" t="s">
        <v>438</v>
      </c>
      <c r="D5" s="259" t="s">
        <v>1075</v>
      </c>
      <c r="E5" s="259" t="s">
        <v>44</v>
      </c>
      <c r="F5" s="259" t="s">
        <v>20</v>
      </c>
      <c r="G5" s="260"/>
      <c r="H5" s="260"/>
      <c r="I5" s="260"/>
      <c r="J5" s="261"/>
      <c r="K5" s="259" t="s">
        <v>57</v>
      </c>
    </row>
    <row r="6" spans="1:11" ht="45" customHeight="1" x14ac:dyDescent="0.3">
      <c r="A6" s="261" t="s">
        <v>439</v>
      </c>
      <c r="B6" s="261" t="s">
        <v>440</v>
      </c>
      <c r="C6" s="261" t="s">
        <v>441</v>
      </c>
      <c r="D6" s="259" t="s">
        <v>1075</v>
      </c>
      <c r="E6" s="259" t="s">
        <v>44</v>
      </c>
      <c r="F6" s="259" t="s">
        <v>20</v>
      </c>
      <c r="G6" s="260"/>
      <c r="H6" s="260"/>
      <c r="I6" s="260"/>
      <c r="J6" s="261"/>
      <c r="K6" s="259" t="s">
        <v>57</v>
      </c>
    </row>
    <row r="7" spans="1:11" ht="45" customHeight="1" x14ac:dyDescent="0.3">
      <c r="A7" s="6"/>
      <c r="B7" s="7"/>
      <c r="C7" s="7"/>
      <c r="D7" s="2"/>
      <c r="E7" s="2"/>
      <c r="F7" s="2"/>
      <c r="G7" s="4"/>
      <c r="H7" s="4"/>
      <c r="I7" s="13"/>
      <c r="J7" s="1"/>
      <c r="K7" s="2"/>
    </row>
    <row r="8" spans="1:11" ht="45" customHeight="1" x14ac:dyDescent="0.3">
      <c r="A8" s="6"/>
      <c r="B8" s="7"/>
      <c r="C8" s="7"/>
      <c r="D8" s="2"/>
      <c r="E8" s="2"/>
      <c r="F8" s="2"/>
      <c r="G8" s="4"/>
      <c r="H8" s="4"/>
      <c r="I8" s="13"/>
      <c r="J8" s="1"/>
      <c r="K8" s="2"/>
    </row>
    <row r="9" spans="1:11" ht="45" customHeight="1" x14ac:dyDescent="0.3">
      <c r="A9" s="6"/>
      <c r="B9" s="7"/>
      <c r="C9" s="7"/>
      <c r="D9" s="2"/>
      <c r="E9" s="2"/>
      <c r="F9" s="2"/>
      <c r="G9" s="4"/>
      <c r="H9" s="4"/>
      <c r="I9" s="13"/>
      <c r="J9" s="1"/>
      <c r="K9" s="2"/>
    </row>
    <row r="10" spans="1:11" ht="45" customHeight="1" x14ac:dyDescent="0.3">
      <c r="A10" s="6"/>
      <c r="B10" s="7"/>
      <c r="C10" s="7"/>
      <c r="D10" s="2"/>
      <c r="E10" s="2"/>
      <c r="F10" s="2"/>
      <c r="G10" s="4"/>
      <c r="H10" s="4"/>
      <c r="I10" s="13"/>
      <c r="J10" s="1"/>
      <c r="K10" s="2"/>
    </row>
    <row r="11" spans="1:11" ht="45" customHeight="1" x14ac:dyDescent="0.3">
      <c r="A11" s="6"/>
      <c r="B11" s="7"/>
      <c r="C11" s="7"/>
      <c r="D11" s="2"/>
      <c r="E11" s="2"/>
      <c r="F11" s="2"/>
      <c r="G11" s="4"/>
      <c r="H11" s="4"/>
      <c r="I11" s="13"/>
      <c r="J11" s="1"/>
      <c r="K11" s="2"/>
    </row>
    <row r="12" spans="1:11" ht="45" customHeight="1" x14ac:dyDescent="0.3">
      <c r="A12" s="6"/>
      <c r="B12" s="7"/>
      <c r="C12" s="7"/>
      <c r="D12" s="2"/>
      <c r="E12" s="2"/>
      <c r="F12" s="2"/>
      <c r="G12" s="4"/>
      <c r="H12" s="4"/>
      <c r="I12" s="13"/>
      <c r="J12" s="1"/>
      <c r="K12" s="2"/>
    </row>
    <row r="13" spans="1:11" ht="45" customHeight="1" x14ac:dyDescent="0.3">
      <c r="A13" s="6"/>
      <c r="B13" s="7"/>
      <c r="C13" s="7"/>
      <c r="D13" s="2"/>
      <c r="E13" s="2"/>
      <c r="F13" s="2"/>
      <c r="G13" s="4"/>
      <c r="H13" s="4"/>
      <c r="I13" s="13"/>
      <c r="J13" s="1"/>
      <c r="K13" s="2"/>
    </row>
    <row r="14" spans="1:11" ht="45" customHeight="1" x14ac:dyDescent="0.3">
      <c r="A14" s="6"/>
      <c r="B14" s="7"/>
      <c r="C14" s="7"/>
      <c r="D14" s="2"/>
      <c r="E14" s="2"/>
      <c r="F14" s="2"/>
      <c r="G14" s="4"/>
      <c r="H14" s="4"/>
      <c r="I14" s="13"/>
      <c r="J14" s="1"/>
      <c r="K14" s="2"/>
    </row>
    <row r="15" spans="1:11" ht="45" customHeight="1" x14ac:dyDescent="0.3">
      <c r="A15" s="6"/>
      <c r="B15" s="7"/>
      <c r="C15" s="7"/>
      <c r="D15" s="2"/>
      <c r="E15" s="2"/>
      <c r="F15" s="2"/>
      <c r="G15" s="4"/>
      <c r="H15" s="4"/>
      <c r="I15" s="13"/>
      <c r="J15" s="1"/>
      <c r="K15" s="2"/>
    </row>
    <row r="16" spans="1:11" ht="45" customHeight="1" x14ac:dyDescent="0.3">
      <c r="A16" s="6"/>
      <c r="B16" s="7"/>
      <c r="C16" s="7"/>
      <c r="D16" s="2"/>
      <c r="E16" s="2"/>
      <c r="F16" s="2"/>
      <c r="G16" s="4"/>
      <c r="H16" s="4"/>
      <c r="I16" s="13"/>
      <c r="J16" s="1"/>
      <c r="K16" s="2"/>
    </row>
    <row r="17" spans="1:11" ht="45" customHeight="1" x14ac:dyDescent="0.3">
      <c r="A17" s="6"/>
      <c r="B17" s="7"/>
      <c r="C17" s="7"/>
      <c r="D17" s="2"/>
      <c r="E17" s="2"/>
      <c r="F17" s="2"/>
      <c r="G17" s="4"/>
      <c r="H17" s="4"/>
      <c r="I17" s="13"/>
      <c r="J17" s="1"/>
      <c r="K17" s="2"/>
    </row>
  </sheetData>
  <conditionalFormatting sqref="A3:I17">
    <cfRule type="expression" dxfId="25" priority="1">
      <formula>$F3="d"</formula>
    </cfRule>
    <cfRule type="expression" dxfId="24" priority="2">
      <formula>$F3="m"</formula>
    </cfRule>
  </conditionalFormatting>
  <conditionalFormatting sqref="A3:K17">
    <cfRule type="expression" dxfId="23" priority="3">
      <formula>$F3="v"</formula>
    </cfRule>
    <cfRule type="expression" dxfId="22" priority="4">
      <formula>$F3="no"</formula>
    </cfRule>
  </conditionalFormatting>
  <printOptions horizontalCentered="1"/>
  <pageMargins left="0.2" right="0.2" top="0.25" bottom="0.25" header="0.3" footer="0.3"/>
  <pageSetup orientation="landscape"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F6051-284D-4B46-8725-D2E780E2570C}">
  <dimension ref="A1:K48"/>
  <sheetViews>
    <sheetView topLeftCell="A40" workbookViewId="0">
      <selection activeCell="J48" sqref="J48"/>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1" spans="1:11" x14ac:dyDescent="0.3">
      <c r="A1">
        <f>COUNTA(A3:A100)</f>
        <v>45</v>
      </c>
      <c r="F1">
        <f>COUNTIF(F3:F100,"yes")</f>
        <v>12</v>
      </c>
    </row>
    <row r="2" spans="1:11" ht="31.2" x14ac:dyDescent="0.3">
      <c r="A2" t="s">
        <v>4</v>
      </c>
      <c r="B2" t="s">
        <v>5</v>
      </c>
      <c r="C2" t="s">
        <v>6</v>
      </c>
      <c r="D2" s="18" t="s">
        <v>7</v>
      </c>
      <c r="E2" s="18" t="s">
        <v>8</v>
      </c>
      <c r="F2" s="18" t="s">
        <v>595</v>
      </c>
      <c r="G2" s="5" t="s">
        <v>586</v>
      </c>
      <c r="H2" s="5" t="s">
        <v>587</v>
      </c>
      <c r="I2" s="5" t="s">
        <v>588</v>
      </c>
      <c r="J2" s="5" t="s">
        <v>585</v>
      </c>
      <c r="K2" s="5" t="s">
        <v>14</v>
      </c>
    </row>
    <row r="3" spans="1:11" ht="45" customHeight="1" x14ac:dyDescent="0.3">
      <c r="A3" s="261" t="s">
        <v>45</v>
      </c>
      <c r="B3" s="261" t="s">
        <v>46</v>
      </c>
      <c r="C3" s="261" t="s">
        <v>47</v>
      </c>
      <c r="D3" s="259" t="s">
        <v>1074</v>
      </c>
      <c r="E3" s="259" t="s">
        <v>44</v>
      </c>
      <c r="F3" s="259" t="s">
        <v>20</v>
      </c>
      <c r="G3" s="260"/>
      <c r="H3" s="260"/>
      <c r="I3" s="260"/>
      <c r="J3" s="261"/>
      <c r="K3" s="259"/>
    </row>
    <row r="4" spans="1:11" ht="45" customHeight="1" x14ac:dyDescent="0.3">
      <c r="A4" s="261" t="s">
        <v>110</v>
      </c>
      <c r="B4" s="261" t="s">
        <v>111</v>
      </c>
      <c r="C4" s="261" t="s">
        <v>112</v>
      </c>
      <c r="D4" s="259" t="s">
        <v>1075</v>
      </c>
      <c r="E4" s="259" t="s">
        <v>19</v>
      </c>
      <c r="F4" s="259" t="s">
        <v>20</v>
      </c>
      <c r="G4" s="260"/>
      <c r="H4" s="260"/>
      <c r="I4" s="260"/>
      <c r="J4" s="261"/>
      <c r="K4" s="259" t="s">
        <v>113</v>
      </c>
    </row>
    <row r="5" spans="1:11" ht="45" customHeight="1" x14ac:dyDescent="0.3">
      <c r="A5" s="261" t="s">
        <v>149</v>
      </c>
      <c r="B5" s="261" t="s">
        <v>150</v>
      </c>
      <c r="C5" s="261" t="s">
        <v>151</v>
      </c>
      <c r="D5" s="259" t="s">
        <v>1151</v>
      </c>
      <c r="E5" s="259" t="s">
        <v>44</v>
      </c>
      <c r="F5" s="259" t="s">
        <v>29</v>
      </c>
      <c r="G5" s="260"/>
      <c r="H5" s="260"/>
      <c r="I5" s="260"/>
      <c r="J5" s="261"/>
      <c r="K5" s="259"/>
    </row>
    <row r="6" spans="1:11" ht="45" customHeight="1" x14ac:dyDescent="0.3">
      <c r="A6" s="261" t="s">
        <v>1094</v>
      </c>
      <c r="B6" s="261" t="s">
        <v>1095</v>
      </c>
      <c r="C6" s="261" t="s">
        <v>1096</v>
      </c>
      <c r="D6" s="259" t="s">
        <v>1074</v>
      </c>
      <c r="E6" s="259" t="s">
        <v>44</v>
      </c>
      <c r="F6" s="259" t="s">
        <v>20</v>
      </c>
      <c r="G6" s="260"/>
      <c r="H6" s="260"/>
      <c r="I6" s="260"/>
      <c r="J6" s="261"/>
      <c r="K6" s="259" t="s">
        <v>73</v>
      </c>
    </row>
    <row r="7" spans="1:11" ht="45" customHeight="1" x14ac:dyDescent="0.3">
      <c r="A7" s="261" t="s">
        <v>183</v>
      </c>
      <c r="B7" s="261" t="s">
        <v>184</v>
      </c>
      <c r="C7" s="261" t="s">
        <v>185</v>
      </c>
      <c r="D7" s="259" t="s">
        <v>1074</v>
      </c>
      <c r="E7" s="259" t="s">
        <v>44</v>
      </c>
      <c r="F7" s="259" t="s">
        <v>29</v>
      </c>
      <c r="G7" s="260"/>
      <c r="H7" s="260"/>
      <c r="I7" s="260"/>
      <c r="J7" s="261"/>
      <c r="K7" s="259" t="s">
        <v>186</v>
      </c>
    </row>
    <row r="8" spans="1:11" ht="45" customHeight="1" x14ac:dyDescent="0.3">
      <c r="A8" s="261" t="s">
        <v>187</v>
      </c>
      <c r="B8" s="261" t="s">
        <v>188</v>
      </c>
      <c r="C8" s="261" t="s">
        <v>189</v>
      </c>
      <c r="D8" s="259" t="s">
        <v>1074</v>
      </c>
      <c r="E8" s="259" t="s">
        <v>44</v>
      </c>
      <c r="F8" s="259" t="s">
        <v>29</v>
      </c>
      <c r="G8" s="260"/>
      <c r="H8" s="260"/>
      <c r="I8" s="260"/>
      <c r="J8" s="261"/>
      <c r="K8" s="259" t="s">
        <v>186</v>
      </c>
    </row>
    <row r="9" spans="1:11" ht="45" customHeight="1" x14ac:dyDescent="0.3">
      <c r="A9" s="261" t="s">
        <v>191</v>
      </c>
      <c r="B9" s="261" t="s">
        <v>192</v>
      </c>
      <c r="C9" s="261" t="s">
        <v>193</v>
      </c>
      <c r="D9" s="259" t="s">
        <v>1075</v>
      </c>
      <c r="E9" s="259" t="s">
        <v>19</v>
      </c>
      <c r="F9" s="259" t="s">
        <v>20</v>
      </c>
      <c r="G9" s="260"/>
      <c r="H9" s="260"/>
      <c r="I9" s="260"/>
      <c r="J9" s="261"/>
      <c r="K9" s="259"/>
    </row>
    <row r="10" spans="1:11" ht="45" customHeight="1" x14ac:dyDescent="0.3">
      <c r="A10" s="261" t="s">
        <v>194</v>
      </c>
      <c r="B10" s="261" t="s">
        <v>195</v>
      </c>
      <c r="C10" s="261" t="s">
        <v>196</v>
      </c>
      <c r="D10" s="259" t="s">
        <v>1075</v>
      </c>
      <c r="E10" s="259" t="s">
        <v>19</v>
      </c>
      <c r="F10" s="259" t="s">
        <v>20</v>
      </c>
      <c r="G10" s="260"/>
      <c r="H10" s="260"/>
      <c r="I10" s="260"/>
      <c r="J10" s="261"/>
      <c r="K10" s="259"/>
    </row>
    <row r="11" spans="1:11" ht="45" customHeight="1" x14ac:dyDescent="0.3">
      <c r="A11" s="261" t="s">
        <v>197</v>
      </c>
      <c r="B11" s="261" t="s">
        <v>198</v>
      </c>
      <c r="C11" s="261" t="s">
        <v>199</v>
      </c>
      <c r="D11" s="259" t="s">
        <v>1075</v>
      </c>
      <c r="E11" s="259" t="s">
        <v>19</v>
      </c>
      <c r="F11" s="259" t="s">
        <v>20</v>
      </c>
      <c r="G11" s="260"/>
      <c r="H11" s="260"/>
      <c r="I11" s="260"/>
      <c r="J11" s="261"/>
      <c r="K11" s="259"/>
    </row>
    <row r="12" spans="1:11" ht="45" customHeight="1" x14ac:dyDescent="0.3">
      <c r="A12" s="261" t="s">
        <v>200</v>
      </c>
      <c r="B12" s="261" t="s">
        <v>201</v>
      </c>
      <c r="C12" s="261" t="s">
        <v>202</v>
      </c>
      <c r="D12" s="259" t="s">
        <v>1075</v>
      </c>
      <c r="E12" s="259" t="s">
        <v>19</v>
      </c>
      <c r="F12" s="259" t="s">
        <v>20</v>
      </c>
      <c r="G12" s="260"/>
      <c r="H12" s="260"/>
      <c r="I12" s="260"/>
      <c r="J12" s="261"/>
      <c r="K12" s="259"/>
    </row>
    <row r="13" spans="1:11" ht="45" customHeight="1" x14ac:dyDescent="0.3">
      <c r="A13" s="261" t="s">
        <v>218</v>
      </c>
      <c r="B13" s="261" t="s">
        <v>219</v>
      </c>
      <c r="C13" s="261" t="s">
        <v>220</v>
      </c>
      <c r="D13" s="259" t="s">
        <v>1075</v>
      </c>
      <c r="E13" s="259" t="s">
        <v>44</v>
      </c>
      <c r="F13" s="259" t="s">
        <v>20</v>
      </c>
      <c r="G13" s="260"/>
      <c r="H13" s="260"/>
      <c r="I13" s="260"/>
      <c r="J13" s="261"/>
      <c r="K13" s="259" t="s">
        <v>120</v>
      </c>
    </row>
    <row r="14" spans="1:11" ht="45" customHeight="1" x14ac:dyDescent="0.3">
      <c r="A14" s="261" t="s">
        <v>221</v>
      </c>
      <c r="B14" s="261" t="s">
        <v>222</v>
      </c>
      <c r="C14" s="261" t="s">
        <v>223</v>
      </c>
      <c r="D14" s="259" t="s">
        <v>1075</v>
      </c>
      <c r="E14" s="259" t="s">
        <v>44</v>
      </c>
      <c r="F14" s="259" t="s">
        <v>20</v>
      </c>
      <c r="G14" s="260"/>
      <c r="H14" s="260"/>
      <c r="I14" s="260"/>
      <c r="J14" s="261"/>
      <c r="K14" s="259" t="s">
        <v>120</v>
      </c>
    </row>
    <row r="15" spans="1:11" ht="45" customHeight="1" x14ac:dyDescent="0.3">
      <c r="A15" s="261" t="s">
        <v>224</v>
      </c>
      <c r="B15" s="261" t="s">
        <v>225</v>
      </c>
      <c r="C15" s="261" t="s">
        <v>226</v>
      </c>
      <c r="D15" s="259" t="s">
        <v>1075</v>
      </c>
      <c r="E15" s="259" t="s">
        <v>44</v>
      </c>
      <c r="F15" s="259" t="s">
        <v>20</v>
      </c>
      <c r="G15" s="260"/>
      <c r="H15" s="260"/>
      <c r="I15" s="260"/>
      <c r="J15" s="261"/>
      <c r="K15" s="259" t="s">
        <v>120</v>
      </c>
    </row>
    <row r="16" spans="1:11" ht="45" customHeight="1" x14ac:dyDescent="0.3">
      <c r="A16" s="261" t="s">
        <v>227</v>
      </c>
      <c r="B16" s="261" t="s">
        <v>228</v>
      </c>
      <c r="C16" s="261" t="s">
        <v>229</v>
      </c>
      <c r="D16" s="259" t="s">
        <v>1075</v>
      </c>
      <c r="E16" s="259" t="s">
        <v>44</v>
      </c>
      <c r="F16" s="259" t="s">
        <v>20</v>
      </c>
      <c r="G16" s="260"/>
      <c r="H16" s="260"/>
      <c r="I16" s="260"/>
      <c r="J16" s="261"/>
      <c r="K16" s="259" t="s">
        <v>120</v>
      </c>
    </row>
    <row r="17" spans="1:11" ht="45" customHeight="1" x14ac:dyDescent="0.3">
      <c r="A17" s="261" t="s">
        <v>230</v>
      </c>
      <c r="B17" s="261" t="s">
        <v>231</v>
      </c>
      <c r="C17" s="261" t="s">
        <v>232</v>
      </c>
      <c r="D17" s="259" t="s">
        <v>1075</v>
      </c>
      <c r="E17" s="259" t="s">
        <v>19</v>
      </c>
      <c r="F17" s="259" t="s">
        <v>20</v>
      </c>
      <c r="G17" s="260"/>
      <c r="H17" s="260"/>
      <c r="I17" s="260"/>
      <c r="J17" s="261"/>
      <c r="K17" s="259"/>
    </row>
    <row r="18" spans="1:11" ht="45" customHeight="1" x14ac:dyDescent="0.3">
      <c r="A18" s="261" t="s">
        <v>233</v>
      </c>
      <c r="B18" s="261" t="s">
        <v>234</v>
      </c>
      <c r="C18" s="261" t="s">
        <v>235</v>
      </c>
      <c r="D18" s="259" t="s">
        <v>1075</v>
      </c>
      <c r="E18" s="259" t="s">
        <v>19</v>
      </c>
      <c r="F18" s="259" t="s">
        <v>20</v>
      </c>
      <c r="G18" s="260"/>
      <c r="H18" s="260"/>
      <c r="I18" s="260"/>
      <c r="J18" s="261"/>
      <c r="K18" s="259"/>
    </row>
    <row r="19" spans="1:11" ht="45" customHeight="1" x14ac:dyDescent="0.3">
      <c r="A19" s="261" t="s">
        <v>236</v>
      </c>
      <c r="B19" s="261" t="s">
        <v>237</v>
      </c>
      <c r="C19" s="261" t="s">
        <v>238</v>
      </c>
      <c r="D19" s="259" t="s">
        <v>1075</v>
      </c>
      <c r="E19" s="259" t="s">
        <v>19</v>
      </c>
      <c r="F19" s="259" t="s">
        <v>20</v>
      </c>
      <c r="G19" s="260"/>
      <c r="H19" s="260"/>
      <c r="I19" s="260"/>
      <c r="J19" s="261"/>
      <c r="K19" s="259"/>
    </row>
    <row r="20" spans="1:11" ht="45" customHeight="1" x14ac:dyDescent="0.3">
      <c r="A20" s="261" t="s">
        <v>239</v>
      </c>
      <c r="B20" s="261" t="s">
        <v>240</v>
      </c>
      <c r="C20" s="261" t="s">
        <v>241</v>
      </c>
      <c r="D20" s="259" t="s">
        <v>1075</v>
      </c>
      <c r="E20" s="259" t="s">
        <v>19</v>
      </c>
      <c r="F20" s="259" t="s">
        <v>20</v>
      </c>
      <c r="G20" s="260"/>
      <c r="H20" s="260"/>
      <c r="I20" s="260"/>
      <c r="J20" s="261"/>
      <c r="K20" s="259"/>
    </row>
    <row r="21" spans="1:11" ht="45" customHeight="1" x14ac:dyDescent="0.3">
      <c r="A21" s="261" t="s">
        <v>253</v>
      </c>
      <c r="B21" s="261" t="s">
        <v>254</v>
      </c>
      <c r="C21" s="261" t="s">
        <v>255</v>
      </c>
      <c r="D21" s="259" t="s">
        <v>1075</v>
      </c>
      <c r="E21" s="259" t="s">
        <v>44</v>
      </c>
      <c r="F21" s="259" t="s">
        <v>29</v>
      </c>
      <c r="G21" s="260"/>
      <c r="H21" s="260"/>
      <c r="I21" s="260"/>
      <c r="J21" s="261"/>
      <c r="K21" s="259" t="s">
        <v>256</v>
      </c>
    </row>
    <row r="22" spans="1:11" ht="45" customHeight="1" x14ac:dyDescent="0.3">
      <c r="A22" s="261" t="s">
        <v>257</v>
      </c>
      <c r="B22" s="261" t="s">
        <v>258</v>
      </c>
      <c r="C22" s="261" t="s">
        <v>259</v>
      </c>
      <c r="D22" s="259" t="s">
        <v>1075</v>
      </c>
      <c r="E22" s="259" t="s">
        <v>44</v>
      </c>
      <c r="F22" s="259" t="s">
        <v>29</v>
      </c>
      <c r="G22" s="260"/>
      <c r="H22" s="260"/>
      <c r="I22" s="260"/>
      <c r="J22" s="261"/>
      <c r="K22" s="259" t="s">
        <v>256</v>
      </c>
    </row>
    <row r="23" spans="1:11" ht="45" customHeight="1" x14ac:dyDescent="0.3">
      <c r="A23" s="261" t="s">
        <v>260</v>
      </c>
      <c r="B23" s="261" t="s">
        <v>261</v>
      </c>
      <c r="C23" s="261" t="s">
        <v>262</v>
      </c>
      <c r="D23" s="259" t="s">
        <v>1075</v>
      </c>
      <c r="E23" s="259" t="s">
        <v>44</v>
      </c>
      <c r="F23" s="259" t="s">
        <v>29</v>
      </c>
      <c r="G23" s="260"/>
      <c r="H23" s="260"/>
      <c r="I23" s="260"/>
      <c r="J23" s="261"/>
      <c r="K23" s="259" t="s">
        <v>256</v>
      </c>
    </row>
    <row r="24" spans="1:11" ht="45" customHeight="1" x14ac:dyDescent="0.3">
      <c r="A24" s="261" t="s">
        <v>263</v>
      </c>
      <c r="B24" s="261" t="s">
        <v>264</v>
      </c>
      <c r="C24" s="261" t="s">
        <v>265</v>
      </c>
      <c r="D24" s="259" t="s">
        <v>1151</v>
      </c>
      <c r="E24" s="259" t="s">
        <v>44</v>
      </c>
      <c r="F24" s="259" t="s">
        <v>20</v>
      </c>
      <c r="G24" s="260"/>
      <c r="H24" s="260"/>
      <c r="I24" s="260"/>
      <c r="J24" s="261"/>
      <c r="K24" s="259"/>
    </row>
    <row r="25" spans="1:11" ht="45" customHeight="1" x14ac:dyDescent="0.3">
      <c r="A25" s="261" t="s">
        <v>266</v>
      </c>
      <c r="B25" s="261" t="s">
        <v>267</v>
      </c>
      <c r="C25" s="261" t="s">
        <v>268</v>
      </c>
      <c r="D25" s="259" t="s">
        <v>1151</v>
      </c>
      <c r="E25" s="259" t="s">
        <v>44</v>
      </c>
      <c r="F25" s="259" t="s">
        <v>20</v>
      </c>
      <c r="G25" s="260"/>
      <c r="H25" s="260"/>
      <c r="I25" s="260"/>
      <c r="J25" s="261"/>
      <c r="K25" s="259"/>
    </row>
    <row r="26" spans="1:11" ht="45" customHeight="1" x14ac:dyDescent="0.3">
      <c r="A26" s="261" t="s">
        <v>269</v>
      </c>
      <c r="B26" s="261" t="s">
        <v>270</v>
      </c>
      <c r="C26" s="261" t="s">
        <v>271</v>
      </c>
      <c r="D26" s="259" t="s">
        <v>1151</v>
      </c>
      <c r="E26" s="259" t="s">
        <v>44</v>
      </c>
      <c r="F26" s="259" t="s">
        <v>20</v>
      </c>
      <c r="G26" s="260"/>
      <c r="H26" s="260"/>
      <c r="I26" s="260"/>
      <c r="J26" s="261"/>
      <c r="K26" s="259"/>
    </row>
    <row r="27" spans="1:11" ht="45" customHeight="1" x14ac:dyDescent="0.3">
      <c r="A27" s="261" t="s">
        <v>272</v>
      </c>
      <c r="B27" s="261" t="s">
        <v>273</v>
      </c>
      <c r="C27" s="261" t="s">
        <v>274</v>
      </c>
      <c r="D27" s="259" t="s">
        <v>1151</v>
      </c>
      <c r="E27" s="259" t="s">
        <v>44</v>
      </c>
      <c r="F27" s="259" t="s">
        <v>20</v>
      </c>
      <c r="G27" s="260"/>
      <c r="H27" s="260"/>
      <c r="I27" s="260"/>
      <c r="J27" s="261"/>
      <c r="K27" s="259"/>
    </row>
    <row r="28" spans="1:11" ht="45" customHeight="1" x14ac:dyDescent="0.3">
      <c r="A28" s="261" t="s">
        <v>275</v>
      </c>
      <c r="B28" s="261" t="s">
        <v>276</v>
      </c>
      <c r="C28" s="261" t="s">
        <v>277</v>
      </c>
      <c r="D28" s="259" t="s">
        <v>1151</v>
      </c>
      <c r="E28" s="259" t="s">
        <v>44</v>
      </c>
      <c r="F28" s="259" t="s">
        <v>20</v>
      </c>
      <c r="G28" s="260"/>
      <c r="H28" s="260"/>
      <c r="I28" s="260"/>
      <c r="J28" s="261"/>
      <c r="K28" s="259"/>
    </row>
    <row r="29" spans="1:11" ht="45" customHeight="1" x14ac:dyDescent="0.3">
      <c r="A29" s="261" t="s">
        <v>278</v>
      </c>
      <c r="B29" s="261" t="s">
        <v>279</v>
      </c>
      <c r="C29" s="261" t="s">
        <v>280</v>
      </c>
      <c r="D29" s="259" t="s">
        <v>1151</v>
      </c>
      <c r="E29" s="259" t="s">
        <v>44</v>
      </c>
      <c r="F29" s="259" t="s">
        <v>20</v>
      </c>
      <c r="G29" s="260"/>
      <c r="H29" s="260"/>
      <c r="I29" s="260"/>
      <c r="J29" s="261"/>
      <c r="K29" s="259"/>
    </row>
    <row r="30" spans="1:11" ht="45" customHeight="1" x14ac:dyDescent="0.3">
      <c r="A30" s="261" t="s">
        <v>281</v>
      </c>
      <c r="B30" s="261" t="s">
        <v>282</v>
      </c>
      <c r="C30" s="261" t="s">
        <v>283</v>
      </c>
      <c r="D30" s="259" t="s">
        <v>1151</v>
      </c>
      <c r="E30" s="259" t="s">
        <v>44</v>
      </c>
      <c r="F30" s="259" t="s">
        <v>20</v>
      </c>
      <c r="G30" s="260"/>
      <c r="H30" s="260"/>
      <c r="I30" s="260"/>
      <c r="J30" s="261"/>
      <c r="K30" s="259"/>
    </row>
    <row r="31" spans="1:11" ht="45" customHeight="1" x14ac:dyDescent="0.3">
      <c r="A31" s="261" t="s">
        <v>442</v>
      </c>
      <c r="B31" s="261" t="s">
        <v>443</v>
      </c>
      <c r="C31" s="261" t="s">
        <v>444</v>
      </c>
      <c r="D31" s="259" t="s">
        <v>1074</v>
      </c>
      <c r="E31" s="259" t="s">
        <v>44</v>
      </c>
      <c r="F31" s="259" t="s">
        <v>29</v>
      </c>
      <c r="G31" s="260"/>
      <c r="H31" s="260"/>
      <c r="I31" s="260"/>
      <c r="J31" s="261"/>
      <c r="K31" s="259" t="s">
        <v>186</v>
      </c>
    </row>
    <row r="32" spans="1:11" ht="45" customHeight="1" x14ac:dyDescent="0.3">
      <c r="A32" s="261" t="s">
        <v>445</v>
      </c>
      <c r="B32" s="261" t="s">
        <v>446</v>
      </c>
      <c r="C32" s="261" t="s">
        <v>447</v>
      </c>
      <c r="D32" s="259" t="s">
        <v>1074</v>
      </c>
      <c r="E32" s="259" t="s">
        <v>44</v>
      </c>
      <c r="F32" s="259" t="s">
        <v>29</v>
      </c>
      <c r="G32" s="260"/>
      <c r="H32" s="260"/>
      <c r="I32" s="260"/>
      <c r="J32" s="261"/>
      <c r="K32" s="259" t="s">
        <v>186</v>
      </c>
    </row>
    <row r="33" spans="1:11" ht="45" customHeight="1" x14ac:dyDescent="0.3">
      <c r="A33" s="261" t="s">
        <v>461</v>
      </c>
      <c r="B33" s="261" t="s">
        <v>462</v>
      </c>
      <c r="C33" s="261" t="s">
        <v>463</v>
      </c>
      <c r="D33" s="259" t="s">
        <v>1075</v>
      </c>
      <c r="E33" s="259" t="s">
        <v>19</v>
      </c>
      <c r="F33" s="259" t="s">
        <v>20</v>
      </c>
      <c r="G33" s="260"/>
      <c r="H33" s="260"/>
      <c r="I33" s="260"/>
      <c r="J33" s="261"/>
      <c r="K33" s="259" t="s">
        <v>57</v>
      </c>
    </row>
    <row r="34" spans="1:11" ht="45" customHeight="1" x14ac:dyDescent="0.3">
      <c r="A34" s="261" t="s">
        <v>464</v>
      </c>
      <c r="B34" s="261" t="s">
        <v>465</v>
      </c>
      <c r="C34" s="261" t="s">
        <v>466</v>
      </c>
      <c r="D34" s="259" t="s">
        <v>1075</v>
      </c>
      <c r="E34" s="259" t="s">
        <v>19</v>
      </c>
      <c r="F34" s="259" t="s">
        <v>20</v>
      </c>
      <c r="G34" s="260"/>
      <c r="H34" s="260"/>
      <c r="I34" s="260"/>
      <c r="J34" s="261"/>
      <c r="K34" s="259" t="s">
        <v>467</v>
      </c>
    </row>
    <row r="35" spans="1:11" ht="45" customHeight="1" x14ac:dyDescent="0.3">
      <c r="A35" s="261" t="s">
        <v>1127</v>
      </c>
      <c r="B35" s="261" t="s">
        <v>1128</v>
      </c>
      <c r="C35" s="261" t="s">
        <v>1129</v>
      </c>
      <c r="D35" s="259" t="s">
        <v>1074</v>
      </c>
      <c r="E35" s="259" t="s">
        <v>44</v>
      </c>
      <c r="F35" s="259" t="s">
        <v>20</v>
      </c>
      <c r="G35" s="260"/>
      <c r="H35" s="260"/>
      <c r="I35" s="260"/>
      <c r="J35" s="261"/>
      <c r="K35" s="259" t="s">
        <v>73</v>
      </c>
    </row>
    <row r="36" spans="1:11" ht="45" customHeight="1" x14ac:dyDescent="0.3">
      <c r="A36" s="261" t="s">
        <v>510</v>
      </c>
      <c r="B36" s="261" t="s">
        <v>511</v>
      </c>
      <c r="C36" s="261" t="s">
        <v>512</v>
      </c>
      <c r="D36" s="259" t="s">
        <v>1075</v>
      </c>
      <c r="E36" s="259" t="s">
        <v>44</v>
      </c>
      <c r="F36" s="259" t="s">
        <v>20</v>
      </c>
      <c r="G36" s="260"/>
      <c r="H36" s="260"/>
      <c r="I36" s="260"/>
      <c r="J36" s="261"/>
      <c r="K36" s="259" t="s">
        <v>513</v>
      </c>
    </row>
    <row r="37" spans="1:11" ht="45" customHeight="1" x14ac:dyDescent="0.3">
      <c r="A37" s="261" t="s">
        <v>514</v>
      </c>
      <c r="B37" s="261" t="s">
        <v>515</v>
      </c>
      <c r="C37" s="261" t="s">
        <v>516</v>
      </c>
      <c r="D37" s="259" t="s">
        <v>1075</v>
      </c>
      <c r="E37" s="259" t="s">
        <v>44</v>
      </c>
      <c r="F37" s="259" t="s">
        <v>20</v>
      </c>
      <c r="G37" s="260"/>
      <c r="H37" s="260"/>
      <c r="I37" s="260"/>
      <c r="J37" s="261"/>
      <c r="K37" s="259" t="s">
        <v>513</v>
      </c>
    </row>
    <row r="38" spans="1:11" ht="45" customHeight="1" x14ac:dyDescent="0.3">
      <c r="A38" s="261" t="s">
        <v>517</v>
      </c>
      <c r="B38" s="261" t="s">
        <v>518</v>
      </c>
      <c r="C38" s="261" t="s">
        <v>519</v>
      </c>
      <c r="D38" s="259" t="s">
        <v>1075</v>
      </c>
      <c r="E38" s="259" t="s">
        <v>44</v>
      </c>
      <c r="F38" s="259" t="s">
        <v>20</v>
      </c>
      <c r="G38" s="260"/>
      <c r="H38" s="260"/>
      <c r="I38" s="260"/>
      <c r="J38" s="261"/>
      <c r="K38" s="259" t="s">
        <v>513</v>
      </c>
    </row>
    <row r="39" spans="1:11" ht="45" customHeight="1" x14ac:dyDescent="0.3">
      <c r="A39" s="261" t="s">
        <v>520</v>
      </c>
      <c r="B39" s="261" t="s">
        <v>521</v>
      </c>
      <c r="C39" s="261" t="s">
        <v>522</v>
      </c>
      <c r="D39" s="259" t="s">
        <v>1075</v>
      </c>
      <c r="E39" s="259" t="s">
        <v>44</v>
      </c>
      <c r="F39" s="259" t="s">
        <v>20</v>
      </c>
      <c r="G39" s="260"/>
      <c r="H39" s="260"/>
      <c r="I39" s="260"/>
      <c r="J39" s="261"/>
      <c r="K39" s="259" t="s">
        <v>513</v>
      </c>
    </row>
    <row r="40" spans="1:11" ht="45" customHeight="1" x14ac:dyDescent="0.3">
      <c r="A40" s="261" t="s">
        <v>523</v>
      </c>
      <c r="B40" s="261" t="s">
        <v>524</v>
      </c>
      <c r="C40" s="261" t="s">
        <v>525</v>
      </c>
      <c r="D40" s="259" t="s">
        <v>1075</v>
      </c>
      <c r="E40" s="259" t="s">
        <v>44</v>
      </c>
      <c r="F40" s="259" t="s">
        <v>20</v>
      </c>
      <c r="G40" s="260"/>
      <c r="H40" s="260"/>
      <c r="I40" s="260"/>
      <c r="J40" s="261"/>
      <c r="K40" s="259" t="s">
        <v>513</v>
      </c>
    </row>
    <row r="41" spans="1:11" ht="45" customHeight="1" x14ac:dyDescent="0.3">
      <c r="A41" s="261" t="s">
        <v>526</v>
      </c>
      <c r="B41" s="261" t="s">
        <v>527</v>
      </c>
      <c r="C41" s="261" t="s">
        <v>528</v>
      </c>
      <c r="D41" s="259" t="s">
        <v>1152</v>
      </c>
      <c r="E41" s="259" t="s">
        <v>44</v>
      </c>
      <c r="F41" s="259" t="s">
        <v>29</v>
      </c>
      <c r="G41" s="260"/>
      <c r="H41" s="260"/>
      <c r="I41" s="260"/>
      <c r="J41" s="261"/>
      <c r="K41" s="259"/>
    </row>
    <row r="42" spans="1:11" ht="45" customHeight="1" x14ac:dyDescent="0.3">
      <c r="A42" s="261" t="s">
        <v>529</v>
      </c>
      <c r="B42" s="261" t="s">
        <v>530</v>
      </c>
      <c r="C42" s="261" t="s">
        <v>531</v>
      </c>
      <c r="D42" s="259" t="s">
        <v>1152</v>
      </c>
      <c r="E42" s="259" t="s">
        <v>44</v>
      </c>
      <c r="F42" s="259" t="s">
        <v>20</v>
      </c>
      <c r="G42" s="260"/>
      <c r="H42" s="260"/>
      <c r="I42" s="260"/>
      <c r="J42" s="261"/>
      <c r="K42" s="259"/>
    </row>
    <row r="43" spans="1:11" ht="45" customHeight="1" x14ac:dyDescent="0.3">
      <c r="A43" s="261" t="s">
        <v>942</v>
      </c>
      <c r="B43" s="261" t="s">
        <v>650</v>
      </c>
      <c r="C43" s="261" t="s">
        <v>651</v>
      </c>
      <c r="D43" s="259" t="s">
        <v>1075</v>
      </c>
      <c r="E43" s="259" t="s">
        <v>19</v>
      </c>
      <c r="F43" s="259" t="s">
        <v>29</v>
      </c>
      <c r="G43" s="260"/>
      <c r="H43" s="260"/>
      <c r="I43" s="260"/>
      <c r="J43" s="261"/>
      <c r="K43" s="259" t="s">
        <v>513</v>
      </c>
    </row>
    <row r="44" spans="1:11" ht="45" customHeight="1" x14ac:dyDescent="0.3">
      <c r="A44" s="261" t="s">
        <v>541</v>
      </c>
      <c r="B44" s="261" t="s">
        <v>542</v>
      </c>
      <c r="C44" s="261" t="s">
        <v>543</v>
      </c>
      <c r="D44" s="259" t="s">
        <v>1075</v>
      </c>
      <c r="E44" s="259" t="s">
        <v>19</v>
      </c>
      <c r="F44" s="259" t="s">
        <v>20</v>
      </c>
      <c r="G44" s="260"/>
      <c r="H44" s="260"/>
      <c r="I44" s="260"/>
      <c r="J44" s="261"/>
      <c r="K44" s="259" t="s">
        <v>544</v>
      </c>
    </row>
    <row r="45" spans="1:11" ht="45" customHeight="1" x14ac:dyDescent="0.3">
      <c r="A45" s="261" t="s">
        <v>545</v>
      </c>
      <c r="B45" s="261" t="s">
        <v>546</v>
      </c>
      <c r="C45" s="261" t="s">
        <v>547</v>
      </c>
      <c r="D45" s="259" t="s">
        <v>1152</v>
      </c>
      <c r="E45" s="259" t="s">
        <v>44</v>
      </c>
      <c r="F45" s="259" t="s">
        <v>20</v>
      </c>
      <c r="G45" s="260"/>
      <c r="H45" s="260"/>
      <c r="I45" s="260"/>
      <c r="J45" s="261"/>
      <c r="K45" s="259"/>
    </row>
    <row r="46" spans="1:11" ht="45" customHeight="1" x14ac:dyDescent="0.3">
      <c r="A46" s="261" t="s">
        <v>554</v>
      </c>
      <c r="B46" s="261" t="s">
        <v>555</v>
      </c>
      <c r="C46" s="261" t="s">
        <v>556</v>
      </c>
      <c r="D46" s="259" t="s">
        <v>1074</v>
      </c>
      <c r="E46" s="259" t="s">
        <v>44</v>
      </c>
      <c r="F46" s="259" t="s">
        <v>29</v>
      </c>
      <c r="G46" s="260"/>
      <c r="H46" s="260"/>
      <c r="I46" s="260"/>
      <c r="J46" s="261"/>
      <c r="K46" s="259" t="s">
        <v>186</v>
      </c>
    </row>
    <row r="47" spans="1:11" ht="45" customHeight="1" x14ac:dyDescent="0.3">
      <c r="A47" s="261" t="s">
        <v>557</v>
      </c>
      <c r="B47" s="261" t="s">
        <v>558</v>
      </c>
      <c r="C47" s="261" t="s">
        <v>559</v>
      </c>
      <c r="D47" s="259" t="s">
        <v>1074</v>
      </c>
      <c r="E47" s="259" t="s">
        <v>44</v>
      </c>
      <c r="F47" s="259" t="s">
        <v>29</v>
      </c>
      <c r="G47" s="260"/>
      <c r="H47" s="260"/>
      <c r="I47" s="260"/>
      <c r="J47" s="261"/>
      <c r="K47" s="259" t="s">
        <v>90</v>
      </c>
    </row>
    <row r="48" spans="1:11" ht="45" customHeight="1" x14ac:dyDescent="0.3">
      <c r="A48" s="6"/>
      <c r="B48" s="12"/>
      <c r="C48" s="12"/>
      <c r="D48" s="2"/>
      <c r="E48" s="2"/>
      <c r="F48" s="2"/>
      <c r="G48" s="4"/>
      <c r="H48" s="4"/>
      <c r="I48" s="4"/>
      <c r="J48" s="11"/>
      <c r="K48" s="2"/>
    </row>
  </sheetData>
  <conditionalFormatting sqref="A3:I48">
    <cfRule type="expression" dxfId="21" priority="1">
      <formula>$F3="d"</formula>
    </cfRule>
    <cfRule type="expression" dxfId="20" priority="2">
      <formula>$F3="m"</formula>
    </cfRule>
    <cfRule type="expression" dxfId="19" priority="3">
      <formula>$F3="v"</formula>
    </cfRule>
  </conditionalFormatting>
  <conditionalFormatting sqref="A3:K48">
    <cfRule type="expression" dxfId="18" priority="4">
      <formula>$F3="no"</formula>
    </cfRule>
  </conditionalFormatting>
  <pageMargins left="0.7" right="0.2" top="0.2" bottom="0.2" header="0.3" footer="0.3"/>
  <pageSetup orientation="landscape"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A23B8-9C8E-4564-AD20-17AD09BBA229}">
  <dimension ref="A1:K18"/>
  <sheetViews>
    <sheetView topLeftCell="A5" workbookViewId="0">
      <selection activeCell="Q9" sqref="Q9"/>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1" spans="1:11" x14ac:dyDescent="0.3">
      <c r="A1">
        <f>COUNTA(A3:A100)</f>
        <v>9</v>
      </c>
      <c r="F1">
        <f>COUNTIF(F3:F100,"yes")</f>
        <v>5</v>
      </c>
    </row>
    <row r="2" spans="1:11" ht="31.2" x14ac:dyDescent="0.3">
      <c r="A2" t="s">
        <v>4</v>
      </c>
      <c r="B2" t="s">
        <v>5</v>
      </c>
      <c r="C2" t="s">
        <v>6</v>
      </c>
      <c r="D2" s="18" t="s">
        <v>7</v>
      </c>
      <c r="E2" s="18" t="s">
        <v>8</v>
      </c>
      <c r="F2" s="18" t="s">
        <v>595</v>
      </c>
      <c r="G2" s="5" t="s">
        <v>586</v>
      </c>
      <c r="H2" s="5" t="s">
        <v>587</v>
      </c>
      <c r="I2" s="5" t="s">
        <v>588</v>
      </c>
      <c r="J2" s="5" t="s">
        <v>585</v>
      </c>
      <c r="K2" s="5" t="s">
        <v>14</v>
      </c>
    </row>
    <row r="3" spans="1:11" ht="45" customHeight="1" x14ac:dyDescent="0.3">
      <c r="A3" s="261" t="s">
        <v>70</v>
      </c>
      <c r="B3" s="261" t="s">
        <v>71</v>
      </c>
      <c r="C3" s="261" t="s">
        <v>72</v>
      </c>
      <c r="D3" s="259" t="s">
        <v>1075</v>
      </c>
      <c r="E3" s="259" t="s">
        <v>44</v>
      </c>
      <c r="F3" s="259" t="s">
        <v>29</v>
      </c>
      <c r="G3" s="260"/>
      <c r="H3" s="260"/>
      <c r="I3" s="260"/>
      <c r="J3" s="261"/>
      <c r="K3" s="2" t="s">
        <v>73</v>
      </c>
    </row>
    <row r="4" spans="1:11" ht="45" customHeight="1" x14ac:dyDescent="0.3">
      <c r="A4" s="261" t="s">
        <v>114</v>
      </c>
      <c r="B4" s="261" t="s">
        <v>627</v>
      </c>
      <c r="C4" s="261" t="s">
        <v>628</v>
      </c>
      <c r="D4" s="259" t="s">
        <v>1151</v>
      </c>
      <c r="E4" s="259" t="s">
        <v>44</v>
      </c>
      <c r="F4" s="259" t="s">
        <v>20</v>
      </c>
      <c r="G4" s="260"/>
      <c r="H4" s="260"/>
      <c r="I4" s="260"/>
      <c r="J4" s="261"/>
      <c r="K4" s="2"/>
    </row>
    <row r="5" spans="1:11" ht="45" customHeight="1" x14ac:dyDescent="0.3">
      <c r="A5" s="261" t="s">
        <v>116</v>
      </c>
      <c r="B5" s="261" t="s">
        <v>115</v>
      </c>
      <c r="C5" s="261" t="s">
        <v>629</v>
      </c>
      <c r="D5" s="259" t="s">
        <v>1151</v>
      </c>
      <c r="E5" s="259" t="s">
        <v>44</v>
      </c>
      <c r="F5" s="259" t="s">
        <v>20</v>
      </c>
      <c r="G5" s="260"/>
      <c r="H5" s="260"/>
      <c r="I5" s="260"/>
      <c r="J5" s="261"/>
      <c r="K5" s="2"/>
    </row>
    <row r="6" spans="1:11" ht="45" customHeight="1" x14ac:dyDescent="0.3">
      <c r="A6" s="261" t="s">
        <v>124</v>
      </c>
      <c r="B6" s="261" t="s">
        <v>125</v>
      </c>
      <c r="C6" s="261" t="s">
        <v>126</v>
      </c>
      <c r="D6" s="259" t="s">
        <v>1075</v>
      </c>
      <c r="E6" s="259" t="s">
        <v>19</v>
      </c>
      <c r="F6" s="259" t="s">
        <v>29</v>
      </c>
      <c r="G6" s="260"/>
      <c r="H6" s="260"/>
      <c r="I6" s="260"/>
      <c r="J6" s="261"/>
      <c r="K6" s="2"/>
    </row>
    <row r="7" spans="1:11" ht="45" customHeight="1" x14ac:dyDescent="0.3">
      <c r="A7" s="261" t="s">
        <v>180</v>
      </c>
      <c r="B7" s="261" t="s">
        <v>181</v>
      </c>
      <c r="C7" s="261" t="s">
        <v>182</v>
      </c>
      <c r="D7" s="259" t="s">
        <v>1075</v>
      </c>
      <c r="E7" s="259" t="s">
        <v>19</v>
      </c>
      <c r="F7" s="259" t="s">
        <v>29</v>
      </c>
      <c r="G7" s="260"/>
      <c r="H7" s="260"/>
      <c r="I7" s="260"/>
      <c r="J7" s="261"/>
      <c r="K7" s="2" t="s">
        <v>57</v>
      </c>
    </row>
    <row r="8" spans="1:11" ht="45" customHeight="1" x14ac:dyDescent="0.3">
      <c r="A8" s="261" t="s">
        <v>383</v>
      </c>
      <c r="B8" s="261" t="s">
        <v>384</v>
      </c>
      <c r="C8" s="261" t="s">
        <v>385</v>
      </c>
      <c r="D8" s="259" t="s">
        <v>1075</v>
      </c>
      <c r="E8" s="259" t="s">
        <v>19</v>
      </c>
      <c r="F8" s="259" t="s">
        <v>20</v>
      </c>
      <c r="G8" s="260"/>
      <c r="H8" s="260"/>
      <c r="I8" s="260"/>
      <c r="J8" s="261"/>
      <c r="K8" s="2"/>
    </row>
    <row r="9" spans="1:11" ht="45" customHeight="1" x14ac:dyDescent="0.3">
      <c r="A9" s="261" t="s">
        <v>386</v>
      </c>
      <c r="B9" s="261" t="s">
        <v>387</v>
      </c>
      <c r="C9" s="261" t="s">
        <v>388</v>
      </c>
      <c r="D9" s="259" t="s">
        <v>1075</v>
      </c>
      <c r="E9" s="259" t="s">
        <v>19</v>
      </c>
      <c r="F9" s="259" t="s">
        <v>20</v>
      </c>
      <c r="G9" s="260"/>
      <c r="H9" s="260"/>
      <c r="I9" s="260"/>
      <c r="J9" s="261"/>
      <c r="K9" s="2"/>
    </row>
    <row r="10" spans="1:11" ht="45" customHeight="1" x14ac:dyDescent="0.3">
      <c r="A10" s="261" t="s">
        <v>448</v>
      </c>
      <c r="B10" s="261" t="s">
        <v>641</v>
      </c>
      <c r="C10" s="261" t="s">
        <v>642</v>
      </c>
      <c r="D10" s="259" t="s">
        <v>1075</v>
      </c>
      <c r="E10" s="259" t="s">
        <v>44</v>
      </c>
      <c r="F10" s="259" t="s">
        <v>29</v>
      </c>
      <c r="G10" s="260"/>
      <c r="H10" s="260"/>
      <c r="I10" s="260"/>
      <c r="J10" s="261"/>
      <c r="K10" s="2" t="s">
        <v>604</v>
      </c>
    </row>
    <row r="11" spans="1:11" ht="45" customHeight="1" x14ac:dyDescent="0.3">
      <c r="A11" s="261" t="s">
        <v>450</v>
      </c>
      <c r="B11" s="261" t="s">
        <v>643</v>
      </c>
      <c r="C11" s="261" t="s">
        <v>644</v>
      </c>
      <c r="D11" s="259" t="s">
        <v>1075</v>
      </c>
      <c r="E11" s="259" t="s">
        <v>44</v>
      </c>
      <c r="F11" s="259" t="s">
        <v>29</v>
      </c>
      <c r="G11" s="260"/>
      <c r="H11" s="260"/>
      <c r="I11" s="260"/>
      <c r="J11" s="261"/>
      <c r="K11" s="2" t="s">
        <v>449</v>
      </c>
    </row>
    <row r="12" spans="1:11" ht="45" customHeight="1" x14ac:dyDescent="0.3">
      <c r="A12" s="6"/>
      <c r="B12" s="10"/>
      <c r="C12" s="10"/>
      <c r="D12" s="2"/>
      <c r="E12" s="2"/>
      <c r="F12" s="2"/>
      <c r="G12" s="4"/>
      <c r="H12" s="4"/>
      <c r="I12" s="4"/>
      <c r="J12" s="2"/>
      <c r="K12" s="2"/>
    </row>
    <row r="13" spans="1:11" ht="45" customHeight="1" x14ac:dyDescent="0.3">
      <c r="A13" s="6"/>
      <c r="B13" s="10"/>
      <c r="C13" s="10"/>
      <c r="D13" s="2"/>
      <c r="E13" s="2"/>
      <c r="F13" s="2"/>
      <c r="G13" s="4"/>
      <c r="H13" s="4"/>
      <c r="I13" s="4"/>
      <c r="J13" s="2"/>
      <c r="K13" s="2"/>
    </row>
    <row r="14" spans="1:11" ht="45" customHeight="1" x14ac:dyDescent="0.3">
      <c r="A14" s="6"/>
      <c r="B14" s="10"/>
      <c r="C14" s="10"/>
      <c r="D14" s="2"/>
      <c r="E14" s="2"/>
      <c r="F14" s="2"/>
      <c r="G14" s="4"/>
      <c r="H14" s="4"/>
      <c r="I14" s="4"/>
      <c r="J14" s="2"/>
      <c r="K14" s="2"/>
    </row>
    <row r="15" spans="1:11" ht="45" customHeight="1" x14ac:dyDescent="0.3">
      <c r="A15" s="6"/>
      <c r="B15" s="10"/>
      <c r="C15" s="10"/>
      <c r="D15" s="2"/>
      <c r="E15" s="2"/>
      <c r="F15" s="2"/>
      <c r="G15" s="4"/>
      <c r="H15" s="4"/>
      <c r="I15" s="4"/>
      <c r="J15" s="2"/>
      <c r="K15" s="2"/>
    </row>
    <row r="16" spans="1:11" ht="45" customHeight="1" x14ac:dyDescent="0.3">
      <c r="A16" s="6"/>
      <c r="B16" s="10"/>
      <c r="C16" s="10"/>
      <c r="D16" s="2"/>
      <c r="E16" s="2"/>
      <c r="F16" s="2"/>
      <c r="G16" s="4"/>
      <c r="H16" s="4"/>
      <c r="I16" s="4"/>
      <c r="J16" s="2"/>
      <c r="K16" s="2"/>
    </row>
    <row r="17" spans="1:11" ht="45" customHeight="1" x14ac:dyDescent="0.3">
      <c r="A17" s="6"/>
      <c r="B17" s="10"/>
      <c r="C17" s="10"/>
      <c r="D17" s="2"/>
      <c r="E17" s="2"/>
      <c r="F17" s="2"/>
      <c r="G17" s="4"/>
      <c r="H17" s="4"/>
      <c r="I17" s="4"/>
      <c r="J17" s="2"/>
      <c r="K17" s="2"/>
    </row>
    <row r="18" spans="1:11" ht="15.6" x14ac:dyDescent="0.3">
      <c r="A18" s="6"/>
      <c r="B18" s="10"/>
      <c r="C18" s="10"/>
      <c r="D18" s="2"/>
      <c r="E18" s="2"/>
      <c r="F18" s="2"/>
      <c r="G18" s="4"/>
      <c r="H18" s="4"/>
      <c r="I18" s="4"/>
      <c r="J18" s="11"/>
      <c r="K18" s="11"/>
    </row>
  </sheetData>
  <conditionalFormatting sqref="A3:I18">
    <cfRule type="expression" dxfId="17" priority="1">
      <formula>$F3="d"</formula>
    </cfRule>
    <cfRule type="expression" dxfId="16" priority="2">
      <formula>$F3="m"</formula>
    </cfRule>
  </conditionalFormatting>
  <conditionalFormatting sqref="A10:I10">
    <cfRule type="expression" dxfId="15" priority="4">
      <formula>$F10="no"</formula>
    </cfRule>
  </conditionalFormatting>
  <conditionalFormatting sqref="A3:K18">
    <cfRule type="expression" dxfId="14" priority="3">
      <formula>$F3="v"</formula>
    </cfRule>
    <cfRule type="expression" dxfId="13" priority="5">
      <formula>$F3="no"</formula>
    </cfRule>
  </conditionalFormatting>
  <conditionalFormatting sqref="J10:K17">
    <cfRule type="expression" dxfId="12" priority="8">
      <formula>$F11="no"</formula>
    </cfRule>
  </conditionalFormatting>
  <pageMargins left="0.2" right="0.2" top="0.25" bottom="0.25" header="0.3" footer="0.3"/>
  <pageSetup orientation="landscape" r:id="rId1"/>
  <headerFooter>
    <oddHeader>&amp;L&amp;A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9DFC5-EC91-4C3F-8A24-1991DCC97F15}">
  <dimension ref="A1:K29"/>
  <sheetViews>
    <sheetView topLeftCell="A25" workbookViewId="0">
      <selection activeCell="Q29" sqref="Q29"/>
    </sheetView>
  </sheetViews>
  <sheetFormatPr defaultRowHeight="15.6" x14ac:dyDescent="0.3"/>
  <cols>
    <col min="1" max="1" width="17.5546875" customWidth="1"/>
    <col min="2" max="3" width="16.6640625" style="9" customWidth="1"/>
    <col min="4" max="6" width="3.6640625" customWidth="1"/>
    <col min="7" max="9" width="8.33203125" customWidth="1"/>
    <col min="10" max="10" width="35.6640625" customWidth="1"/>
    <col min="11" max="11" width="5.44140625" customWidth="1"/>
  </cols>
  <sheetData>
    <row r="1" spans="1:11" ht="14.4" x14ac:dyDescent="0.3">
      <c r="A1">
        <f>COUNTA(A3:A100)</f>
        <v>27</v>
      </c>
      <c r="B1"/>
      <c r="C1"/>
      <c r="F1">
        <f>COUNTIF(F3:F100,"yes")</f>
        <v>8</v>
      </c>
    </row>
    <row r="2" spans="1:11" ht="31.2" x14ac:dyDescent="0.3">
      <c r="A2" t="s">
        <v>4</v>
      </c>
      <c r="B2" s="9" t="s">
        <v>5</v>
      </c>
      <c r="C2" s="9" t="s">
        <v>6</v>
      </c>
      <c r="D2" s="18" t="s">
        <v>7</v>
      </c>
      <c r="E2" s="18" t="s">
        <v>8</v>
      </c>
      <c r="F2" s="18" t="s">
        <v>595</v>
      </c>
      <c r="G2" s="5" t="s">
        <v>586</v>
      </c>
      <c r="H2" s="5" t="s">
        <v>587</v>
      </c>
      <c r="I2" s="5" t="s">
        <v>588</v>
      </c>
      <c r="J2" s="5" t="s">
        <v>585</v>
      </c>
      <c r="K2" s="5" t="s">
        <v>14</v>
      </c>
    </row>
    <row r="3" spans="1:11" ht="45.75" customHeight="1" x14ac:dyDescent="0.3">
      <c r="A3" s="261" t="s">
        <v>16</v>
      </c>
      <c r="B3" s="261" t="s">
        <v>17</v>
      </c>
      <c r="C3" s="261" t="s">
        <v>18</v>
      </c>
      <c r="D3" s="259" t="s">
        <v>1075</v>
      </c>
      <c r="E3" s="259" t="s">
        <v>19</v>
      </c>
      <c r="F3" s="259" t="s">
        <v>20</v>
      </c>
      <c r="G3" s="260"/>
      <c r="H3" s="260"/>
      <c r="I3" s="260"/>
      <c r="J3" s="261"/>
      <c r="K3" s="259" t="s">
        <v>22</v>
      </c>
    </row>
    <row r="4" spans="1:11" ht="45.75" customHeight="1" x14ac:dyDescent="0.3">
      <c r="A4" s="261" t="s">
        <v>23</v>
      </c>
      <c r="B4" s="261" t="s">
        <v>24</v>
      </c>
      <c r="C4" s="261" t="s">
        <v>25</v>
      </c>
      <c r="D4" s="259" t="s">
        <v>1075</v>
      </c>
      <c r="E4" s="259" t="s">
        <v>19</v>
      </c>
      <c r="F4" s="259" t="s">
        <v>20</v>
      </c>
      <c r="G4" s="260"/>
      <c r="H4" s="260"/>
      <c r="I4" s="260"/>
      <c r="J4" s="261"/>
      <c r="K4" s="259" t="s">
        <v>22</v>
      </c>
    </row>
    <row r="5" spans="1:11" ht="45.75" customHeight="1" x14ac:dyDescent="0.3">
      <c r="A5" s="261" t="s">
        <v>26</v>
      </c>
      <c r="B5" s="261" t="s">
        <v>27</v>
      </c>
      <c r="C5" s="261" t="s">
        <v>28</v>
      </c>
      <c r="D5" s="259" t="s">
        <v>1075</v>
      </c>
      <c r="E5" s="259" t="s">
        <v>19</v>
      </c>
      <c r="F5" s="259" t="s">
        <v>29</v>
      </c>
      <c r="G5" s="260"/>
      <c r="H5" s="260"/>
      <c r="I5" s="260"/>
      <c r="J5" s="261"/>
      <c r="K5" s="259" t="s">
        <v>22</v>
      </c>
    </row>
    <row r="6" spans="1:11" ht="45.75" customHeight="1" x14ac:dyDescent="0.3">
      <c r="A6" s="261" t="s">
        <v>30</v>
      </c>
      <c r="B6" s="261" t="s">
        <v>31</v>
      </c>
      <c r="C6" s="261" t="s">
        <v>32</v>
      </c>
      <c r="D6" s="259" t="s">
        <v>1075</v>
      </c>
      <c r="E6" s="259" t="s">
        <v>19</v>
      </c>
      <c r="F6" s="259" t="s">
        <v>29</v>
      </c>
      <c r="G6" s="260"/>
      <c r="H6" s="260"/>
      <c r="I6" s="260"/>
      <c r="J6" s="261"/>
      <c r="K6" s="259" t="s">
        <v>22</v>
      </c>
    </row>
    <row r="7" spans="1:11" ht="45.75" customHeight="1" x14ac:dyDescent="0.3">
      <c r="A7" s="261" t="s">
        <v>38</v>
      </c>
      <c r="B7" s="261" t="s">
        <v>39</v>
      </c>
      <c r="C7" s="261" t="s">
        <v>40</v>
      </c>
      <c r="D7" s="259" t="s">
        <v>1075</v>
      </c>
      <c r="E7" s="259" t="s">
        <v>19</v>
      </c>
      <c r="F7" s="259" t="s">
        <v>29</v>
      </c>
      <c r="G7" s="260"/>
      <c r="H7" s="260"/>
      <c r="I7" s="260"/>
      <c r="J7" s="261"/>
      <c r="K7" s="259"/>
    </row>
    <row r="8" spans="1:11" ht="45.75" customHeight="1" x14ac:dyDescent="0.3">
      <c r="A8" s="261" t="s">
        <v>41</v>
      </c>
      <c r="B8" s="261" t="s">
        <v>42</v>
      </c>
      <c r="C8" s="261" t="s">
        <v>43</v>
      </c>
      <c r="D8" s="259" t="s">
        <v>1075</v>
      </c>
      <c r="E8" s="259" t="s">
        <v>19</v>
      </c>
      <c r="F8" s="259" t="s">
        <v>20</v>
      </c>
      <c r="G8" s="260"/>
      <c r="H8" s="260"/>
      <c r="I8" s="260"/>
      <c r="J8" s="261"/>
      <c r="K8" s="259"/>
    </row>
    <row r="9" spans="1:11" ht="45.75" customHeight="1" x14ac:dyDescent="0.3">
      <c r="A9" s="261" t="s">
        <v>91</v>
      </c>
      <c r="B9" s="261" t="s">
        <v>92</v>
      </c>
      <c r="C9" s="261" t="s">
        <v>93</v>
      </c>
      <c r="D9" s="259" t="s">
        <v>1152</v>
      </c>
      <c r="E9" s="259" t="s">
        <v>44</v>
      </c>
      <c r="F9" s="259" t="s">
        <v>20</v>
      </c>
      <c r="G9" s="260"/>
      <c r="H9" s="260"/>
      <c r="I9" s="260"/>
      <c r="J9" s="261"/>
      <c r="K9" s="259"/>
    </row>
    <row r="10" spans="1:11" ht="45.75" customHeight="1" x14ac:dyDescent="0.3">
      <c r="A10" s="261" t="s">
        <v>98</v>
      </c>
      <c r="B10" s="261" t="s">
        <v>99</v>
      </c>
      <c r="C10" s="261" t="s">
        <v>100</v>
      </c>
      <c r="D10" s="259" t="s">
        <v>1075</v>
      </c>
      <c r="E10" s="259" t="s">
        <v>19</v>
      </c>
      <c r="F10" s="259" t="s">
        <v>20</v>
      </c>
      <c r="G10" s="260"/>
      <c r="H10" s="260"/>
      <c r="I10" s="260"/>
      <c r="J10" s="261"/>
      <c r="K10" s="259" t="s">
        <v>22</v>
      </c>
    </row>
    <row r="11" spans="1:11" ht="45.75" customHeight="1" x14ac:dyDescent="0.3">
      <c r="A11" s="261" t="s">
        <v>127</v>
      </c>
      <c r="B11" s="261" t="s">
        <v>128</v>
      </c>
      <c r="C11" s="261" t="s">
        <v>129</v>
      </c>
      <c r="D11" s="259" t="s">
        <v>1075</v>
      </c>
      <c r="E11" s="259" t="s">
        <v>19</v>
      </c>
      <c r="F11" s="259" t="s">
        <v>20</v>
      </c>
      <c r="G11" s="260"/>
      <c r="H11" s="260"/>
      <c r="I11" s="260"/>
      <c r="J11" s="261"/>
      <c r="K11" s="259"/>
    </row>
    <row r="12" spans="1:11" ht="45.75" customHeight="1" x14ac:dyDescent="0.3">
      <c r="A12" s="261" t="s">
        <v>400</v>
      </c>
      <c r="B12" s="261" t="s">
        <v>401</v>
      </c>
      <c r="C12" s="261" t="s">
        <v>402</v>
      </c>
      <c r="D12" s="259" t="s">
        <v>1075</v>
      </c>
      <c r="E12" s="259" t="s">
        <v>44</v>
      </c>
      <c r="F12" s="259" t="s">
        <v>20</v>
      </c>
      <c r="G12" s="260"/>
      <c r="H12" s="260"/>
      <c r="I12" s="260"/>
      <c r="J12" s="261"/>
      <c r="K12" s="259"/>
    </row>
    <row r="13" spans="1:11" ht="45.75" customHeight="1" x14ac:dyDescent="0.3">
      <c r="A13" s="261" t="s">
        <v>403</v>
      </c>
      <c r="B13" s="261" t="s">
        <v>404</v>
      </c>
      <c r="C13" s="261" t="s">
        <v>405</v>
      </c>
      <c r="D13" s="259" t="s">
        <v>1075</v>
      </c>
      <c r="E13" s="259" t="s">
        <v>44</v>
      </c>
      <c r="F13" s="259" t="s">
        <v>20</v>
      </c>
      <c r="G13" s="260"/>
      <c r="H13" s="260"/>
      <c r="I13" s="260"/>
      <c r="J13" s="261"/>
      <c r="K13" s="259"/>
    </row>
    <row r="14" spans="1:11" ht="45.75" customHeight="1" x14ac:dyDescent="0.3">
      <c r="A14" s="261" t="s">
        <v>406</v>
      </c>
      <c r="B14" s="261" t="s">
        <v>407</v>
      </c>
      <c r="C14" s="261" t="s">
        <v>408</v>
      </c>
      <c r="D14" s="259" t="s">
        <v>1075</v>
      </c>
      <c r="E14" s="259" t="s">
        <v>44</v>
      </c>
      <c r="F14" s="259" t="s">
        <v>20</v>
      </c>
      <c r="G14" s="260"/>
      <c r="H14" s="260"/>
      <c r="I14" s="260"/>
      <c r="J14" s="261"/>
      <c r="K14" s="259"/>
    </row>
    <row r="15" spans="1:11" ht="45.75" customHeight="1" x14ac:dyDescent="0.3">
      <c r="A15" s="261" t="s">
        <v>409</v>
      </c>
      <c r="B15" s="261" t="s">
        <v>410</v>
      </c>
      <c r="C15" s="261" t="s">
        <v>411</v>
      </c>
      <c r="D15" s="259" t="s">
        <v>1075</v>
      </c>
      <c r="E15" s="259" t="s">
        <v>19</v>
      </c>
      <c r="F15" s="259" t="s">
        <v>20</v>
      </c>
      <c r="G15" s="260"/>
      <c r="H15" s="260"/>
      <c r="I15" s="260"/>
      <c r="J15" s="261"/>
      <c r="K15" s="259" t="s">
        <v>22</v>
      </c>
    </row>
    <row r="16" spans="1:11" ht="45.75" customHeight="1" x14ac:dyDescent="0.3">
      <c r="A16" s="261" t="s">
        <v>412</v>
      </c>
      <c r="B16" s="261" t="s">
        <v>413</v>
      </c>
      <c r="C16" s="261" t="s">
        <v>414</v>
      </c>
      <c r="D16" s="259" t="s">
        <v>1075</v>
      </c>
      <c r="E16" s="259" t="s">
        <v>19</v>
      </c>
      <c r="F16" s="259" t="s">
        <v>20</v>
      </c>
      <c r="G16" s="260"/>
      <c r="H16" s="260"/>
      <c r="I16" s="260"/>
      <c r="J16" s="261"/>
      <c r="K16" s="259" t="s">
        <v>22</v>
      </c>
    </row>
    <row r="17" spans="1:11" ht="45.75" customHeight="1" x14ac:dyDescent="0.3">
      <c r="A17" s="261" t="s">
        <v>424</v>
      </c>
      <c r="B17" s="261" t="s">
        <v>425</v>
      </c>
      <c r="C17" s="261" t="s">
        <v>426</v>
      </c>
      <c r="D17" s="259" t="s">
        <v>1075</v>
      </c>
      <c r="E17" s="259" t="s">
        <v>19</v>
      </c>
      <c r="F17" s="259" t="s">
        <v>29</v>
      </c>
      <c r="G17" s="260"/>
      <c r="H17" s="260"/>
      <c r="I17" s="260"/>
      <c r="J17" s="261"/>
      <c r="K17" s="259"/>
    </row>
    <row r="18" spans="1:11" ht="45.75" customHeight="1" x14ac:dyDescent="0.3">
      <c r="A18" s="261" t="s">
        <v>501</v>
      </c>
      <c r="B18" s="261" t="s">
        <v>502</v>
      </c>
      <c r="C18" s="261" t="s">
        <v>503</v>
      </c>
      <c r="D18" s="259" t="s">
        <v>1151</v>
      </c>
      <c r="E18" s="259" t="s">
        <v>44</v>
      </c>
      <c r="F18" s="259" t="s">
        <v>20</v>
      </c>
      <c r="G18" s="260"/>
      <c r="H18" s="260"/>
      <c r="I18" s="260"/>
      <c r="J18" s="261"/>
      <c r="K18" s="259"/>
    </row>
    <row r="19" spans="1:11" ht="45.75" customHeight="1" x14ac:dyDescent="0.3">
      <c r="A19" s="261" t="s">
        <v>504</v>
      </c>
      <c r="B19" s="261" t="s">
        <v>505</v>
      </c>
      <c r="C19" s="261" t="s">
        <v>506</v>
      </c>
      <c r="D19" s="259" t="s">
        <v>1151</v>
      </c>
      <c r="E19" s="259" t="s">
        <v>44</v>
      </c>
      <c r="F19" s="259" t="s">
        <v>20</v>
      </c>
      <c r="G19" s="260"/>
      <c r="H19" s="260"/>
      <c r="I19" s="260"/>
      <c r="J19" s="261"/>
      <c r="K19" s="259"/>
    </row>
    <row r="20" spans="1:11" ht="45.75" customHeight="1" x14ac:dyDescent="0.3">
      <c r="A20" s="261" t="s">
        <v>532</v>
      </c>
      <c r="B20" s="261" t="s">
        <v>533</v>
      </c>
      <c r="C20" s="261" t="s">
        <v>534</v>
      </c>
      <c r="D20" s="259" t="s">
        <v>1152</v>
      </c>
      <c r="E20" s="259" t="s">
        <v>44</v>
      </c>
      <c r="F20" s="259" t="s">
        <v>20</v>
      </c>
      <c r="G20" s="260"/>
      <c r="H20" s="260"/>
      <c r="I20" s="260"/>
      <c r="J20" s="261"/>
      <c r="K20" s="259"/>
    </row>
    <row r="21" spans="1:11" ht="45.75" customHeight="1" x14ac:dyDescent="0.3">
      <c r="A21" s="261" t="s">
        <v>535</v>
      </c>
      <c r="B21" s="261" t="s">
        <v>536</v>
      </c>
      <c r="C21" s="261" t="s">
        <v>537</v>
      </c>
      <c r="D21" s="259" t="s">
        <v>1152</v>
      </c>
      <c r="E21" s="259" t="s">
        <v>44</v>
      </c>
      <c r="F21" s="259" t="s">
        <v>29</v>
      </c>
      <c r="G21" s="260"/>
      <c r="H21" s="260"/>
      <c r="I21" s="260"/>
      <c r="J21" s="261"/>
      <c r="K21" s="259"/>
    </row>
    <row r="22" spans="1:11" ht="45.75" customHeight="1" x14ac:dyDescent="0.3">
      <c r="A22" s="261" t="s">
        <v>538</v>
      </c>
      <c r="B22" s="261" t="s">
        <v>539</v>
      </c>
      <c r="C22" s="261" t="s">
        <v>540</v>
      </c>
      <c r="D22" s="259" t="s">
        <v>1152</v>
      </c>
      <c r="E22" s="259" t="s">
        <v>44</v>
      </c>
      <c r="F22" s="259" t="s">
        <v>29</v>
      </c>
      <c r="G22" s="260"/>
      <c r="H22" s="260"/>
      <c r="I22" s="260"/>
      <c r="J22" s="261"/>
      <c r="K22" s="259"/>
    </row>
    <row r="23" spans="1:11" ht="45.75" customHeight="1" x14ac:dyDescent="0.3">
      <c r="A23" s="261" t="s">
        <v>548</v>
      </c>
      <c r="B23" s="261" t="s">
        <v>549</v>
      </c>
      <c r="C23" s="261" t="s">
        <v>550</v>
      </c>
      <c r="D23" s="259" t="s">
        <v>1075</v>
      </c>
      <c r="E23" s="259" t="s">
        <v>19</v>
      </c>
      <c r="F23" s="259" t="s">
        <v>20</v>
      </c>
      <c r="G23" s="260"/>
      <c r="H23" s="260"/>
      <c r="I23" s="260"/>
      <c r="J23" s="261"/>
      <c r="K23" s="259" t="s">
        <v>22</v>
      </c>
    </row>
    <row r="24" spans="1:11" ht="45.75" customHeight="1" x14ac:dyDescent="0.3">
      <c r="A24" s="261" t="s">
        <v>551</v>
      </c>
      <c r="B24" s="261" t="s">
        <v>552</v>
      </c>
      <c r="C24" s="261" t="s">
        <v>553</v>
      </c>
      <c r="D24" s="259" t="s">
        <v>1075</v>
      </c>
      <c r="E24" s="259" t="s">
        <v>19</v>
      </c>
      <c r="F24" s="259" t="s">
        <v>20</v>
      </c>
      <c r="G24" s="260"/>
      <c r="H24" s="260"/>
      <c r="I24" s="260"/>
      <c r="J24" s="261"/>
      <c r="K24" s="259" t="s">
        <v>22</v>
      </c>
    </row>
    <row r="25" spans="1:11" ht="45.75" customHeight="1" x14ac:dyDescent="0.3">
      <c r="A25" s="261" t="s">
        <v>566</v>
      </c>
      <c r="B25" s="261" t="s">
        <v>1135</v>
      </c>
      <c r="C25" s="261" t="s">
        <v>1136</v>
      </c>
      <c r="D25" s="259" t="s">
        <v>1074</v>
      </c>
      <c r="E25" s="259" t="s">
        <v>44</v>
      </c>
      <c r="F25" s="259" t="s">
        <v>29</v>
      </c>
      <c r="G25" s="260"/>
      <c r="H25" s="260"/>
      <c r="I25" s="260"/>
      <c r="J25" s="261"/>
      <c r="K25" s="259"/>
    </row>
    <row r="26" spans="1:11" ht="45.75" customHeight="1" x14ac:dyDescent="0.3">
      <c r="A26" s="261" t="s">
        <v>966</v>
      </c>
      <c r="B26" s="261" t="s">
        <v>1188</v>
      </c>
      <c r="C26" s="261" t="s">
        <v>1189</v>
      </c>
      <c r="D26" s="259" t="s">
        <v>1074</v>
      </c>
      <c r="E26" s="259" t="s">
        <v>44</v>
      </c>
      <c r="F26" s="259" t="s">
        <v>20</v>
      </c>
      <c r="G26" s="260"/>
      <c r="H26" s="260"/>
      <c r="I26" s="260"/>
      <c r="J26" s="261"/>
      <c r="K26" s="259" t="s">
        <v>605</v>
      </c>
    </row>
    <row r="27" spans="1:11" ht="45.75" customHeight="1" x14ac:dyDescent="0.3">
      <c r="A27" s="261" t="s">
        <v>567</v>
      </c>
      <c r="B27" s="261" t="s">
        <v>568</v>
      </c>
      <c r="C27" s="261" t="s">
        <v>569</v>
      </c>
      <c r="D27" s="259" t="s">
        <v>1074</v>
      </c>
      <c r="E27" s="259" t="s">
        <v>44</v>
      </c>
      <c r="F27" s="259" t="s">
        <v>29</v>
      </c>
      <c r="G27" s="260"/>
      <c r="H27" s="260"/>
      <c r="I27" s="260"/>
      <c r="J27" s="261"/>
      <c r="K27" s="259"/>
    </row>
    <row r="28" spans="1:11" ht="45.75" customHeight="1" x14ac:dyDescent="0.3">
      <c r="A28" s="261" t="s">
        <v>570</v>
      </c>
      <c r="B28" s="261" t="s">
        <v>571</v>
      </c>
      <c r="C28" s="261" t="s">
        <v>572</v>
      </c>
      <c r="D28" s="259" t="s">
        <v>1074</v>
      </c>
      <c r="E28" s="259" t="s">
        <v>44</v>
      </c>
      <c r="F28" s="259" t="s">
        <v>20</v>
      </c>
      <c r="G28" s="260"/>
      <c r="H28" s="260"/>
      <c r="I28" s="260"/>
      <c r="J28" s="261"/>
      <c r="K28" s="259"/>
    </row>
    <row r="29" spans="1:11" ht="43.2" x14ac:dyDescent="0.3">
      <c r="A29" s="261" t="s">
        <v>570</v>
      </c>
      <c r="B29" s="261" t="s">
        <v>571</v>
      </c>
      <c r="C29" s="261" t="s">
        <v>572</v>
      </c>
      <c r="D29" s="259" t="s">
        <v>1074</v>
      </c>
      <c r="E29" s="259" t="s">
        <v>44</v>
      </c>
      <c r="F29" s="259" t="s">
        <v>20</v>
      </c>
      <c r="G29" s="260"/>
      <c r="H29" s="260"/>
      <c r="I29" s="260"/>
      <c r="J29" s="261"/>
      <c r="K29" s="259"/>
    </row>
  </sheetData>
  <conditionalFormatting sqref="A3:I50">
    <cfRule type="expression" dxfId="11" priority="1">
      <formula>$F3="d"</formula>
    </cfRule>
    <cfRule type="expression" dxfId="10" priority="2">
      <formula>$F3="m"</formula>
    </cfRule>
  </conditionalFormatting>
  <conditionalFormatting sqref="A3:K50">
    <cfRule type="expression" dxfId="9" priority="3">
      <formula>$F3="v"</formula>
    </cfRule>
    <cfRule type="expression" dxfId="8" priority="4">
      <formula>$F3="no"</formula>
    </cfRule>
  </conditionalFormatting>
  <pageMargins left="0.7" right="0.2" top="0.25" bottom="0.25" header="0.3" footer="0.3"/>
  <pageSetup orientation="landscape" r:id="rId1"/>
  <headerFooter>
    <oddHeader>&amp;L&amp;A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F41C9-6446-4385-8755-69128900D678}">
  <dimension ref="A1:K12"/>
  <sheetViews>
    <sheetView topLeftCell="A7" workbookViewId="0">
      <selection activeCell="N15" sqref="N15"/>
    </sheetView>
  </sheetViews>
  <sheetFormatPr defaultRowHeight="15.6" x14ac:dyDescent="0.3"/>
  <cols>
    <col min="1" max="1" width="17.5546875" customWidth="1"/>
    <col min="2" max="3" width="16.6640625" style="8" customWidth="1"/>
    <col min="4" max="6" width="3.6640625" customWidth="1"/>
    <col min="7" max="9" width="8.33203125" customWidth="1"/>
    <col min="10" max="10" width="35.6640625" customWidth="1"/>
    <col min="11" max="11" width="5.44140625" customWidth="1"/>
  </cols>
  <sheetData>
    <row r="1" spans="1:11" ht="14.4" x14ac:dyDescent="0.3">
      <c r="A1">
        <f>COUNTA(A3:A100)</f>
        <v>10</v>
      </c>
      <c r="B1"/>
      <c r="C1"/>
      <c r="F1">
        <f>COUNTIF(F3:F100,"yes")</f>
        <v>10</v>
      </c>
    </row>
    <row r="2" spans="1:11" ht="31.2" x14ac:dyDescent="0.3">
      <c r="A2" s="14" t="s">
        <v>4</v>
      </c>
      <c r="B2" s="15" t="s">
        <v>5</v>
      </c>
      <c r="C2" s="15" t="s">
        <v>6</v>
      </c>
      <c r="D2" s="18" t="s">
        <v>7</v>
      </c>
      <c r="E2" s="18" t="s">
        <v>8</v>
      </c>
      <c r="F2" s="18" t="s">
        <v>595</v>
      </c>
      <c r="G2" s="16" t="s">
        <v>586</v>
      </c>
      <c r="H2" s="16" t="s">
        <v>587</v>
      </c>
      <c r="I2" s="16" t="s">
        <v>588</v>
      </c>
      <c r="J2" s="16" t="s">
        <v>585</v>
      </c>
      <c r="K2" s="16" t="s">
        <v>14</v>
      </c>
    </row>
    <row r="3" spans="1:11" ht="63" customHeight="1" x14ac:dyDescent="0.3">
      <c r="A3" s="261" t="s">
        <v>351</v>
      </c>
      <c r="B3" s="261" t="s">
        <v>352</v>
      </c>
      <c r="C3" s="261" t="s">
        <v>353</v>
      </c>
      <c r="D3" s="259" t="s">
        <v>1074</v>
      </c>
      <c r="E3" s="259" t="s">
        <v>354</v>
      </c>
      <c r="F3" s="259" t="s">
        <v>29</v>
      </c>
      <c r="G3" s="260"/>
      <c r="H3" s="260"/>
      <c r="I3" s="260"/>
      <c r="J3" s="261"/>
      <c r="K3" s="259" t="s">
        <v>355</v>
      </c>
    </row>
    <row r="4" spans="1:11" ht="63" customHeight="1" x14ac:dyDescent="0.3">
      <c r="A4" s="261" t="s">
        <v>356</v>
      </c>
      <c r="B4" s="261" t="s">
        <v>357</v>
      </c>
      <c r="C4" s="261" t="s">
        <v>358</v>
      </c>
      <c r="D4" s="259" t="s">
        <v>1074</v>
      </c>
      <c r="E4" s="259" t="s">
        <v>354</v>
      </c>
      <c r="F4" s="259" t="s">
        <v>29</v>
      </c>
      <c r="G4" s="260"/>
      <c r="H4" s="260"/>
      <c r="I4" s="260"/>
      <c r="J4" s="261"/>
      <c r="K4" s="259" t="s">
        <v>355</v>
      </c>
    </row>
    <row r="5" spans="1:11" ht="63" customHeight="1" x14ac:dyDescent="0.3">
      <c r="A5" s="261" t="s">
        <v>359</v>
      </c>
      <c r="B5" s="261" t="s">
        <v>360</v>
      </c>
      <c r="C5" s="261" t="s">
        <v>361</v>
      </c>
      <c r="D5" s="259" t="s">
        <v>1074</v>
      </c>
      <c r="E5" s="259" t="s">
        <v>354</v>
      </c>
      <c r="F5" s="259" t="s">
        <v>29</v>
      </c>
      <c r="G5" s="260"/>
      <c r="H5" s="260"/>
      <c r="I5" s="260"/>
      <c r="J5" s="261"/>
      <c r="K5" s="259" t="s">
        <v>355</v>
      </c>
    </row>
    <row r="6" spans="1:11" ht="63" customHeight="1" x14ac:dyDescent="0.3">
      <c r="A6" s="261" t="s">
        <v>362</v>
      </c>
      <c r="B6" s="261" t="s">
        <v>363</v>
      </c>
      <c r="C6" s="261" t="s">
        <v>364</v>
      </c>
      <c r="D6" s="259" t="s">
        <v>1074</v>
      </c>
      <c r="E6" s="259" t="s">
        <v>354</v>
      </c>
      <c r="F6" s="259" t="s">
        <v>29</v>
      </c>
      <c r="G6" s="260"/>
      <c r="H6" s="260"/>
      <c r="I6" s="260"/>
      <c r="J6" s="261"/>
      <c r="K6" s="259" t="s">
        <v>355</v>
      </c>
    </row>
    <row r="7" spans="1:11" ht="63" customHeight="1" x14ac:dyDescent="0.3">
      <c r="A7" s="261" t="s">
        <v>365</v>
      </c>
      <c r="B7" s="261" t="s">
        <v>366</v>
      </c>
      <c r="C7" s="261" t="s">
        <v>367</v>
      </c>
      <c r="D7" s="259" t="s">
        <v>1074</v>
      </c>
      <c r="E7" s="259" t="s">
        <v>354</v>
      </c>
      <c r="F7" s="259" t="s">
        <v>29</v>
      </c>
      <c r="G7" s="260"/>
      <c r="H7" s="260"/>
      <c r="I7" s="260"/>
      <c r="J7" s="261"/>
      <c r="K7" s="259" t="s">
        <v>355</v>
      </c>
    </row>
    <row r="8" spans="1:11" ht="63" customHeight="1" x14ac:dyDescent="0.3">
      <c r="A8" s="261" t="s">
        <v>368</v>
      </c>
      <c r="B8" s="261" t="s">
        <v>369</v>
      </c>
      <c r="C8" s="261" t="s">
        <v>370</v>
      </c>
      <c r="D8" s="259" t="s">
        <v>1074</v>
      </c>
      <c r="E8" s="259" t="s">
        <v>354</v>
      </c>
      <c r="F8" s="259" t="s">
        <v>29</v>
      </c>
      <c r="G8" s="260"/>
      <c r="H8" s="260"/>
      <c r="I8" s="260"/>
      <c r="J8" s="261"/>
      <c r="K8" s="259" t="s">
        <v>355</v>
      </c>
    </row>
    <row r="9" spans="1:11" ht="63" customHeight="1" x14ac:dyDescent="0.3">
      <c r="A9" s="261" t="s">
        <v>371</v>
      </c>
      <c r="B9" s="261" t="s">
        <v>372</v>
      </c>
      <c r="C9" s="261" t="s">
        <v>373</v>
      </c>
      <c r="D9" s="259" t="s">
        <v>1074</v>
      </c>
      <c r="E9" s="259" t="s">
        <v>354</v>
      </c>
      <c r="F9" s="259" t="s">
        <v>29</v>
      </c>
      <c r="G9" s="260"/>
      <c r="H9" s="260"/>
      <c r="I9" s="260"/>
      <c r="J9" s="261"/>
      <c r="K9" s="259" t="s">
        <v>355</v>
      </c>
    </row>
    <row r="10" spans="1:11" ht="63" customHeight="1" x14ac:dyDescent="0.3">
      <c r="A10" s="261" t="s">
        <v>374</v>
      </c>
      <c r="B10" s="261" t="s">
        <v>375</v>
      </c>
      <c r="C10" s="261" t="s">
        <v>376</v>
      </c>
      <c r="D10" s="259" t="s">
        <v>1074</v>
      </c>
      <c r="E10" s="259" t="s">
        <v>354</v>
      </c>
      <c r="F10" s="259" t="s">
        <v>29</v>
      </c>
      <c r="G10" s="260"/>
      <c r="H10" s="260"/>
      <c r="I10" s="260"/>
      <c r="J10" s="261"/>
      <c r="K10" s="259" t="s">
        <v>355</v>
      </c>
    </row>
    <row r="11" spans="1:11" ht="63" customHeight="1" x14ac:dyDescent="0.3">
      <c r="A11" s="261" t="s">
        <v>377</v>
      </c>
      <c r="B11" s="261" t="s">
        <v>378</v>
      </c>
      <c r="C11" s="261" t="s">
        <v>379</v>
      </c>
      <c r="D11" s="259" t="s">
        <v>1074</v>
      </c>
      <c r="E11" s="259" t="s">
        <v>354</v>
      </c>
      <c r="F11" s="259" t="s">
        <v>29</v>
      </c>
      <c r="G11" s="260"/>
      <c r="H11" s="260"/>
      <c r="I11" s="260"/>
      <c r="J11" s="261"/>
      <c r="K11" s="259" t="s">
        <v>355</v>
      </c>
    </row>
    <row r="12" spans="1:11" ht="63" customHeight="1" x14ac:dyDescent="0.3">
      <c r="A12" s="261" t="s">
        <v>380</v>
      </c>
      <c r="B12" s="261" t="s">
        <v>381</v>
      </c>
      <c r="C12" s="261" t="s">
        <v>382</v>
      </c>
      <c r="D12" s="259" t="s">
        <v>1074</v>
      </c>
      <c r="E12" s="259" t="s">
        <v>354</v>
      </c>
      <c r="F12" s="259" t="s">
        <v>29</v>
      </c>
      <c r="G12" s="260"/>
      <c r="H12" s="260"/>
      <c r="I12" s="260"/>
      <c r="J12" s="261"/>
      <c r="K12" s="259" t="s">
        <v>355</v>
      </c>
    </row>
  </sheetData>
  <conditionalFormatting sqref="A3:I12">
    <cfRule type="expression" dxfId="7" priority="1">
      <formula>$F3="d"</formula>
    </cfRule>
    <cfRule type="expression" dxfId="6" priority="2">
      <formula>$F3="m"</formula>
    </cfRule>
  </conditionalFormatting>
  <conditionalFormatting sqref="A3:K12">
    <cfRule type="expression" dxfId="5" priority="3">
      <formula>$F3="v"</formula>
    </cfRule>
    <cfRule type="expression" dxfId="4" priority="4">
      <formula>$F3="no"</formula>
    </cfRule>
  </conditionalFormatting>
  <printOptions horizontalCentered="1"/>
  <pageMargins left="0.7" right="0.2" top="0.25" bottom="0.25" header="0.05" footer="0.3"/>
  <pageSetup orientation="landscape" r:id="rId1"/>
  <headerFooter>
    <oddHeader>&amp;L&amp;A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002E3-4194-4C86-A827-FABB748F932E}">
  <dimension ref="A1:K21"/>
  <sheetViews>
    <sheetView zoomScaleNormal="100" workbookViewId="0">
      <selection activeCell="P11" sqref="P11"/>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1" spans="1:11" x14ac:dyDescent="0.3">
      <c r="A1">
        <f>COUNTA(A3:A100)</f>
        <v>19</v>
      </c>
      <c r="F1">
        <f>COUNTIF(F3:F100,"yes")</f>
        <v>2</v>
      </c>
    </row>
    <row r="2" spans="1:11" ht="31.2" x14ac:dyDescent="0.3">
      <c r="A2" s="5" t="s">
        <v>4</v>
      </c>
      <c r="B2" s="5" t="s">
        <v>5</v>
      </c>
      <c r="C2" s="5" t="s">
        <v>6</v>
      </c>
      <c r="D2" s="18" t="s">
        <v>7</v>
      </c>
      <c r="E2" s="18" t="s">
        <v>8</v>
      </c>
      <c r="F2" s="18" t="s">
        <v>595</v>
      </c>
      <c r="G2" s="5" t="s">
        <v>586</v>
      </c>
      <c r="H2" s="5" t="s">
        <v>587</v>
      </c>
      <c r="I2" s="5" t="s">
        <v>588</v>
      </c>
      <c r="J2" s="5" t="s">
        <v>585</v>
      </c>
      <c r="K2" s="5" t="s">
        <v>14</v>
      </c>
    </row>
    <row r="3" spans="1:11" ht="45" customHeight="1" x14ac:dyDescent="0.3">
      <c r="A3" s="261" t="s">
        <v>48</v>
      </c>
      <c r="B3" s="275" t="s">
        <v>49</v>
      </c>
      <c r="C3" s="275" t="s">
        <v>50</v>
      </c>
      <c r="D3" s="259" t="s">
        <v>1075</v>
      </c>
      <c r="E3" s="259" t="s">
        <v>19</v>
      </c>
      <c r="F3" s="259" t="s">
        <v>29</v>
      </c>
      <c r="G3" s="260"/>
      <c r="H3" s="260"/>
      <c r="I3" s="260"/>
      <c r="J3" s="275"/>
      <c r="K3" s="259" t="s">
        <v>52</v>
      </c>
    </row>
    <row r="4" spans="1:11" ht="45" customHeight="1" x14ac:dyDescent="0.3">
      <c r="A4" s="261" t="s">
        <v>130</v>
      </c>
      <c r="B4" s="275" t="s">
        <v>131</v>
      </c>
      <c r="C4" s="275" t="s">
        <v>132</v>
      </c>
      <c r="D4" s="259" t="s">
        <v>1075</v>
      </c>
      <c r="E4" s="259" t="s">
        <v>44</v>
      </c>
      <c r="F4" s="259" t="s">
        <v>20</v>
      </c>
      <c r="G4" s="260"/>
      <c r="H4" s="260"/>
      <c r="I4" s="260"/>
      <c r="J4" s="275"/>
      <c r="K4" s="259" t="s">
        <v>133</v>
      </c>
    </row>
    <row r="5" spans="1:11" ht="45" customHeight="1" x14ac:dyDescent="0.3">
      <c r="A5" s="261" t="s">
        <v>134</v>
      </c>
      <c r="B5" s="275" t="s">
        <v>135</v>
      </c>
      <c r="C5" s="275" t="s">
        <v>136</v>
      </c>
      <c r="D5" s="259" t="s">
        <v>1075</v>
      </c>
      <c r="E5" s="259" t="s">
        <v>44</v>
      </c>
      <c r="F5" s="259" t="s">
        <v>20</v>
      </c>
      <c r="G5" s="260"/>
      <c r="H5" s="260"/>
      <c r="I5" s="260"/>
      <c r="J5" s="275"/>
      <c r="K5" s="259" t="s">
        <v>133</v>
      </c>
    </row>
    <row r="6" spans="1:11" ht="45" customHeight="1" x14ac:dyDescent="0.3">
      <c r="A6" s="261" t="s">
        <v>137</v>
      </c>
      <c r="B6" s="275" t="s">
        <v>138</v>
      </c>
      <c r="C6" s="275" t="s">
        <v>139</v>
      </c>
      <c r="D6" s="259" t="s">
        <v>1075</v>
      </c>
      <c r="E6" s="259" t="s">
        <v>44</v>
      </c>
      <c r="F6" s="259" t="s">
        <v>20</v>
      </c>
      <c r="G6" s="260"/>
      <c r="H6" s="260"/>
      <c r="I6" s="260"/>
      <c r="J6" s="275"/>
      <c r="K6" s="259" t="s">
        <v>133</v>
      </c>
    </row>
    <row r="7" spans="1:11" ht="45" customHeight="1" x14ac:dyDescent="0.3">
      <c r="A7" s="261" t="s">
        <v>140</v>
      </c>
      <c r="B7" s="275" t="s">
        <v>141</v>
      </c>
      <c r="C7" s="275" t="s">
        <v>142</v>
      </c>
      <c r="D7" s="259" t="s">
        <v>1075</v>
      </c>
      <c r="E7" s="259" t="s">
        <v>44</v>
      </c>
      <c r="F7" s="259" t="s">
        <v>20</v>
      </c>
      <c r="G7" s="260"/>
      <c r="H7" s="260"/>
      <c r="I7" s="260"/>
      <c r="J7" s="275"/>
      <c r="K7" s="259" t="s">
        <v>133</v>
      </c>
    </row>
    <row r="8" spans="1:11" ht="45" customHeight="1" x14ac:dyDescent="0.3">
      <c r="A8" s="261" t="s">
        <v>143</v>
      </c>
      <c r="B8" s="275" t="s">
        <v>144</v>
      </c>
      <c r="C8" s="275" t="s">
        <v>145</v>
      </c>
      <c r="D8" s="259" t="s">
        <v>1075</v>
      </c>
      <c r="E8" s="259" t="s">
        <v>44</v>
      </c>
      <c r="F8" s="259" t="s">
        <v>20</v>
      </c>
      <c r="G8" s="260"/>
      <c r="H8" s="260"/>
      <c r="I8" s="260"/>
      <c r="J8" s="275"/>
      <c r="K8" s="259" t="s">
        <v>133</v>
      </c>
    </row>
    <row r="9" spans="1:11" ht="45" customHeight="1" x14ac:dyDescent="0.3">
      <c r="A9" s="261" t="s">
        <v>146</v>
      </c>
      <c r="B9" s="275" t="s">
        <v>147</v>
      </c>
      <c r="C9" s="275" t="s">
        <v>148</v>
      </c>
      <c r="D9" s="259" t="s">
        <v>1075</v>
      </c>
      <c r="E9" s="259" t="s">
        <v>44</v>
      </c>
      <c r="F9" s="259" t="s">
        <v>20</v>
      </c>
      <c r="G9" s="260"/>
      <c r="H9" s="260"/>
      <c r="I9" s="260"/>
      <c r="J9" s="275"/>
      <c r="K9" s="259" t="s">
        <v>133</v>
      </c>
    </row>
    <row r="10" spans="1:11" ht="45" customHeight="1" x14ac:dyDescent="0.3">
      <c r="A10" s="261" t="s">
        <v>203</v>
      </c>
      <c r="B10" s="275" t="s">
        <v>206</v>
      </c>
      <c r="C10" s="275" t="s">
        <v>207</v>
      </c>
      <c r="D10" s="259" t="s">
        <v>1075</v>
      </c>
      <c r="E10" s="259" t="s">
        <v>19</v>
      </c>
      <c r="F10" s="259" t="s">
        <v>29</v>
      </c>
      <c r="G10" s="260"/>
      <c r="H10" s="260"/>
      <c r="I10" s="260"/>
      <c r="J10" s="275"/>
      <c r="K10" s="259" t="s">
        <v>52</v>
      </c>
    </row>
    <row r="11" spans="1:11" ht="45" customHeight="1" x14ac:dyDescent="0.3">
      <c r="A11" s="261" t="s">
        <v>468</v>
      </c>
      <c r="B11" s="275" t="s">
        <v>469</v>
      </c>
      <c r="C11" s="275" t="s">
        <v>470</v>
      </c>
      <c r="D11" s="259" t="s">
        <v>1075</v>
      </c>
      <c r="E11" s="259" t="s">
        <v>19</v>
      </c>
      <c r="F11" s="259" t="s">
        <v>20</v>
      </c>
      <c r="G11" s="260"/>
      <c r="H11" s="260"/>
      <c r="I11" s="260"/>
      <c r="J11" s="275"/>
      <c r="K11" s="259" t="s">
        <v>133</v>
      </c>
    </row>
    <row r="12" spans="1:11" ht="45" customHeight="1" x14ac:dyDescent="0.3">
      <c r="A12" s="261" t="s">
        <v>471</v>
      </c>
      <c r="B12" s="275" t="s">
        <v>472</v>
      </c>
      <c r="C12" s="275" t="s">
        <v>473</v>
      </c>
      <c r="D12" s="259" t="s">
        <v>1075</v>
      </c>
      <c r="E12" s="259" t="s">
        <v>19</v>
      </c>
      <c r="F12" s="259" t="s">
        <v>20</v>
      </c>
      <c r="G12" s="260"/>
      <c r="H12" s="260"/>
      <c r="I12" s="260"/>
      <c r="J12" s="275"/>
      <c r="K12" s="259" t="s">
        <v>133</v>
      </c>
    </row>
    <row r="13" spans="1:11" ht="45" customHeight="1" x14ac:dyDescent="0.3">
      <c r="A13" s="261" t="s">
        <v>474</v>
      </c>
      <c r="B13" s="275" t="s">
        <v>475</v>
      </c>
      <c r="C13" s="275" t="s">
        <v>476</v>
      </c>
      <c r="D13" s="259" t="s">
        <v>1075</v>
      </c>
      <c r="E13" s="259" t="s">
        <v>19</v>
      </c>
      <c r="F13" s="259" t="s">
        <v>20</v>
      </c>
      <c r="G13" s="260"/>
      <c r="H13" s="260"/>
      <c r="I13" s="260"/>
      <c r="J13" s="275"/>
      <c r="K13" s="259" t="s">
        <v>133</v>
      </c>
    </row>
    <row r="14" spans="1:11" ht="45" customHeight="1" x14ac:dyDescent="0.3">
      <c r="A14" s="261" t="s">
        <v>477</v>
      </c>
      <c r="B14" s="275" t="s">
        <v>478</v>
      </c>
      <c r="C14" s="275" t="s">
        <v>479</v>
      </c>
      <c r="D14" s="259" t="s">
        <v>1075</v>
      </c>
      <c r="E14" s="259" t="s">
        <v>19</v>
      </c>
      <c r="F14" s="259" t="s">
        <v>20</v>
      </c>
      <c r="G14" s="260"/>
      <c r="H14" s="260"/>
      <c r="I14" s="260"/>
      <c r="J14" s="275"/>
      <c r="K14" s="259" t="s">
        <v>133</v>
      </c>
    </row>
    <row r="15" spans="1:11" ht="45" customHeight="1" x14ac:dyDescent="0.3">
      <c r="A15" s="261" t="s">
        <v>480</v>
      </c>
      <c r="B15" s="275" t="s">
        <v>481</v>
      </c>
      <c r="C15" s="275" t="s">
        <v>482</v>
      </c>
      <c r="D15" s="259" t="s">
        <v>1075</v>
      </c>
      <c r="E15" s="259" t="s">
        <v>19</v>
      </c>
      <c r="F15" s="259" t="s">
        <v>20</v>
      </c>
      <c r="G15" s="260"/>
      <c r="H15" s="260"/>
      <c r="I15" s="260"/>
      <c r="J15" s="275"/>
      <c r="K15" s="259" t="s">
        <v>133</v>
      </c>
    </row>
    <row r="16" spans="1:11" ht="45" customHeight="1" x14ac:dyDescent="0.3">
      <c r="A16" s="261" t="s">
        <v>483</v>
      </c>
      <c r="B16" s="275" t="s">
        <v>484</v>
      </c>
      <c r="C16" s="275" t="s">
        <v>485</v>
      </c>
      <c r="D16" s="259" t="s">
        <v>1075</v>
      </c>
      <c r="E16" s="259" t="s">
        <v>19</v>
      </c>
      <c r="F16" s="259" t="s">
        <v>20</v>
      </c>
      <c r="G16" s="260"/>
      <c r="H16" s="260"/>
      <c r="I16" s="260"/>
      <c r="J16" s="275"/>
      <c r="K16" s="259" t="s">
        <v>133</v>
      </c>
    </row>
    <row r="17" spans="1:11" ht="45" customHeight="1" x14ac:dyDescent="0.3">
      <c r="A17" s="261" t="s">
        <v>486</v>
      </c>
      <c r="B17" s="275" t="s">
        <v>487</v>
      </c>
      <c r="C17" s="275" t="s">
        <v>488</v>
      </c>
      <c r="D17" s="259" t="s">
        <v>1075</v>
      </c>
      <c r="E17" s="259" t="s">
        <v>19</v>
      </c>
      <c r="F17" s="259" t="s">
        <v>20</v>
      </c>
      <c r="G17" s="260"/>
      <c r="H17" s="260"/>
      <c r="I17" s="260"/>
      <c r="J17" s="275"/>
      <c r="K17" s="259" t="s">
        <v>133</v>
      </c>
    </row>
    <row r="18" spans="1:11" ht="45" customHeight="1" x14ac:dyDescent="0.3">
      <c r="A18" s="261" t="s">
        <v>489</v>
      </c>
      <c r="B18" s="275" t="s">
        <v>490</v>
      </c>
      <c r="C18" s="275" t="s">
        <v>491</v>
      </c>
      <c r="D18" s="259" t="s">
        <v>1075</v>
      </c>
      <c r="E18" s="259" t="s">
        <v>19</v>
      </c>
      <c r="F18" s="259" t="s">
        <v>20</v>
      </c>
      <c r="G18" s="260"/>
      <c r="H18" s="260"/>
      <c r="I18" s="260"/>
      <c r="J18" s="275"/>
      <c r="K18" s="259" t="s">
        <v>133</v>
      </c>
    </row>
    <row r="19" spans="1:11" ht="45" customHeight="1" x14ac:dyDescent="0.3">
      <c r="A19" s="261" t="s">
        <v>492</v>
      </c>
      <c r="B19" s="275" t="s">
        <v>493</v>
      </c>
      <c r="C19" s="275" t="s">
        <v>494</v>
      </c>
      <c r="D19" s="259" t="s">
        <v>1075</v>
      </c>
      <c r="E19" s="259" t="s">
        <v>19</v>
      </c>
      <c r="F19" s="259" t="s">
        <v>20</v>
      </c>
      <c r="G19" s="260"/>
      <c r="H19" s="260"/>
      <c r="I19" s="260"/>
      <c r="J19" s="275"/>
      <c r="K19" s="259" t="s">
        <v>133</v>
      </c>
    </row>
    <row r="20" spans="1:11" ht="45" customHeight="1" x14ac:dyDescent="0.3">
      <c r="A20" s="261" t="s">
        <v>495</v>
      </c>
      <c r="B20" s="275" t="s">
        <v>496</v>
      </c>
      <c r="C20" s="275" t="s">
        <v>497</v>
      </c>
      <c r="D20" s="259" t="s">
        <v>1075</v>
      </c>
      <c r="E20" s="259" t="s">
        <v>19</v>
      </c>
      <c r="F20" s="259" t="s">
        <v>20</v>
      </c>
      <c r="G20" s="260"/>
      <c r="H20" s="260"/>
      <c r="I20" s="260"/>
      <c r="J20" s="275"/>
      <c r="K20" s="259" t="s">
        <v>133</v>
      </c>
    </row>
    <row r="21" spans="1:11" ht="45" customHeight="1" x14ac:dyDescent="0.3">
      <c r="A21" s="261" t="s">
        <v>498</v>
      </c>
      <c r="B21" s="275" t="s">
        <v>499</v>
      </c>
      <c r="C21" s="275" t="s">
        <v>500</v>
      </c>
      <c r="D21" s="259" t="s">
        <v>1075</v>
      </c>
      <c r="E21" s="259" t="s">
        <v>19</v>
      </c>
      <c r="F21" s="259" t="s">
        <v>20</v>
      </c>
      <c r="G21" s="260"/>
      <c r="H21" s="260"/>
      <c r="I21" s="260"/>
      <c r="J21" s="275"/>
      <c r="K21" s="259" t="s">
        <v>133</v>
      </c>
    </row>
  </sheetData>
  <conditionalFormatting sqref="A3:I21">
    <cfRule type="expression" dxfId="3" priority="1">
      <formula>$F3="d"</formula>
    </cfRule>
    <cfRule type="expression" dxfId="2" priority="2">
      <formula>$F3="m"</formula>
    </cfRule>
  </conditionalFormatting>
  <conditionalFormatting sqref="A3:K21">
    <cfRule type="expression" dxfId="1" priority="3">
      <formula>$F3="v"</formula>
    </cfRule>
    <cfRule type="expression" dxfId="0" priority="4">
      <formula>$F3="no"</formula>
    </cfRule>
  </conditionalFormatting>
  <pageMargins left="0.7" right="0.2" top="0.25" bottom="0.25" header="0.3" footer="0.3"/>
  <pageSetup orientation="landscape" r:id="rId1"/>
  <headerFooter>
    <oddHeader>&amp;L&amp;A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1A8A2-9DE6-4F0F-A927-17BD9FC165AD}">
  <dimension ref="A1:Q196"/>
  <sheetViews>
    <sheetView workbookViewId="0">
      <selection sqref="A1:Q196"/>
    </sheetView>
  </sheetViews>
  <sheetFormatPr defaultRowHeight="14.4" x14ac:dyDescent="0.3"/>
  <sheetData>
    <row r="1" spans="1:17" ht="28.8" x14ac:dyDescent="0.3">
      <c r="A1" s="272" t="s">
        <v>1154</v>
      </c>
      <c r="B1" s="272" t="s">
        <v>1155</v>
      </c>
      <c r="C1" s="272" t="s">
        <v>1156</v>
      </c>
      <c r="D1" s="272" t="s">
        <v>1157</v>
      </c>
      <c r="E1" s="272" t="s">
        <v>1065</v>
      </c>
      <c r="F1" s="272" t="s">
        <v>1158</v>
      </c>
      <c r="G1" s="272" t="s">
        <v>1159</v>
      </c>
      <c r="H1" s="272" t="s">
        <v>1160</v>
      </c>
      <c r="I1" s="272" t="s">
        <v>1161</v>
      </c>
      <c r="J1" s="272" t="s">
        <v>1162</v>
      </c>
      <c r="K1" s="272" t="s">
        <v>1163</v>
      </c>
      <c r="L1" s="272" t="s">
        <v>1066</v>
      </c>
      <c r="M1" s="272" t="s">
        <v>1164</v>
      </c>
      <c r="N1" s="272" t="s">
        <v>1165</v>
      </c>
      <c r="O1" s="272" t="s">
        <v>1166</v>
      </c>
      <c r="P1" s="272" t="s">
        <v>1167</v>
      </c>
      <c r="Q1" s="273"/>
    </row>
    <row r="2" spans="1:17" ht="57.6" x14ac:dyDescent="0.3">
      <c r="A2" s="21" t="s">
        <v>656</v>
      </c>
      <c r="B2" s="22" t="s">
        <v>1085</v>
      </c>
      <c r="C2" s="22"/>
      <c r="D2" s="22" t="s">
        <v>657</v>
      </c>
      <c r="E2" s="265" t="s">
        <v>16</v>
      </c>
      <c r="F2" s="265" t="s">
        <v>17</v>
      </c>
      <c r="G2" s="265" t="s">
        <v>18</v>
      </c>
      <c r="H2" s="24" t="s">
        <v>607</v>
      </c>
      <c r="I2" s="24" t="s">
        <v>19</v>
      </c>
      <c r="J2" s="24" t="s">
        <v>20</v>
      </c>
      <c r="K2" s="24" t="s">
        <v>608</v>
      </c>
      <c r="L2" s="24" t="s">
        <v>21</v>
      </c>
      <c r="M2" s="22" t="s">
        <v>658</v>
      </c>
      <c r="N2" s="22" t="s">
        <v>659</v>
      </c>
      <c r="O2" s="24" t="s">
        <v>22</v>
      </c>
      <c r="P2" s="265" t="s">
        <v>606</v>
      </c>
      <c r="Q2" s="23"/>
    </row>
    <row r="3" spans="1:17" ht="57.6" x14ac:dyDescent="0.3">
      <c r="A3" s="21" t="s">
        <v>656</v>
      </c>
      <c r="B3" s="25" t="s">
        <v>1085</v>
      </c>
      <c r="C3" s="25"/>
      <c r="D3" s="25" t="s">
        <v>660</v>
      </c>
      <c r="E3" s="266" t="s">
        <v>23</v>
      </c>
      <c r="F3" s="266" t="s">
        <v>24</v>
      </c>
      <c r="G3" s="266" t="s">
        <v>25</v>
      </c>
      <c r="H3" s="26" t="s">
        <v>607</v>
      </c>
      <c r="I3" s="26" t="s">
        <v>19</v>
      </c>
      <c r="J3" s="26" t="s">
        <v>20</v>
      </c>
      <c r="K3" s="26" t="s">
        <v>608</v>
      </c>
      <c r="L3" s="26" t="s">
        <v>21</v>
      </c>
      <c r="M3" s="25" t="s">
        <v>658</v>
      </c>
      <c r="N3" s="25" t="s">
        <v>659</v>
      </c>
      <c r="O3" s="26" t="s">
        <v>22</v>
      </c>
      <c r="P3" s="266" t="s">
        <v>606</v>
      </c>
      <c r="Q3" s="17"/>
    </row>
    <row r="4" spans="1:17" ht="57.6" x14ac:dyDescent="0.3">
      <c r="A4" s="21" t="s">
        <v>656</v>
      </c>
      <c r="B4" s="22" t="s">
        <v>609</v>
      </c>
      <c r="C4" s="22"/>
      <c r="D4" s="22" t="s">
        <v>661</v>
      </c>
      <c r="E4" s="265" t="s">
        <v>26</v>
      </c>
      <c r="F4" s="265" t="s">
        <v>27</v>
      </c>
      <c r="G4" s="265" t="s">
        <v>28</v>
      </c>
      <c r="H4" s="24" t="s">
        <v>607</v>
      </c>
      <c r="I4" s="24" t="s">
        <v>19</v>
      </c>
      <c r="J4" s="24" t="s">
        <v>29</v>
      </c>
      <c r="K4" s="24" t="s">
        <v>608</v>
      </c>
      <c r="L4" s="24" t="s">
        <v>21</v>
      </c>
      <c r="M4" s="22" t="s">
        <v>658</v>
      </c>
      <c r="N4" s="22" t="s">
        <v>659</v>
      </c>
      <c r="O4" s="24" t="s">
        <v>22</v>
      </c>
      <c r="P4" s="265" t="s">
        <v>606</v>
      </c>
      <c r="Q4" s="23"/>
    </row>
    <row r="5" spans="1:17" ht="57.6" x14ac:dyDescent="0.3">
      <c r="A5" s="21" t="s">
        <v>656</v>
      </c>
      <c r="B5" s="25" t="s">
        <v>609</v>
      </c>
      <c r="C5" s="25"/>
      <c r="D5" s="25" t="s">
        <v>662</v>
      </c>
      <c r="E5" s="266" t="s">
        <v>30</v>
      </c>
      <c r="F5" s="266" t="s">
        <v>31</v>
      </c>
      <c r="G5" s="266" t="s">
        <v>32</v>
      </c>
      <c r="H5" s="26" t="s">
        <v>607</v>
      </c>
      <c r="I5" s="26" t="s">
        <v>19</v>
      </c>
      <c r="J5" s="26" t="s">
        <v>29</v>
      </c>
      <c r="K5" s="26" t="s">
        <v>608</v>
      </c>
      <c r="L5" s="26" t="s">
        <v>21</v>
      </c>
      <c r="M5" s="25" t="s">
        <v>658</v>
      </c>
      <c r="N5" s="25" t="s">
        <v>659</v>
      </c>
      <c r="O5" s="26" t="s">
        <v>22</v>
      </c>
      <c r="P5" s="266" t="s">
        <v>606</v>
      </c>
      <c r="Q5" s="17"/>
    </row>
    <row r="6" spans="1:17" ht="57.6" x14ac:dyDescent="0.3">
      <c r="A6" s="21" t="s">
        <v>656</v>
      </c>
      <c r="B6" s="22" t="s">
        <v>610</v>
      </c>
      <c r="C6" s="22"/>
      <c r="D6" s="22" t="s">
        <v>663</v>
      </c>
      <c r="E6" s="265" t="s">
        <v>33</v>
      </c>
      <c r="F6" s="265" t="s">
        <v>34</v>
      </c>
      <c r="G6" s="265" t="s">
        <v>35</v>
      </c>
      <c r="H6" s="24" t="s">
        <v>607</v>
      </c>
      <c r="I6" s="24" t="s">
        <v>19</v>
      </c>
      <c r="J6" s="24" t="s">
        <v>29</v>
      </c>
      <c r="K6" s="24" t="s">
        <v>608</v>
      </c>
      <c r="L6" s="24" t="s">
        <v>36</v>
      </c>
      <c r="M6" s="22" t="s">
        <v>664</v>
      </c>
      <c r="N6" s="22" t="s">
        <v>659</v>
      </c>
      <c r="O6" s="24" t="s">
        <v>37</v>
      </c>
      <c r="P6" s="265" t="s">
        <v>606</v>
      </c>
      <c r="Q6" s="23"/>
    </row>
    <row r="7" spans="1:17" ht="72" x14ac:dyDescent="0.3">
      <c r="A7" s="21" t="s">
        <v>656</v>
      </c>
      <c r="B7" s="267">
        <v>44405</v>
      </c>
      <c r="C7" s="25"/>
      <c r="D7" s="25" t="s">
        <v>665</v>
      </c>
      <c r="E7" s="266" t="s">
        <v>38</v>
      </c>
      <c r="F7" s="266" t="s">
        <v>39</v>
      </c>
      <c r="G7" s="266" t="s">
        <v>40</v>
      </c>
      <c r="H7" s="26" t="s">
        <v>607</v>
      </c>
      <c r="I7" s="26" t="s">
        <v>19</v>
      </c>
      <c r="J7" s="26" t="s">
        <v>29</v>
      </c>
      <c r="K7" s="26" t="s">
        <v>608</v>
      </c>
      <c r="L7" s="26" t="s">
        <v>21</v>
      </c>
      <c r="M7" s="25" t="s">
        <v>666</v>
      </c>
      <c r="N7" s="25" t="s">
        <v>667</v>
      </c>
      <c r="O7" s="26"/>
      <c r="P7" s="266" t="s">
        <v>606</v>
      </c>
      <c r="Q7" s="17"/>
    </row>
    <row r="8" spans="1:17" ht="72" x14ac:dyDescent="0.3">
      <c r="A8" s="21" t="s">
        <v>656</v>
      </c>
      <c r="B8" s="22" t="s">
        <v>1168</v>
      </c>
      <c r="C8" s="22"/>
      <c r="D8" s="22" t="s">
        <v>668</v>
      </c>
      <c r="E8" s="265" t="s">
        <v>41</v>
      </c>
      <c r="F8" s="265" t="s">
        <v>42</v>
      </c>
      <c r="G8" s="265" t="s">
        <v>43</v>
      </c>
      <c r="H8" s="24" t="s">
        <v>607</v>
      </c>
      <c r="I8" s="24" t="s">
        <v>19</v>
      </c>
      <c r="J8" s="24" t="s">
        <v>20</v>
      </c>
      <c r="K8" s="24" t="s">
        <v>608</v>
      </c>
      <c r="L8" s="24" t="s">
        <v>21</v>
      </c>
      <c r="M8" s="22" t="s">
        <v>666</v>
      </c>
      <c r="N8" s="22" t="s">
        <v>667</v>
      </c>
      <c r="O8" s="24"/>
      <c r="P8" s="265" t="s">
        <v>606</v>
      </c>
      <c r="Q8" s="23"/>
    </row>
    <row r="9" spans="1:17" ht="72" x14ac:dyDescent="0.3">
      <c r="A9" s="21" t="s">
        <v>656</v>
      </c>
      <c r="B9" s="25" t="s">
        <v>1086</v>
      </c>
      <c r="C9" s="25" t="s">
        <v>669</v>
      </c>
      <c r="D9" s="25" t="s">
        <v>670</v>
      </c>
      <c r="E9" s="266" t="s">
        <v>45</v>
      </c>
      <c r="F9" s="266" t="s">
        <v>46</v>
      </c>
      <c r="G9" s="266" t="s">
        <v>47</v>
      </c>
      <c r="H9" s="26" t="s">
        <v>611</v>
      </c>
      <c r="I9" s="26" t="s">
        <v>44</v>
      </c>
      <c r="J9" s="26" t="s">
        <v>20</v>
      </c>
      <c r="K9" s="26" t="s">
        <v>612</v>
      </c>
      <c r="L9" s="26" t="s">
        <v>613</v>
      </c>
      <c r="M9" s="25" t="s">
        <v>671</v>
      </c>
      <c r="N9" s="25" t="s">
        <v>667</v>
      </c>
      <c r="O9" s="26"/>
      <c r="P9" s="266" t="s">
        <v>606</v>
      </c>
      <c r="Q9" s="17"/>
    </row>
    <row r="10" spans="1:17" ht="57.6" x14ac:dyDescent="0.3">
      <c r="A10" s="21" t="s">
        <v>656</v>
      </c>
      <c r="B10" s="22" t="s">
        <v>614</v>
      </c>
      <c r="C10" s="22"/>
      <c r="D10" s="22" t="s">
        <v>672</v>
      </c>
      <c r="E10" s="265" t="s">
        <v>48</v>
      </c>
      <c r="F10" s="265" t="s">
        <v>49</v>
      </c>
      <c r="G10" s="265" t="s">
        <v>50</v>
      </c>
      <c r="H10" s="24" t="s">
        <v>607</v>
      </c>
      <c r="I10" s="24" t="s">
        <v>19</v>
      </c>
      <c r="J10" s="24" t="s">
        <v>29</v>
      </c>
      <c r="K10" s="24" t="s">
        <v>615</v>
      </c>
      <c r="L10" s="24" t="s">
        <v>51</v>
      </c>
      <c r="M10" s="22" t="s">
        <v>673</v>
      </c>
      <c r="N10" s="22" t="s">
        <v>659</v>
      </c>
      <c r="O10" s="24" t="s">
        <v>52</v>
      </c>
      <c r="P10" s="265" t="s">
        <v>606</v>
      </c>
      <c r="Q10" s="23"/>
    </row>
    <row r="11" spans="1:17" ht="72" x14ac:dyDescent="0.3">
      <c r="A11" s="21" t="s">
        <v>656</v>
      </c>
      <c r="B11" s="25" t="s">
        <v>1085</v>
      </c>
      <c r="C11" s="25"/>
      <c r="D11" s="25" t="s">
        <v>674</v>
      </c>
      <c r="E11" s="266" t="s">
        <v>53</v>
      </c>
      <c r="F11" s="266" t="s">
        <v>54</v>
      </c>
      <c r="G11" s="266" t="s">
        <v>55</v>
      </c>
      <c r="H11" s="26" t="s">
        <v>611</v>
      </c>
      <c r="I11" s="26" t="s">
        <v>44</v>
      </c>
      <c r="J11" s="26" t="s">
        <v>20</v>
      </c>
      <c r="K11" s="26" t="s">
        <v>608</v>
      </c>
      <c r="L11" s="26" t="s">
        <v>56</v>
      </c>
      <c r="M11" s="25" t="s">
        <v>675</v>
      </c>
      <c r="N11" s="25" t="s">
        <v>659</v>
      </c>
      <c r="O11" s="26" t="s">
        <v>57</v>
      </c>
      <c r="P11" s="266" t="s">
        <v>606</v>
      </c>
      <c r="Q11" s="17"/>
    </row>
    <row r="12" spans="1:17" ht="72" x14ac:dyDescent="0.3">
      <c r="A12" s="21" t="s">
        <v>656</v>
      </c>
      <c r="B12" s="22" t="s">
        <v>1085</v>
      </c>
      <c r="C12" s="22"/>
      <c r="D12" s="22" t="s">
        <v>676</v>
      </c>
      <c r="E12" s="265" t="s">
        <v>58</v>
      </c>
      <c r="F12" s="265" t="s">
        <v>59</v>
      </c>
      <c r="G12" s="265" t="s">
        <v>60</v>
      </c>
      <c r="H12" s="24" t="s">
        <v>611</v>
      </c>
      <c r="I12" s="24" t="s">
        <v>44</v>
      </c>
      <c r="J12" s="24" t="s">
        <v>20</v>
      </c>
      <c r="K12" s="24" t="s">
        <v>608</v>
      </c>
      <c r="L12" s="24" t="s">
        <v>56</v>
      </c>
      <c r="M12" s="22" t="s">
        <v>675</v>
      </c>
      <c r="N12" s="22" t="s">
        <v>659</v>
      </c>
      <c r="O12" s="24" t="s">
        <v>57</v>
      </c>
      <c r="P12" s="265" t="s">
        <v>606</v>
      </c>
      <c r="Q12" s="23"/>
    </row>
    <row r="13" spans="1:17" ht="72" x14ac:dyDescent="0.3">
      <c r="A13" s="21" t="s">
        <v>656</v>
      </c>
      <c r="B13" s="25" t="s">
        <v>616</v>
      </c>
      <c r="C13" s="25"/>
      <c r="D13" s="25" t="s">
        <v>677</v>
      </c>
      <c r="E13" s="266" t="s">
        <v>61</v>
      </c>
      <c r="F13" s="266" t="s">
        <v>62</v>
      </c>
      <c r="G13" s="266" t="s">
        <v>63</v>
      </c>
      <c r="H13" s="26" t="s">
        <v>611</v>
      </c>
      <c r="I13" s="26" t="s">
        <v>44</v>
      </c>
      <c r="J13" s="26" t="s">
        <v>29</v>
      </c>
      <c r="K13" s="26" t="s">
        <v>608</v>
      </c>
      <c r="L13" s="26" t="s">
        <v>56</v>
      </c>
      <c r="M13" s="25" t="s">
        <v>678</v>
      </c>
      <c r="N13" s="25" t="s">
        <v>659</v>
      </c>
      <c r="O13" s="26" t="s">
        <v>57</v>
      </c>
      <c r="P13" s="266" t="s">
        <v>606</v>
      </c>
      <c r="Q13" s="17"/>
    </row>
    <row r="14" spans="1:17" ht="72" x14ac:dyDescent="0.3">
      <c r="A14" s="21" t="s">
        <v>656</v>
      </c>
      <c r="B14" s="22" t="s">
        <v>1085</v>
      </c>
      <c r="C14" s="22"/>
      <c r="D14" s="22" t="s">
        <v>679</v>
      </c>
      <c r="E14" s="265" t="s">
        <v>64</v>
      </c>
      <c r="F14" s="265" t="s">
        <v>65</v>
      </c>
      <c r="G14" s="265" t="s">
        <v>66</v>
      </c>
      <c r="H14" s="24" t="s">
        <v>611</v>
      </c>
      <c r="I14" s="24" t="s">
        <v>44</v>
      </c>
      <c r="J14" s="24" t="s">
        <v>20</v>
      </c>
      <c r="K14" s="24" t="s">
        <v>608</v>
      </c>
      <c r="L14" s="24" t="s">
        <v>56</v>
      </c>
      <c r="M14" s="22" t="s">
        <v>675</v>
      </c>
      <c r="N14" s="22" t="s">
        <v>659</v>
      </c>
      <c r="O14" s="24" t="s">
        <v>57</v>
      </c>
      <c r="P14" s="265" t="s">
        <v>606</v>
      </c>
      <c r="Q14" s="23"/>
    </row>
    <row r="15" spans="1:17" ht="86.4" x14ac:dyDescent="0.3">
      <c r="A15" s="21" t="s">
        <v>656</v>
      </c>
      <c r="B15" s="25" t="s">
        <v>1087</v>
      </c>
      <c r="C15" s="25"/>
      <c r="D15" s="25" t="s">
        <v>680</v>
      </c>
      <c r="E15" s="266" t="s">
        <v>67</v>
      </c>
      <c r="F15" s="266" t="s">
        <v>68</v>
      </c>
      <c r="G15" s="266" t="s">
        <v>69</v>
      </c>
      <c r="H15" s="26" t="s">
        <v>617</v>
      </c>
      <c r="I15" s="26" t="s">
        <v>19</v>
      </c>
      <c r="J15" s="26" t="s">
        <v>20</v>
      </c>
      <c r="K15" s="26" t="s">
        <v>608</v>
      </c>
      <c r="L15" s="26" t="s">
        <v>56</v>
      </c>
      <c r="M15" s="25" t="s">
        <v>681</v>
      </c>
      <c r="N15" s="25" t="s">
        <v>667</v>
      </c>
      <c r="O15" s="26"/>
      <c r="P15" s="266" t="s">
        <v>606</v>
      </c>
      <c r="Q15" s="17"/>
    </row>
    <row r="16" spans="1:17" ht="100.8" x14ac:dyDescent="0.3">
      <c r="A16" s="21" t="s">
        <v>656</v>
      </c>
      <c r="B16" s="22" t="s">
        <v>618</v>
      </c>
      <c r="C16" s="22" t="s">
        <v>682</v>
      </c>
      <c r="D16" s="22" t="s">
        <v>683</v>
      </c>
      <c r="E16" s="265" t="s">
        <v>70</v>
      </c>
      <c r="F16" s="265" t="s">
        <v>71</v>
      </c>
      <c r="G16" s="265" t="s">
        <v>72</v>
      </c>
      <c r="H16" s="24" t="s">
        <v>607</v>
      </c>
      <c r="I16" s="24" t="s">
        <v>44</v>
      </c>
      <c r="J16" s="24" t="s">
        <v>29</v>
      </c>
      <c r="K16" s="24" t="s">
        <v>612</v>
      </c>
      <c r="L16" s="24" t="s">
        <v>619</v>
      </c>
      <c r="M16" s="22" t="s">
        <v>684</v>
      </c>
      <c r="N16" s="22" t="s">
        <v>659</v>
      </c>
      <c r="O16" s="24" t="s">
        <v>73</v>
      </c>
      <c r="P16" s="265" t="s">
        <v>606</v>
      </c>
      <c r="Q16" s="23"/>
    </row>
    <row r="17" spans="1:17" ht="57.6" x14ac:dyDescent="0.3">
      <c r="A17" s="21" t="s">
        <v>656</v>
      </c>
      <c r="B17" s="25" t="s">
        <v>620</v>
      </c>
      <c r="C17" s="25"/>
      <c r="D17" s="25" t="s">
        <v>685</v>
      </c>
      <c r="E17" s="266" t="s">
        <v>74</v>
      </c>
      <c r="F17" s="266" t="s">
        <v>75</v>
      </c>
      <c r="G17" s="266" t="s">
        <v>76</v>
      </c>
      <c r="H17" s="26" t="s">
        <v>607</v>
      </c>
      <c r="I17" s="26" t="s">
        <v>19</v>
      </c>
      <c r="J17" s="26" t="s">
        <v>20</v>
      </c>
      <c r="K17" s="26" t="s">
        <v>608</v>
      </c>
      <c r="L17" s="26" t="s">
        <v>56</v>
      </c>
      <c r="M17" s="25" t="s">
        <v>686</v>
      </c>
      <c r="N17" s="25" t="s">
        <v>659</v>
      </c>
      <c r="O17" s="26" t="s">
        <v>77</v>
      </c>
      <c r="P17" s="266" t="s">
        <v>606</v>
      </c>
      <c r="Q17" s="17"/>
    </row>
    <row r="18" spans="1:17" ht="57.6" x14ac:dyDescent="0.3">
      <c r="A18" s="21" t="s">
        <v>656</v>
      </c>
      <c r="B18" s="22" t="s">
        <v>620</v>
      </c>
      <c r="C18" s="22"/>
      <c r="D18" s="22" t="s">
        <v>687</v>
      </c>
      <c r="E18" s="265" t="s">
        <v>78</v>
      </c>
      <c r="F18" s="265" t="s">
        <v>79</v>
      </c>
      <c r="G18" s="265" t="s">
        <v>80</v>
      </c>
      <c r="H18" s="24" t="s">
        <v>607</v>
      </c>
      <c r="I18" s="24" t="s">
        <v>19</v>
      </c>
      <c r="J18" s="24" t="s">
        <v>20</v>
      </c>
      <c r="K18" s="24" t="s">
        <v>608</v>
      </c>
      <c r="L18" s="24" t="s">
        <v>56</v>
      </c>
      <c r="M18" s="22" t="s">
        <v>686</v>
      </c>
      <c r="N18" s="22" t="s">
        <v>659</v>
      </c>
      <c r="O18" s="24" t="s">
        <v>77</v>
      </c>
      <c r="P18" s="265" t="s">
        <v>606</v>
      </c>
      <c r="Q18" s="23"/>
    </row>
    <row r="19" spans="1:17" ht="57.6" x14ac:dyDescent="0.3">
      <c r="A19" s="21" t="s">
        <v>656</v>
      </c>
      <c r="B19" s="25" t="s">
        <v>621</v>
      </c>
      <c r="C19" s="25"/>
      <c r="D19" s="25" t="s">
        <v>688</v>
      </c>
      <c r="E19" s="266" t="s">
        <v>81</v>
      </c>
      <c r="F19" s="266" t="s">
        <v>82</v>
      </c>
      <c r="G19" s="266" t="s">
        <v>83</v>
      </c>
      <c r="H19" s="26" t="s">
        <v>607</v>
      </c>
      <c r="I19" s="26" t="s">
        <v>19</v>
      </c>
      <c r="J19" s="26" t="s">
        <v>20</v>
      </c>
      <c r="K19" s="26" t="s">
        <v>608</v>
      </c>
      <c r="L19" s="26" t="s">
        <v>56</v>
      </c>
      <c r="M19" s="25" t="s">
        <v>686</v>
      </c>
      <c r="N19" s="25" t="s">
        <v>659</v>
      </c>
      <c r="O19" s="26" t="s">
        <v>77</v>
      </c>
      <c r="P19" s="266" t="s">
        <v>606</v>
      </c>
      <c r="Q19" s="17"/>
    </row>
    <row r="20" spans="1:17" ht="57.6" x14ac:dyDescent="0.3">
      <c r="A20" s="21" t="s">
        <v>656</v>
      </c>
      <c r="B20" s="22" t="s">
        <v>621</v>
      </c>
      <c r="C20" s="22"/>
      <c r="D20" s="22" t="s">
        <v>689</v>
      </c>
      <c r="E20" s="265" t="s">
        <v>84</v>
      </c>
      <c r="F20" s="265" t="s">
        <v>85</v>
      </c>
      <c r="G20" s="265" t="s">
        <v>86</v>
      </c>
      <c r="H20" s="24" t="s">
        <v>607</v>
      </c>
      <c r="I20" s="24" t="s">
        <v>19</v>
      </c>
      <c r="J20" s="24" t="s">
        <v>20</v>
      </c>
      <c r="K20" s="24" t="s">
        <v>608</v>
      </c>
      <c r="L20" s="24" t="s">
        <v>56</v>
      </c>
      <c r="M20" s="22" t="s">
        <v>686</v>
      </c>
      <c r="N20" s="22" t="s">
        <v>659</v>
      </c>
      <c r="O20" s="24" t="s">
        <v>77</v>
      </c>
      <c r="P20" s="265" t="s">
        <v>606</v>
      </c>
      <c r="Q20" s="23"/>
    </row>
    <row r="21" spans="1:17" ht="86.4" x14ac:dyDescent="0.3">
      <c r="A21" s="21" t="s">
        <v>656</v>
      </c>
      <c r="B21" s="25" t="s">
        <v>622</v>
      </c>
      <c r="C21" s="25"/>
      <c r="D21" s="25" t="s">
        <v>690</v>
      </c>
      <c r="E21" s="266" t="s">
        <v>87</v>
      </c>
      <c r="F21" s="266" t="s">
        <v>88</v>
      </c>
      <c r="G21" s="266" t="s">
        <v>89</v>
      </c>
      <c r="H21" s="26" t="s">
        <v>607</v>
      </c>
      <c r="I21" s="26" t="s">
        <v>19</v>
      </c>
      <c r="J21" s="26" t="s">
        <v>29</v>
      </c>
      <c r="K21" s="26" t="s">
        <v>612</v>
      </c>
      <c r="L21" s="26" t="s">
        <v>56</v>
      </c>
      <c r="M21" s="25" t="s">
        <v>691</v>
      </c>
      <c r="N21" s="25" t="s">
        <v>659</v>
      </c>
      <c r="O21" s="26" t="s">
        <v>90</v>
      </c>
      <c r="P21" s="266" t="s">
        <v>606</v>
      </c>
      <c r="Q21" s="17"/>
    </row>
    <row r="22" spans="1:17" ht="43.2" x14ac:dyDescent="0.3">
      <c r="A22" s="21" t="s">
        <v>656</v>
      </c>
      <c r="B22" s="22" t="s">
        <v>1168</v>
      </c>
      <c r="C22" s="22" t="s">
        <v>692</v>
      </c>
      <c r="D22" s="22" t="s">
        <v>693</v>
      </c>
      <c r="E22" s="265" t="s">
        <v>91</v>
      </c>
      <c r="F22" s="265" t="s">
        <v>92</v>
      </c>
      <c r="G22" s="265" t="s">
        <v>93</v>
      </c>
      <c r="H22" s="24" t="s">
        <v>623</v>
      </c>
      <c r="I22" s="24" t="s">
        <v>44</v>
      </c>
      <c r="J22" s="24" t="s">
        <v>20</v>
      </c>
      <c r="K22" s="24" t="s">
        <v>624</v>
      </c>
      <c r="L22" s="24" t="s">
        <v>21</v>
      </c>
      <c r="M22" s="22" t="s">
        <v>694</v>
      </c>
      <c r="N22" s="22" t="s">
        <v>667</v>
      </c>
      <c r="O22" s="24"/>
      <c r="P22" s="265" t="s">
        <v>606</v>
      </c>
      <c r="Q22" s="23"/>
    </row>
    <row r="23" spans="1:17" ht="57.6" x14ac:dyDescent="0.3">
      <c r="A23" s="21" t="s">
        <v>656</v>
      </c>
      <c r="B23" s="25" t="s">
        <v>1088</v>
      </c>
      <c r="C23" s="25"/>
      <c r="D23" s="25" t="s">
        <v>695</v>
      </c>
      <c r="E23" s="266" t="s">
        <v>1169</v>
      </c>
      <c r="F23" s="266" t="s">
        <v>94</v>
      </c>
      <c r="G23" s="266" t="s">
        <v>95</v>
      </c>
      <c r="H23" s="26" t="s">
        <v>607</v>
      </c>
      <c r="I23" s="26" t="s">
        <v>19</v>
      </c>
      <c r="J23" s="26" t="s">
        <v>20</v>
      </c>
      <c r="K23" s="26" t="s">
        <v>608</v>
      </c>
      <c r="L23" s="26" t="s">
        <v>96</v>
      </c>
      <c r="M23" s="25" t="s">
        <v>696</v>
      </c>
      <c r="N23" s="25" t="s">
        <v>659</v>
      </c>
      <c r="O23" s="26" t="s">
        <v>97</v>
      </c>
      <c r="P23" s="266" t="s">
        <v>606</v>
      </c>
      <c r="Q23" s="17"/>
    </row>
    <row r="24" spans="1:17" ht="57.6" x14ac:dyDescent="0.3">
      <c r="A24" s="21" t="s">
        <v>656</v>
      </c>
      <c r="B24" s="22" t="s">
        <v>1085</v>
      </c>
      <c r="C24" s="22"/>
      <c r="D24" s="22" t="s">
        <v>698</v>
      </c>
      <c r="E24" s="265" t="s">
        <v>98</v>
      </c>
      <c r="F24" s="265" t="s">
        <v>99</v>
      </c>
      <c r="G24" s="265" t="s">
        <v>100</v>
      </c>
      <c r="H24" s="24" t="s">
        <v>607</v>
      </c>
      <c r="I24" s="24" t="s">
        <v>19</v>
      </c>
      <c r="J24" s="24" t="s">
        <v>20</v>
      </c>
      <c r="K24" s="24" t="s">
        <v>608</v>
      </c>
      <c r="L24" s="24" t="s">
        <v>21</v>
      </c>
      <c r="M24" s="22" t="s">
        <v>658</v>
      </c>
      <c r="N24" s="22" t="s">
        <v>659</v>
      </c>
      <c r="O24" s="24" t="s">
        <v>22</v>
      </c>
      <c r="P24" s="265" t="s">
        <v>606</v>
      </c>
      <c r="Q24" s="23"/>
    </row>
    <row r="25" spans="1:17" ht="57.6" x14ac:dyDescent="0.3">
      <c r="A25" s="21" t="s">
        <v>656</v>
      </c>
      <c r="B25" s="25" t="s">
        <v>1170</v>
      </c>
      <c r="C25" s="25"/>
      <c r="D25" s="25" t="s">
        <v>699</v>
      </c>
      <c r="E25" s="266" t="s">
        <v>101</v>
      </c>
      <c r="F25" s="266" t="s">
        <v>102</v>
      </c>
      <c r="G25" s="266" t="s">
        <v>103</v>
      </c>
      <c r="H25" s="26" t="s">
        <v>607</v>
      </c>
      <c r="I25" s="26" t="s">
        <v>19</v>
      </c>
      <c r="J25" s="26" t="s">
        <v>20</v>
      </c>
      <c r="K25" s="26" t="s">
        <v>608</v>
      </c>
      <c r="L25" s="26" t="s">
        <v>56</v>
      </c>
      <c r="M25" s="25" t="s">
        <v>686</v>
      </c>
      <c r="N25" s="25" t="s">
        <v>659</v>
      </c>
      <c r="O25" s="26" t="s">
        <v>77</v>
      </c>
      <c r="P25" s="266" t="s">
        <v>606</v>
      </c>
      <c r="Q25" s="17"/>
    </row>
    <row r="26" spans="1:17" ht="57.6" x14ac:dyDescent="0.3">
      <c r="A26" s="21" t="s">
        <v>656</v>
      </c>
      <c r="B26" s="22" t="s">
        <v>621</v>
      </c>
      <c r="C26" s="22"/>
      <c r="D26" s="22" t="s">
        <v>700</v>
      </c>
      <c r="E26" s="265" t="s">
        <v>104</v>
      </c>
      <c r="F26" s="265" t="s">
        <v>105</v>
      </c>
      <c r="G26" s="265" t="s">
        <v>106</v>
      </c>
      <c r="H26" s="24" t="s">
        <v>607</v>
      </c>
      <c r="I26" s="24" t="s">
        <v>19</v>
      </c>
      <c r="J26" s="24" t="s">
        <v>29</v>
      </c>
      <c r="K26" s="24" t="s">
        <v>608</v>
      </c>
      <c r="L26" s="24" t="s">
        <v>56</v>
      </c>
      <c r="M26" s="22" t="s">
        <v>686</v>
      </c>
      <c r="N26" s="22" t="s">
        <v>659</v>
      </c>
      <c r="O26" s="24" t="s">
        <v>77</v>
      </c>
      <c r="P26" s="265" t="s">
        <v>606</v>
      </c>
      <c r="Q26" s="23"/>
    </row>
    <row r="27" spans="1:17" ht="57.6" x14ac:dyDescent="0.3">
      <c r="A27" s="21" t="s">
        <v>656</v>
      </c>
      <c r="B27" s="25" t="s">
        <v>1170</v>
      </c>
      <c r="C27" s="25"/>
      <c r="D27" s="25" t="s">
        <v>701</v>
      </c>
      <c r="E27" s="266" t="s">
        <v>107</v>
      </c>
      <c r="F27" s="266" t="s">
        <v>108</v>
      </c>
      <c r="G27" s="266" t="s">
        <v>109</v>
      </c>
      <c r="H27" s="26" t="s">
        <v>607</v>
      </c>
      <c r="I27" s="26" t="s">
        <v>19</v>
      </c>
      <c r="J27" s="26" t="s">
        <v>20</v>
      </c>
      <c r="K27" s="26" t="s">
        <v>608</v>
      </c>
      <c r="L27" s="26" t="s">
        <v>56</v>
      </c>
      <c r="M27" s="25" t="s">
        <v>686</v>
      </c>
      <c r="N27" s="25" t="s">
        <v>659</v>
      </c>
      <c r="O27" s="26" t="s">
        <v>77</v>
      </c>
      <c r="P27" s="266" t="s">
        <v>606</v>
      </c>
      <c r="Q27" s="17"/>
    </row>
    <row r="28" spans="1:17" ht="57.6" x14ac:dyDescent="0.3">
      <c r="A28" s="21" t="s">
        <v>656</v>
      </c>
      <c r="B28" s="22" t="s">
        <v>1171</v>
      </c>
      <c r="C28" s="22"/>
      <c r="D28" s="22" t="s">
        <v>702</v>
      </c>
      <c r="E28" s="265" t="s">
        <v>110</v>
      </c>
      <c r="F28" s="265" t="s">
        <v>111</v>
      </c>
      <c r="G28" s="265" t="s">
        <v>112</v>
      </c>
      <c r="H28" s="24" t="s">
        <v>607</v>
      </c>
      <c r="I28" s="24" t="s">
        <v>19</v>
      </c>
      <c r="J28" s="24" t="s">
        <v>20</v>
      </c>
      <c r="K28" s="24" t="s">
        <v>612</v>
      </c>
      <c r="L28" s="24" t="s">
        <v>613</v>
      </c>
      <c r="M28" s="22" t="s">
        <v>703</v>
      </c>
      <c r="N28" s="22" t="s">
        <v>659</v>
      </c>
      <c r="O28" s="24" t="s">
        <v>113</v>
      </c>
      <c r="P28" s="265" t="s">
        <v>606</v>
      </c>
      <c r="Q28" s="23"/>
    </row>
    <row r="29" spans="1:17" ht="57.6" x14ac:dyDescent="0.3">
      <c r="A29" s="21" t="s">
        <v>656</v>
      </c>
      <c r="B29" s="25" t="s">
        <v>1089</v>
      </c>
      <c r="C29" s="25" t="s">
        <v>704</v>
      </c>
      <c r="D29" s="25" t="s">
        <v>705</v>
      </c>
      <c r="E29" s="266" t="s">
        <v>114</v>
      </c>
      <c r="F29" s="266" t="s">
        <v>627</v>
      </c>
      <c r="G29" s="266" t="s">
        <v>628</v>
      </c>
      <c r="H29" s="26" t="s">
        <v>617</v>
      </c>
      <c r="I29" s="26" t="s">
        <v>44</v>
      </c>
      <c r="J29" s="26" t="s">
        <v>20</v>
      </c>
      <c r="K29" s="26" t="s">
        <v>612</v>
      </c>
      <c r="L29" s="26" t="s">
        <v>619</v>
      </c>
      <c r="M29" s="25" t="s">
        <v>706</v>
      </c>
      <c r="N29" s="25" t="s">
        <v>667</v>
      </c>
      <c r="O29" s="26"/>
      <c r="P29" s="266" t="s">
        <v>606</v>
      </c>
      <c r="Q29" s="17"/>
    </row>
    <row r="30" spans="1:17" ht="57.6" x14ac:dyDescent="0.3">
      <c r="A30" s="21" t="s">
        <v>656</v>
      </c>
      <c r="B30" s="22" t="s">
        <v>1089</v>
      </c>
      <c r="C30" s="22" t="s">
        <v>707</v>
      </c>
      <c r="D30" s="22" t="s">
        <v>708</v>
      </c>
      <c r="E30" s="265" t="s">
        <v>116</v>
      </c>
      <c r="F30" s="265" t="s">
        <v>115</v>
      </c>
      <c r="G30" s="265" t="s">
        <v>629</v>
      </c>
      <c r="H30" s="24" t="s">
        <v>617</v>
      </c>
      <c r="I30" s="24" t="s">
        <v>44</v>
      </c>
      <c r="J30" s="24" t="s">
        <v>20</v>
      </c>
      <c r="K30" s="24" t="s">
        <v>612</v>
      </c>
      <c r="L30" s="24" t="s">
        <v>619</v>
      </c>
      <c r="M30" s="22" t="s">
        <v>706</v>
      </c>
      <c r="N30" s="22" t="s">
        <v>667</v>
      </c>
      <c r="O30" s="24"/>
      <c r="P30" s="265" t="s">
        <v>606</v>
      </c>
      <c r="Q30" s="23"/>
    </row>
    <row r="31" spans="1:17" ht="57.6" x14ac:dyDescent="0.3">
      <c r="A31" s="21" t="s">
        <v>656</v>
      </c>
      <c r="B31" s="25" t="s">
        <v>622</v>
      </c>
      <c r="C31" s="25" t="s">
        <v>709</v>
      </c>
      <c r="D31" s="25" t="s">
        <v>710</v>
      </c>
      <c r="E31" s="266" t="s">
        <v>117</v>
      </c>
      <c r="F31" s="266" t="s">
        <v>118</v>
      </c>
      <c r="G31" s="266" t="s">
        <v>119</v>
      </c>
      <c r="H31" s="26" t="s">
        <v>607</v>
      </c>
      <c r="I31" s="26" t="s">
        <v>44</v>
      </c>
      <c r="J31" s="26" t="s">
        <v>29</v>
      </c>
      <c r="K31" s="26" t="s">
        <v>624</v>
      </c>
      <c r="L31" s="26" t="s">
        <v>56</v>
      </c>
      <c r="M31" s="25" t="s">
        <v>711</v>
      </c>
      <c r="N31" s="25" t="s">
        <v>659</v>
      </c>
      <c r="O31" s="26" t="s">
        <v>120</v>
      </c>
      <c r="P31" s="266" t="s">
        <v>606</v>
      </c>
      <c r="Q31" s="17"/>
    </row>
    <row r="32" spans="1:17" ht="57.6" x14ac:dyDescent="0.3">
      <c r="A32" s="21" t="s">
        <v>656</v>
      </c>
      <c r="B32" s="22" t="s">
        <v>622</v>
      </c>
      <c r="C32" s="22" t="s">
        <v>712</v>
      </c>
      <c r="D32" s="22" t="s">
        <v>713</v>
      </c>
      <c r="E32" s="265" t="s">
        <v>121</v>
      </c>
      <c r="F32" s="265" t="s">
        <v>122</v>
      </c>
      <c r="G32" s="265" t="s">
        <v>123</v>
      </c>
      <c r="H32" s="24" t="s">
        <v>607</v>
      </c>
      <c r="I32" s="24" t="s">
        <v>44</v>
      </c>
      <c r="J32" s="24" t="s">
        <v>29</v>
      </c>
      <c r="K32" s="24" t="s">
        <v>624</v>
      </c>
      <c r="L32" s="24" t="s">
        <v>56</v>
      </c>
      <c r="M32" s="22" t="s">
        <v>711</v>
      </c>
      <c r="N32" s="22" t="s">
        <v>659</v>
      </c>
      <c r="O32" s="24" t="s">
        <v>120</v>
      </c>
      <c r="P32" s="265" t="s">
        <v>606</v>
      </c>
      <c r="Q32" s="23"/>
    </row>
    <row r="33" spans="1:17" ht="86.4" x14ac:dyDescent="0.3">
      <c r="A33" s="21" t="s">
        <v>656</v>
      </c>
      <c r="B33" s="25" t="s">
        <v>618</v>
      </c>
      <c r="C33" s="25"/>
      <c r="D33" s="25" t="s">
        <v>714</v>
      </c>
      <c r="E33" s="266" t="s">
        <v>124</v>
      </c>
      <c r="F33" s="266" t="s">
        <v>125</v>
      </c>
      <c r="G33" s="266" t="s">
        <v>126</v>
      </c>
      <c r="H33" s="26" t="s">
        <v>607</v>
      </c>
      <c r="I33" s="26" t="s">
        <v>19</v>
      </c>
      <c r="J33" s="26" t="s">
        <v>29</v>
      </c>
      <c r="K33" s="26" t="s">
        <v>624</v>
      </c>
      <c r="L33" s="26" t="s">
        <v>619</v>
      </c>
      <c r="M33" s="25" t="s">
        <v>715</v>
      </c>
      <c r="N33" s="25" t="s">
        <v>667</v>
      </c>
      <c r="O33" s="26"/>
      <c r="P33" s="266" t="s">
        <v>606</v>
      </c>
      <c r="Q33" s="17"/>
    </row>
    <row r="34" spans="1:17" ht="57.6" x14ac:dyDescent="0.3">
      <c r="A34" s="21" t="s">
        <v>656</v>
      </c>
      <c r="B34" s="22" t="s">
        <v>1085</v>
      </c>
      <c r="C34" s="22"/>
      <c r="D34" s="22" t="s">
        <v>716</v>
      </c>
      <c r="E34" s="265" t="s">
        <v>127</v>
      </c>
      <c r="F34" s="265" t="s">
        <v>128</v>
      </c>
      <c r="G34" s="265" t="s">
        <v>129</v>
      </c>
      <c r="H34" s="24" t="s">
        <v>607</v>
      </c>
      <c r="I34" s="24" t="s">
        <v>19</v>
      </c>
      <c r="J34" s="24" t="s">
        <v>20</v>
      </c>
      <c r="K34" s="24" t="s">
        <v>630</v>
      </c>
      <c r="L34" s="24" t="s">
        <v>21</v>
      </c>
      <c r="M34" s="22" t="s">
        <v>717</v>
      </c>
      <c r="N34" s="22" t="s">
        <v>667</v>
      </c>
      <c r="O34" s="24"/>
      <c r="P34" s="265" t="s">
        <v>606</v>
      </c>
      <c r="Q34" s="23"/>
    </row>
    <row r="35" spans="1:17" ht="57.6" x14ac:dyDescent="0.3">
      <c r="A35" s="21" t="s">
        <v>656</v>
      </c>
      <c r="B35" s="25" t="s">
        <v>1090</v>
      </c>
      <c r="C35" s="25" t="s">
        <v>718</v>
      </c>
      <c r="D35" s="25" t="s">
        <v>719</v>
      </c>
      <c r="E35" s="266" t="s">
        <v>130</v>
      </c>
      <c r="F35" s="266" t="s">
        <v>131</v>
      </c>
      <c r="G35" s="266" t="s">
        <v>132</v>
      </c>
      <c r="H35" s="26" t="s">
        <v>607</v>
      </c>
      <c r="I35" s="26" t="s">
        <v>44</v>
      </c>
      <c r="J35" s="26" t="s">
        <v>20</v>
      </c>
      <c r="K35" s="26" t="s">
        <v>624</v>
      </c>
      <c r="L35" s="26" t="s">
        <v>51</v>
      </c>
      <c r="M35" s="25" t="s">
        <v>720</v>
      </c>
      <c r="N35" s="25" t="s">
        <v>659</v>
      </c>
      <c r="O35" s="26" t="s">
        <v>133</v>
      </c>
      <c r="P35" s="266" t="s">
        <v>606</v>
      </c>
      <c r="Q35" s="17"/>
    </row>
    <row r="36" spans="1:17" ht="57.6" x14ac:dyDescent="0.3">
      <c r="A36" s="21" t="s">
        <v>656</v>
      </c>
      <c r="B36" s="22" t="s">
        <v>1090</v>
      </c>
      <c r="C36" s="22" t="s">
        <v>721</v>
      </c>
      <c r="D36" s="22" t="s">
        <v>722</v>
      </c>
      <c r="E36" s="265" t="s">
        <v>134</v>
      </c>
      <c r="F36" s="265" t="s">
        <v>135</v>
      </c>
      <c r="G36" s="265" t="s">
        <v>136</v>
      </c>
      <c r="H36" s="24" t="s">
        <v>607</v>
      </c>
      <c r="I36" s="24" t="s">
        <v>44</v>
      </c>
      <c r="J36" s="24" t="s">
        <v>20</v>
      </c>
      <c r="K36" s="24" t="s">
        <v>624</v>
      </c>
      <c r="L36" s="24" t="s">
        <v>51</v>
      </c>
      <c r="M36" s="22" t="s">
        <v>720</v>
      </c>
      <c r="N36" s="22" t="s">
        <v>659</v>
      </c>
      <c r="O36" s="24" t="s">
        <v>133</v>
      </c>
      <c r="P36" s="265" t="s">
        <v>606</v>
      </c>
      <c r="Q36" s="23"/>
    </row>
    <row r="37" spans="1:17" ht="57.6" x14ac:dyDescent="0.3">
      <c r="A37" s="21" t="s">
        <v>656</v>
      </c>
      <c r="B37" s="25" t="s">
        <v>1090</v>
      </c>
      <c r="C37" s="25" t="s">
        <v>723</v>
      </c>
      <c r="D37" s="25" t="s">
        <v>724</v>
      </c>
      <c r="E37" s="266" t="s">
        <v>137</v>
      </c>
      <c r="F37" s="266" t="s">
        <v>138</v>
      </c>
      <c r="G37" s="266" t="s">
        <v>139</v>
      </c>
      <c r="H37" s="26" t="s">
        <v>607</v>
      </c>
      <c r="I37" s="26" t="s">
        <v>44</v>
      </c>
      <c r="J37" s="26" t="s">
        <v>20</v>
      </c>
      <c r="K37" s="26" t="s">
        <v>624</v>
      </c>
      <c r="L37" s="26" t="s">
        <v>51</v>
      </c>
      <c r="M37" s="25" t="s">
        <v>720</v>
      </c>
      <c r="N37" s="25" t="s">
        <v>659</v>
      </c>
      <c r="O37" s="26" t="s">
        <v>133</v>
      </c>
      <c r="P37" s="266" t="s">
        <v>606</v>
      </c>
      <c r="Q37" s="17"/>
    </row>
    <row r="38" spans="1:17" ht="57.6" x14ac:dyDescent="0.3">
      <c r="A38" s="21" t="s">
        <v>656</v>
      </c>
      <c r="B38" s="22" t="s">
        <v>1090</v>
      </c>
      <c r="C38" s="22" t="s">
        <v>725</v>
      </c>
      <c r="D38" s="22" t="s">
        <v>726</v>
      </c>
      <c r="E38" s="265" t="s">
        <v>140</v>
      </c>
      <c r="F38" s="265" t="s">
        <v>141</v>
      </c>
      <c r="G38" s="265" t="s">
        <v>142</v>
      </c>
      <c r="H38" s="24" t="s">
        <v>607</v>
      </c>
      <c r="I38" s="24" t="s">
        <v>44</v>
      </c>
      <c r="J38" s="24" t="s">
        <v>20</v>
      </c>
      <c r="K38" s="24" t="s">
        <v>624</v>
      </c>
      <c r="L38" s="24" t="s">
        <v>51</v>
      </c>
      <c r="M38" s="22" t="s">
        <v>720</v>
      </c>
      <c r="N38" s="22" t="s">
        <v>659</v>
      </c>
      <c r="O38" s="24" t="s">
        <v>133</v>
      </c>
      <c r="P38" s="265" t="s">
        <v>606</v>
      </c>
      <c r="Q38" s="23"/>
    </row>
    <row r="39" spans="1:17" ht="57.6" x14ac:dyDescent="0.3">
      <c r="A39" s="21" t="s">
        <v>656</v>
      </c>
      <c r="B39" s="25" t="s">
        <v>1090</v>
      </c>
      <c r="C39" s="25" t="s">
        <v>727</v>
      </c>
      <c r="D39" s="25" t="s">
        <v>728</v>
      </c>
      <c r="E39" s="266" t="s">
        <v>143</v>
      </c>
      <c r="F39" s="266" t="s">
        <v>144</v>
      </c>
      <c r="G39" s="266" t="s">
        <v>145</v>
      </c>
      <c r="H39" s="26" t="s">
        <v>607</v>
      </c>
      <c r="I39" s="26" t="s">
        <v>44</v>
      </c>
      <c r="J39" s="26" t="s">
        <v>20</v>
      </c>
      <c r="K39" s="26" t="s">
        <v>624</v>
      </c>
      <c r="L39" s="26" t="s">
        <v>51</v>
      </c>
      <c r="M39" s="25" t="s">
        <v>720</v>
      </c>
      <c r="N39" s="25" t="s">
        <v>659</v>
      </c>
      <c r="O39" s="26" t="s">
        <v>133</v>
      </c>
      <c r="P39" s="266" t="s">
        <v>606</v>
      </c>
      <c r="Q39" s="17"/>
    </row>
    <row r="40" spans="1:17" ht="57.6" x14ac:dyDescent="0.3">
      <c r="A40" s="21" t="s">
        <v>656</v>
      </c>
      <c r="B40" s="22" t="s">
        <v>1090</v>
      </c>
      <c r="C40" s="22" t="s">
        <v>729</v>
      </c>
      <c r="D40" s="22" t="s">
        <v>730</v>
      </c>
      <c r="E40" s="265" t="s">
        <v>146</v>
      </c>
      <c r="F40" s="265" t="s">
        <v>147</v>
      </c>
      <c r="G40" s="265" t="s">
        <v>148</v>
      </c>
      <c r="H40" s="24" t="s">
        <v>607</v>
      </c>
      <c r="I40" s="24" t="s">
        <v>44</v>
      </c>
      <c r="J40" s="24" t="s">
        <v>20</v>
      </c>
      <c r="K40" s="24" t="s">
        <v>624</v>
      </c>
      <c r="L40" s="24" t="s">
        <v>51</v>
      </c>
      <c r="M40" s="22" t="s">
        <v>720</v>
      </c>
      <c r="N40" s="22" t="s">
        <v>659</v>
      </c>
      <c r="O40" s="24" t="s">
        <v>133</v>
      </c>
      <c r="P40" s="265" t="s">
        <v>606</v>
      </c>
      <c r="Q40" s="23"/>
    </row>
    <row r="41" spans="1:17" ht="72" x14ac:dyDescent="0.3">
      <c r="A41" s="21" t="s">
        <v>656</v>
      </c>
      <c r="B41" s="25" t="s">
        <v>631</v>
      </c>
      <c r="C41" s="25" t="s">
        <v>731</v>
      </c>
      <c r="D41" s="25" t="s">
        <v>732</v>
      </c>
      <c r="E41" s="266" t="s">
        <v>149</v>
      </c>
      <c r="F41" s="266" t="s">
        <v>150</v>
      </c>
      <c r="G41" s="266" t="s">
        <v>151</v>
      </c>
      <c r="H41" s="26" t="s">
        <v>617</v>
      </c>
      <c r="I41" s="26" t="s">
        <v>44</v>
      </c>
      <c r="J41" s="26" t="s">
        <v>29</v>
      </c>
      <c r="K41" s="26" t="s">
        <v>612</v>
      </c>
      <c r="L41" s="26" t="s">
        <v>613</v>
      </c>
      <c r="M41" s="25" t="s">
        <v>733</v>
      </c>
      <c r="N41" s="25"/>
      <c r="O41" s="26"/>
      <c r="P41" s="266" t="s">
        <v>606</v>
      </c>
      <c r="Q41" s="17"/>
    </row>
    <row r="42" spans="1:17" ht="57.6" x14ac:dyDescent="0.3">
      <c r="A42" s="21" t="s">
        <v>656</v>
      </c>
      <c r="B42" s="22" t="s">
        <v>622</v>
      </c>
      <c r="C42" s="22"/>
      <c r="D42" s="22" t="s">
        <v>734</v>
      </c>
      <c r="E42" s="265" t="s">
        <v>152</v>
      </c>
      <c r="F42" s="265" t="s">
        <v>153</v>
      </c>
      <c r="G42" s="265" t="s">
        <v>154</v>
      </c>
      <c r="H42" s="24" t="s">
        <v>607</v>
      </c>
      <c r="I42" s="24" t="s">
        <v>19</v>
      </c>
      <c r="J42" s="24" t="s">
        <v>29</v>
      </c>
      <c r="K42" s="24" t="s">
        <v>608</v>
      </c>
      <c r="L42" s="24" t="s">
        <v>56</v>
      </c>
      <c r="M42" s="22" t="s">
        <v>686</v>
      </c>
      <c r="N42" s="22" t="s">
        <v>659</v>
      </c>
      <c r="O42" s="24" t="s">
        <v>155</v>
      </c>
      <c r="P42" s="265" t="s">
        <v>606</v>
      </c>
      <c r="Q42" s="23"/>
    </row>
    <row r="43" spans="1:17" ht="57.6" x14ac:dyDescent="0.3">
      <c r="A43" s="21" t="s">
        <v>656</v>
      </c>
      <c r="B43" s="25" t="s">
        <v>632</v>
      </c>
      <c r="C43" s="25"/>
      <c r="D43" s="25" t="s">
        <v>735</v>
      </c>
      <c r="E43" s="266" t="s">
        <v>156</v>
      </c>
      <c r="F43" s="266" t="s">
        <v>157</v>
      </c>
      <c r="G43" s="266" t="s">
        <v>158</v>
      </c>
      <c r="H43" s="26" t="s">
        <v>607</v>
      </c>
      <c r="I43" s="26" t="s">
        <v>19</v>
      </c>
      <c r="J43" s="26" t="s">
        <v>29</v>
      </c>
      <c r="K43" s="26" t="s">
        <v>608</v>
      </c>
      <c r="L43" s="26" t="s">
        <v>36</v>
      </c>
      <c r="M43" s="25" t="s">
        <v>736</v>
      </c>
      <c r="N43" s="25" t="s">
        <v>659</v>
      </c>
      <c r="O43" s="26" t="s">
        <v>37</v>
      </c>
      <c r="P43" s="266" t="s">
        <v>606</v>
      </c>
      <c r="Q43" s="17"/>
    </row>
    <row r="44" spans="1:17" ht="57.6" x14ac:dyDescent="0.3">
      <c r="A44" s="21" t="s">
        <v>656</v>
      </c>
      <c r="B44" s="22" t="s">
        <v>632</v>
      </c>
      <c r="C44" s="22"/>
      <c r="D44" s="22" t="s">
        <v>737</v>
      </c>
      <c r="E44" s="265" t="s">
        <v>159</v>
      </c>
      <c r="F44" s="265" t="s">
        <v>160</v>
      </c>
      <c r="G44" s="265" t="s">
        <v>161</v>
      </c>
      <c r="H44" s="24" t="s">
        <v>607</v>
      </c>
      <c r="I44" s="24" t="s">
        <v>19</v>
      </c>
      <c r="J44" s="24" t="s">
        <v>29</v>
      </c>
      <c r="K44" s="24" t="s">
        <v>608</v>
      </c>
      <c r="L44" s="24" t="s">
        <v>36</v>
      </c>
      <c r="M44" s="22" t="s">
        <v>736</v>
      </c>
      <c r="N44" s="22" t="s">
        <v>659</v>
      </c>
      <c r="O44" s="24" t="s">
        <v>113</v>
      </c>
      <c r="P44" s="265" t="s">
        <v>606</v>
      </c>
      <c r="Q44" s="23"/>
    </row>
    <row r="45" spans="1:17" ht="57.6" x14ac:dyDescent="0.3">
      <c r="A45" s="21" t="s">
        <v>656</v>
      </c>
      <c r="B45" s="25" t="s">
        <v>1091</v>
      </c>
      <c r="C45" s="25"/>
      <c r="D45" s="25" t="s">
        <v>738</v>
      </c>
      <c r="E45" s="266" t="s">
        <v>162</v>
      </c>
      <c r="F45" s="266" t="s">
        <v>163</v>
      </c>
      <c r="G45" s="266" t="s">
        <v>164</v>
      </c>
      <c r="H45" s="26" t="s">
        <v>607</v>
      </c>
      <c r="I45" s="26" t="s">
        <v>19</v>
      </c>
      <c r="J45" s="26" t="s">
        <v>20</v>
      </c>
      <c r="K45" s="26" t="s">
        <v>608</v>
      </c>
      <c r="L45" s="26" t="s">
        <v>36</v>
      </c>
      <c r="M45" s="25" t="s">
        <v>736</v>
      </c>
      <c r="N45" s="25" t="s">
        <v>659</v>
      </c>
      <c r="O45" s="26" t="s">
        <v>113</v>
      </c>
      <c r="P45" s="266" t="s">
        <v>606</v>
      </c>
      <c r="Q45" s="17"/>
    </row>
    <row r="46" spans="1:17" ht="57.6" x14ac:dyDescent="0.3">
      <c r="A46" s="21" t="s">
        <v>656</v>
      </c>
      <c r="B46" s="22" t="s">
        <v>633</v>
      </c>
      <c r="C46" s="22"/>
      <c r="D46" s="22" t="s">
        <v>739</v>
      </c>
      <c r="E46" s="265" t="s">
        <v>165</v>
      </c>
      <c r="F46" s="265" t="s">
        <v>166</v>
      </c>
      <c r="G46" s="265" t="s">
        <v>167</v>
      </c>
      <c r="H46" s="24" t="s">
        <v>607</v>
      </c>
      <c r="I46" s="24" t="s">
        <v>19</v>
      </c>
      <c r="J46" s="24" t="s">
        <v>29</v>
      </c>
      <c r="K46" s="24" t="s">
        <v>608</v>
      </c>
      <c r="L46" s="24" t="s">
        <v>36</v>
      </c>
      <c r="M46" s="22" t="s">
        <v>736</v>
      </c>
      <c r="N46" s="22" t="s">
        <v>659</v>
      </c>
      <c r="O46" s="24" t="s">
        <v>113</v>
      </c>
      <c r="P46" s="265" t="s">
        <v>606</v>
      </c>
      <c r="Q46" s="23"/>
    </row>
    <row r="47" spans="1:17" ht="57.6" x14ac:dyDescent="0.3">
      <c r="A47" s="21" t="s">
        <v>656</v>
      </c>
      <c r="B47" s="25" t="s">
        <v>634</v>
      </c>
      <c r="C47" s="25"/>
      <c r="D47" s="25" t="s">
        <v>740</v>
      </c>
      <c r="E47" s="266" t="s">
        <v>168</v>
      </c>
      <c r="F47" s="266" t="s">
        <v>169</v>
      </c>
      <c r="G47" s="266" t="s">
        <v>170</v>
      </c>
      <c r="H47" s="26" t="s">
        <v>607</v>
      </c>
      <c r="I47" s="26" t="s">
        <v>19</v>
      </c>
      <c r="J47" s="26" t="s">
        <v>29</v>
      </c>
      <c r="K47" s="26" t="s">
        <v>608</v>
      </c>
      <c r="L47" s="26" t="s">
        <v>36</v>
      </c>
      <c r="M47" s="25" t="s">
        <v>736</v>
      </c>
      <c r="N47" s="25" t="s">
        <v>659</v>
      </c>
      <c r="O47" s="26" t="s">
        <v>113</v>
      </c>
      <c r="P47" s="266" t="s">
        <v>606</v>
      </c>
      <c r="Q47" s="17"/>
    </row>
    <row r="48" spans="1:17" ht="57.6" x14ac:dyDescent="0.3">
      <c r="A48" s="21" t="s">
        <v>656</v>
      </c>
      <c r="B48" s="22" t="s">
        <v>633</v>
      </c>
      <c r="C48" s="22"/>
      <c r="D48" s="22" t="s">
        <v>741</v>
      </c>
      <c r="E48" s="265" t="s">
        <v>171</v>
      </c>
      <c r="F48" s="265" t="s">
        <v>172</v>
      </c>
      <c r="G48" s="265" t="s">
        <v>173</v>
      </c>
      <c r="H48" s="24" t="s">
        <v>607</v>
      </c>
      <c r="I48" s="24" t="s">
        <v>19</v>
      </c>
      <c r="J48" s="24" t="s">
        <v>29</v>
      </c>
      <c r="K48" s="24" t="s">
        <v>612</v>
      </c>
      <c r="L48" s="24" t="s">
        <v>36</v>
      </c>
      <c r="M48" s="22" t="s">
        <v>736</v>
      </c>
      <c r="N48" s="22" t="s">
        <v>659</v>
      </c>
      <c r="O48" s="24" t="s">
        <v>113</v>
      </c>
      <c r="P48" s="265" t="s">
        <v>606</v>
      </c>
      <c r="Q48" s="23"/>
    </row>
    <row r="49" spans="1:17" ht="57.6" x14ac:dyDescent="0.3">
      <c r="A49" s="21" t="s">
        <v>656</v>
      </c>
      <c r="B49" s="25" t="s">
        <v>633</v>
      </c>
      <c r="C49" s="25"/>
      <c r="D49" s="25" t="s">
        <v>742</v>
      </c>
      <c r="E49" s="266" t="s">
        <v>174</v>
      </c>
      <c r="F49" s="266" t="s">
        <v>175</v>
      </c>
      <c r="G49" s="266" t="s">
        <v>176</v>
      </c>
      <c r="H49" s="26" t="s">
        <v>607</v>
      </c>
      <c r="I49" s="26" t="s">
        <v>19</v>
      </c>
      <c r="J49" s="26" t="s">
        <v>29</v>
      </c>
      <c r="K49" s="26" t="s">
        <v>612</v>
      </c>
      <c r="L49" s="26" t="s">
        <v>36</v>
      </c>
      <c r="M49" s="25" t="s">
        <v>736</v>
      </c>
      <c r="N49" s="25" t="s">
        <v>659</v>
      </c>
      <c r="O49" s="26" t="s">
        <v>113</v>
      </c>
      <c r="P49" s="266" t="s">
        <v>606</v>
      </c>
      <c r="Q49" s="17"/>
    </row>
    <row r="50" spans="1:17" ht="57.6" x14ac:dyDescent="0.3">
      <c r="A50" s="21" t="s">
        <v>656</v>
      </c>
      <c r="B50" s="22" t="s">
        <v>1091</v>
      </c>
      <c r="C50" s="22"/>
      <c r="D50" s="22" t="s">
        <v>743</v>
      </c>
      <c r="E50" s="265" t="s">
        <v>177</v>
      </c>
      <c r="F50" s="265" t="s">
        <v>178</v>
      </c>
      <c r="G50" s="265" t="s">
        <v>179</v>
      </c>
      <c r="H50" s="24" t="s">
        <v>607</v>
      </c>
      <c r="I50" s="24" t="s">
        <v>19</v>
      </c>
      <c r="J50" s="24" t="s">
        <v>20</v>
      </c>
      <c r="K50" s="24" t="s">
        <v>612</v>
      </c>
      <c r="L50" s="24" t="s">
        <v>36</v>
      </c>
      <c r="M50" s="22" t="s">
        <v>736</v>
      </c>
      <c r="N50" s="22" t="s">
        <v>659</v>
      </c>
      <c r="O50" s="24" t="s">
        <v>113</v>
      </c>
      <c r="P50" s="265" t="s">
        <v>606</v>
      </c>
      <c r="Q50" s="23"/>
    </row>
    <row r="51" spans="1:17" ht="100.8" x14ac:dyDescent="0.3">
      <c r="A51" s="21" t="s">
        <v>656</v>
      </c>
      <c r="B51" s="25" t="s">
        <v>1172</v>
      </c>
      <c r="C51" s="25" t="s">
        <v>1092</v>
      </c>
      <c r="D51" s="25" t="s">
        <v>1093</v>
      </c>
      <c r="E51" s="266" t="s">
        <v>1094</v>
      </c>
      <c r="F51" s="266" t="s">
        <v>1095</v>
      </c>
      <c r="G51" s="266" t="s">
        <v>1096</v>
      </c>
      <c r="H51" s="26" t="s">
        <v>611</v>
      </c>
      <c r="I51" s="26" t="s">
        <v>44</v>
      </c>
      <c r="J51" s="26" t="s">
        <v>20</v>
      </c>
      <c r="K51" s="26" t="s">
        <v>612</v>
      </c>
      <c r="L51" s="26" t="s">
        <v>613</v>
      </c>
      <c r="M51" s="25" t="s">
        <v>1097</v>
      </c>
      <c r="N51" s="25" t="s">
        <v>659</v>
      </c>
      <c r="O51" s="26" t="s">
        <v>73</v>
      </c>
      <c r="P51" s="266" t="s">
        <v>606</v>
      </c>
      <c r="Q51" s="17"/>
    </row>
    <row r="52" spans="1:17" ht="57.6" x14ac:dyDescent="0.3">
      <c r="A52" s="21" t="s">
        <v>656</v>
      </c>
      <c r="B52" s="22" t="s">
        <v>626</v>
      </c>
      <c r="C52" s="22"/>
      <c r="D52" s="22" t="s">
        <v>744</v>
      </c>
      <c r="E52" s="265" t="s">
        <v>180</v>
      </c>
      <c r="F52" s="265" t="s">
        <v>181</v>
      </c>
      <c r="G52" s="265" t="s">
        <v>182</v>
      </c>
      <c r="H52" s="24" t="s">
        <v>607</v>
      </c>
      <c r="I52" s="24" t="s">
        <v>19</v>
      </c>
      <c r="J52" s="24" t="s">
        <v>29</v>
      </c>
      <c r="K52" s="24" t="s">
        <v>624</v>
      </c>
      <c r="L52" s="24" t="s">
        <v>619</v>
      </c>
      <c r="M52" s="22" t="s">
        <v>706</v>
      </c>
      <c r="N52" s="22" t="s">
        <v>659</v>
      </c>
      <c r="O52" s="24" t="s">
        <v>57</v>
      </c>
      <c r="P52" s="265" t="s">
        <v>606</v>
      </c>
      <c r="Q52" s="23"/>
    </row>
    <row r="53" spans="1:17" ht="43.2" x14ac:dyDescent="0.3">
      <c r="A53" s="21" t="s">
        <v>656</v>
      </c>
      <c r="B53" s="25" t="s">
        <v>635</v>
      </c>
      <c r="C53" s="25" t="s">
        <v>745</v>
      </c>
      <c r="D53" s="25" t="s">
        <v>746</v>
      </c>
      <c r="E53" s="266" t="s">
        <v>183</v>
      </c>
      <c r="F53" s="266" t="s">
        <v>184</v>
      </c>
      <c r="G53" s="266" t="s">
        <v>185</v>
      </c>
      <c r="H53" s="26" t="s">
        <v>611</v>
      </c>
      <c r="I53" s="26" t="s">
        <v>44</v>
      </c>
      <c r="J53" s="26" t="s">
        <v>29</v>
      </c>
      <c r="K53" s="26" t="s">
        <v>612</v>
      </c>
      <c r="L53" s="26" t="s">
        <v>613</v>
      </c>
      <c r="M53" s="25" t="s">
        <v>747</v>
      </c>
      <c r="N53" s="25" t="s">
        <v>659</v>
      </c>
      <c r="O53" s="26" t="s">
        <v>186</v>
      </c>
      <c r="P53" s="266" t="s">
        <v>606</v>
      </c>
      <c r="Q53" s="17"/>
    </row>
    <row r="54" spans="1:17" ht="43.2" x14ac:dyDescent="0.3">
      <c r="A54" s="21" t="s">
        <v>656</v>
      </c>
      <c r="B54" s="22" t="s">
        <v>635</v>
      </c>
      <c r="C54" s="22" t="s">
        <v>748</v>
      </c>
      <c r="D54" s="22" t="s">
        <v>749</v>
      </c>
      <c r="E54" s="265" t="s">
        <v>187</v>
      </c>
      <c r="F54" s="265" t="s">
        <v>188</v>
      </c>
      <c r="G54" s="265" t="s">
        <v>189</v>
      </c>
      <c r="H54" s="24" t="s">
        <v>611</v>
      </c>
      <c r="I54" s="24" t="s">
        <v>44</v>
      </c>
      <c r="J54" s="24" t="s">
        <v>29</v>
      </c>
      <c r="K54" s="24" t="s">
        <v>612</v>
      </c>
      <c r="L54" s="24" t="s">
        <v>613</v>
      </c>
      <c r="M54" s="22" t="s">
        <v>747</v>
      </c>
      <c r="N54" s="22" t="s">
        <v>659</v>
      </c>
      <c r="O54" s="24" t="s">
        <v>186</v>
      </c>
      <c r="P54" s="265" t="s">
        <v>606</v>
      </c>
      <c r="Q54" s="23"/>
    </row>
    <row r="55" spans="1:17" ht="57.6" x14ac:dyDescent="0.3">
      <c r="A55" s="21" t="s">
        <v>656</v>
      </c>
      <c r="B55" s="25" t="s">
        <v>1173</v>
      </c>
      <c r="C55" s="25"/>
      <c r="D55" s="25" t="s">
        <v>1098</v>
      </c>
      <c r="E55" s="266" t="s">
        <v>1099</v>
      </c>
      <c r="F55" s="266" t="s">
        <v>1100</v>
      </c>
      <c r="G55" s="266" t="s">
        <v>1101</v>
      </c>
      <c r="H55" s="26" t="s">
        <v>607</v>
      </c>
      <c r="I55" s="26" t="s">
        <v>19</v>
      </c>
      <c r="J55" s="26" t="s">
        <v>20</v>
      </c>
      <c r="K55" s="26" t="s">
        <v>608</v>
      </c>
      <c r="L55" s="26" t="s">
        <v>56</v>
      </c>
      <c r="M55" s="25" t="s">
        <v>1102</v>
      </c>
      <c r="N55" s="25" t="s">
        <v>659</v>
      </c>
      <c r="O55" s="26" t="s">
        <v>37</v>
      </c>
      <c r="P55" s="266" t="s">
        <v>606</v>
      </c>
      <c r="Q55" s="17"/>
    </row>
    <row r="56" spans="1:17" ht="57.6" x14ac:dyDescent="0.3">
      <c r="A56" s="21" t="s">
        <v>656</v>
      </c>
      <c r="B56" s="22" t="s">
        <v>1173</v>
      </c>
      <c r="C56" s="22"/>
      <c r="D56" s="22" t="s">
        <v>1103</v>
      </c>
      <c r="E56" s="265" t="s">
        <v>1104</v>
      </c>
      <c r="F56" s="265" t="s">
        <v>1105</v>
      </c>
      <c r="G56" s="265" t="s">
        <v>1106</v>
      </c>
      <c r="H56" s="24" t="s">
        <v>607</v>
      </c>
      <c r="I56" s="24" t="s">
        <v>19</v>
      </c>
      <c r="J56" s="24" t="s">
        <v>20</v>
      </c>
      <c r="K56" s="24" t="s">
        <v>608</v>
      </c>
      <c r="L56" s="24" t="s">
        <v>56</v>
      </c>
      <c r="M56" s="22" t="s">
        <v>1102</v>
      </c>
      <c r="N56" s="22" t="s">
        <v>659</v>
      </c>
      <c r="O56" s="24" t="s">
        <v>37</v>
      </c>
      <c r="P56" s="265" t="s">
        <v>606</v>
      </c>
      <c r="Q56" s="23"/>
    </row>
    <row r="57" spans="1:17" ht="57.6" x14ac:dyDescent="0.3">
      <c r="A57" s="21" t="s">
        <v>656</v>
      </c>
      <c r="B57" s="25" t="s">
        <v>1173</v>
      </c>
      <c r="C57" s="25"/>
      <c r="D57" s="25" t="s">
        <v>1107</v>
      </c>
      <c r="E57" s="266" t="s">
        <v>1108</v>
      </c>
      <c r="F57" s="266" t="s">
        <v>1109</v>
      </c>
      <c r="G57" s="266" t="s">
        <v>1110</v>
      </c>
      <c r="H57" s="26" t="s">
        <v>607</v>
      </c>
      <c r="I57" s="26" t="s">
        <v>19</v>
      </c>
      <c r="J57" s="26" t="s">
        <v>20</v>
      </c>
      <c r="K57" s="26" t="s">
        <v>608</v>
      </c>
      <c r="L57" s="26" t="s">
        <v>56</v>
      </c>
      <c r="M57" s="25" t="s">
        <v>1102</v>
      </c>
      <c r="N57" s="25" t="s">
        <v>659</v>
      </c>
      <c r="O57" s="26" t="s">
        <v>37</v>
      </c>
      <c r="P57" s="266" t="s">
        <v>606</v>
      </c>
      <c r="Q57" s="17"/>
    </row>
    <row r="58" spans="1:17" ht="57.6" x14ac:dyDescent="0.3">
      <c r="A58" s="21" t="s">
        <v>656</v>
      </c>
      <c r="B58" s="22" t="s">
        <v>1173</v>
      </c>
      <c r="C58" s="22"/>
      <c r="D58" s="22" t="s">
        <v>1111</v>
      </c>
      <c r="E58" s="265" t="s">
        <v>1112</v>
      </c>
      <c r="F58" s="265" t="s">
        <v>1113</v>
      </c>
      <c r="G58" s="265" t="s">
        <v>1114</v>
      </c>
      <c r="H58" s="24" t="s">
        <v>607</v>
      </c>
      <c r="I58" s="24" t="s">
        <v>19</v>
      </c>
      <c r="J58" s="24" t="s">
        <v>20</v>
      </c>
      <c r="K58" s="24" t="s">
        <v>608</v>
      </c>
      <c r="L58" s="24" t="s">
        <v>56</v>
      </c>
      <c r="M58" s="22" t="s">
        <v>1102</v>
      </c>
      <c r="N58" s="22" t="s">
        <v>659</v>
      </c>
      <c r="O58" s="24" t="s">
        <v>37</v>
      </c>
      <c r="P58" s="265" t="s">
        <v>606</v>
      </c>
      <c r="Q58" s="23"/>
    </row>
    <row r="59" spans="1:17" ht="86.4" x14ac:dyDescent="0.3">
      <c r="A59" s="21" t="s">
        <v>656</v>
      </c>
      <c r="B59" s="25" t="s">
        <v>1174</v>
      </c>
      <c r="C59" s="25"/>
      <c r="D59" s="25" t="s">
        <v>750</v>
      </c>
      <c r="E59" s="266" t="s">
        <v>191</v>
      </c>
      <c r="F59" s="266" t="s">
        <v>192</v>
      </c>
      <c r="G59" s="266" t="s">
        <v>193</v>
      </c>
      <c r="H59" s="26" t="s">
        <v>607</v>
      </c>
      <c r="I59" s="26" t="s">
        <v>19</v>
      </c>
      <c r="J59" s="26" t="s">
        <v>20</v>
      </c>
      <c r="K59" s="26" t="s">
        <v>612</v>
      </c>
      <c r="L59" s="26" t="s">
        <v>613</v>
      </c>
      <c r="M59" s="25" t="s">
        <v>751</v>
      </c>
      <c r="N59" s="25" t="s">
        <v>667</v>
      </c>
      <c r="O59" s="26"/>
      <c r="P59" s="266" t="s">
        <v>606</v>
      </c>
      <c r="Q59" s="17"/>
    </row>
    <row r="60" spans="1:17" ht="86.4" x14ac:dyDescent="0.3">
      <c r="A60" s="21" t="s">
        <v>656</v>
      </c>
      <c r="B60" s="22" t="s">
        <v>1174</v>
      </c>
      <c r="C60" s="22"/>
      <c r="D60" s="22" t="s">
        <v>752</v>
      </c>
      <c r="E60" s="265" t="s">
        <v>194</v>
      </c>
      <c r="F60" s="265" t="s">
        <v>195</v>
      </c>
      <c r="G60" s="265" t="s">
        <v>196</v>
      </c>
      <c r="H60" s="24" t="s">
        <v>607</v>
      </c>
      <c r="I60" s="24" t="s">
        <v>19</v>
      </c>
      <c r="J60" s="24" t="s">
        <v>20</v>
      </c>
      <c r="K60" s="24" t="s">
        <v>612</v>
      </c>
      <c r="L60" s="24" t="s">
        <v>613</v>
      </c>
      <c r="M60" s="22" t="s">
        <v>751</v>
      </c>
      <c r="N60" s="22" t="s">
        <v>667</v>
      </c>
      <c r="O60" s="24"/>
      <c r="P60" s="265" t="s">
        <v>606</v>
      </c>
      <c r="Q60" s="23"/>
    </row>
    <row r="61" spans="1:17" ht="86.4" x14ac:dyDescent="0.3">
      <c r="A61" s="21" t="s">
        <v>656</v>
      </c>
      <c r="B61" s="25" t="s">
        <v>1174</v>
      </c>
      <c r="C61" s="25"/>
      <c r="D61" s="25" t="s">
        <v>753</v>
      </c>
      <c r="E61" s="266" t="s">
        <v>197</v>
      </c>
      <c r="F61" s="266" t="s">
        <v>198</v>
      </c>
      <c r="G61" s="266" t="s">
        <v>199</v>
      </c>
      <c r="H61" s="26" t="s">
        <v>607</v>
      </c>
      <c r="I61" s="26" t="s">
        <v>19</v>
      </c>
      <c r="J61" s="26" t="s">
        <v>20</v>
      </c>
      <c r="K61" s="26" t="s">
        <v>612</v>
      </c>
      <c r="L61" s="26" t="s">
        <v>613</v>
      </c>
      <c r="M61" s="25" t="s">
        <v>751</v>
      </c>
      <c r="N61" s="25" t="s">
        <v>667</v>
      </c>
      <c r="O61" s="26"/>
      <c r="P61" s="266" t="s">
        <v>606</v>
      </c>
      <c r="Q61" s="17"/>
    </row>
    <row r="62" spans="1:17" ht="86.4" x14ac:dyDescent="0.3">
      <c r="A62" s="21" t="s">
        <v>656</v>
      </c>
      <c r="B62" s="22" t="s">
        <v>1174</v>
      </c>
      <c r="C62" s="22"/>
      <c r="D62" s="22" t="s">
        <v>754</v>
      </c>
      <c r="E62" s="265" t="s">
        <v>200</v>
      </c>
      <c r="F62" s="265" t="s">
        <v>201</v>
      </c>
      <c r="G62" s="265" t="s">
        <v>202</v>
      </c>
      <c r="H62" s="24" t="s">
        <v>607</v>
      </c>
      <c r="I62" s="24" t="s">
        <v>19</v>
      </c>
      <c r="J62" s="24" t="s">
        <v>20</v>
      </c>
      <c r="K62" s="24" t="s">
        <v>612</v>
      </c>
      <c r="L62" s="24" t="s">
        <v>613</v>
      </c>
      <c r="M62" s="22" t="s">
        <v>751</v>
      </c>
      <c r="N62" s="22" t="s">
        <v>667</v>
      </c>
      <c r="O62" s="24"/>
      <c r="P62" s="265" t="s">
        <v>606</v>
      </c>
      <c r="Q62" s="23"/>
    </row>
    <row r="63" spans="1:17" ht="57.6" x14ac:dyDescent="0.3">
      <c r="A63" s="21" t="s">
        <v>656</v>
      </c>
      <c r="B63" s="25" t="s">
        <v>620</v>
      </c>
      <c r="C63" s="25"/>
      <c r="D63" s="25" t="s">
        <v>755</v>
      </c>
      <c r="E63" s="266" t="s">
        <v>203</v>
      </c>
      <c r="F63" s="266" t="s">
        <v>204</v>
      </c>
      <c r="G63" s="266" t="s">
        <v>205</v>
      </c>
      <c r="H63" s="26" t="s">
        <v>607</v>
      </c>
      <c r="I63" s="26" t="s">
        <v>19</v>
      </c>
      <c r="J63" s="26" t="s">
        <v>29</v>
      </c>
      <c r="K63" s="26" t="s">
        <v>608</v>
      </c>
      <c r="L63" s="26" t="s">
        <v>56</v>
      </c>
      <c r="M63" s="25" t="s">
        <v>664</v>
      </c>
      <c r="N63" s="25" t="s">
        <v>659</v>
      </c>
      <c r="O63" s="26" t="s">
        <v>37</v>
      </c>
      <c r="P63" s="266" t="s">
        <v>606</v>
      </c>
      <c r="Q63" s="17"/>
    </row>
    <row r="64" spans="1:17" ht="57.6" x14ac:dyDescent="0.3">
      <c r="A64" s="21" t="s">
        <v>656</v>
      </c>
      <c r="B64" s="22" t="s">
        <v>614</v>
      </c>
      <c r="C64" s="22"/>
      <c r="D64" s="22" t="s">
        <v>756</v>
      </c>
      <c r="E64" s="265" t="s">
        <v>203</v>
      </c>
      <c r="F64" s="265" t="s">
        <v>206</v>
      </c>
      <c r="G64" s="265" t="s">
        <v>207</v>
      </c>
      <c r="H64" s="24" t="s">
        <v>607</v>
      </c>
      <c r="I64" s="24" t="s">
        <v>19</v>
      </c>
      <c r="J64" s="24" t="s">
        <v>29</v>
      </c>
      <c r="K64" s="24" t="s">
        <v>624</v>
      </c>
      <c r="L64" s="24" t="s">
        <v>51</v>
      </c>
      <c r="M64" s="22" t="s">
        <v>673</v>
      </c>
      <c r="N64" s="22" t="s">
        <v>659</v>
      </c>
      <c r="O64" s="24" t="s">
        <v>52</v>
      </c>
      <c r="P64" s="265" t="s">
        <v>606</v>
      </c>
      <c r="Q64" s="23"/>
    </row>
    <row r="65" spans="1:17" ht="57.6" x14ac:dyDescent="0.3">
      <c r="A65" s="21" t="s">
        <v>656</v>
      </c>
      <c r="B65" s="25" t="s">
        <v>636</v>
      </c>
      <c r="C65" s="25"/>
      <c r="D65" s="25" t="s">
        <v>757</v>
      </c>
      <c r="E65" s="266" t="s">
        <v>208</v>
      </c>
      <c r="F65" s="266" t="s">
        <v>209</v>
      </c>
      <c r="G65" s="266" t="s">
        <v>210</v>
      </c>
      <c r="H65" s="26" t="s">
        <v>607</v>
      </c>
      <c r="I65" s="26" t="s">
        <v>19</v>
      </c>
      <c r="J65" s="26" t="s">
        <v>29</v>
      </c>
      <c r="K65" s="26" t="s">
        <v>608</v>
      </c>
      <c r="L65" s="26" t="s">
        <v>56</v>
      </c>
      <c r="M65" s="25" t="s">
        <v>758</v>
      </c>
      <c r="N65" s="25" t="s">
        <v>659</v>
      </c>
      <c r="O65" s="26" t="s">
        <v>211</v>
      </c>
      <c r="P65" s="266" t="s">
        <v>606</v>
      </c>
      <c r="Q65" s="17"/>
    </row>
    <row r="66" spans="1:17" ht="57.6" x14ac:dyDescent="0.3">
      <c r="A66" s="21" t="s">
        <v>656</v>
      </c>
      <c r="B66" s="22" t="s">
        <v>1175</v>
      </c>
      <c r="C66" s="22" t="s">
        <v>759</v>
      </c>
      <c r="D66" s="22" t="s">
        <v>760</v>
      </c>
      <c r="E66" s="265" t="s">
        <v>212</v>
      </c>
      <c r="F66" s="265" t="s">
        <v>213</v>
      </c>
      <c r="G66" s="265" t="s">
        <v>214</v>
      </c>
      <c r="H66" s="24" t="s">
        <v>617</v>
      </c>
      <c r="I66" s="24" t="s">
        <v>44</v>
      </c>
      <c r="J66" s="24" t="s">
        <v>20</v>
      </c>
      <c r="K66" s="24" t="s">
        <v>608</v>
      </c>
      <c r="L66" s="24" t="s">
        <v>56</v>
      </c>
      <c r="M66" s="22" t="s">
        <v>675</v>
      </c>
      <c r="N66" s="22" t="s">
        <v>667</v>
      </c>
      <c r="O66" s="24"/>
      <c r="P66" s="265" t="s">
        <v>606</v>
      </c>
      <c r="Q66" s="23"/>
    </row>
    <row r="67" spans="1:17" ht="57.6" x14ac:dyDescent="0.3">
      <c r="A67" s="21" t="s">
        <v>656</v>
      </c>
      <c r="B67" s="25" t="s">
        <v>1175</v>
      </c>
      <c r="C67" s="25" t="s">
        <v>761</v>
      </c>
      <c r="D67" s="25" t="s">
        <v>762</v>
      </c>
      <c r="E67" s="266" t="s">
        <v>215</v>
      </c>
      <c r="F67" s="266" t="s">
        <v>216</v>
      </c>
      <c r="G67" s="266" t="s">
        <v>217</v>
      </c>
      <c r="H67" s="26" t="s">
        <v>617</v>
      </c>
      <c r="I67" s="26" t="s">
        <v>44</v>
      </c>
      <c r="J67" s="26" t="s">
        <v>20</v>
      </c>
      <c r="K67" s="26" t="s">
        <v>608</v>
      </c>
      <c r="L67" s="26" t="s">
        <v>56</v>
      </c>
      <c r="M67" s="25" t="s">
        <v>675</v>
      </c>
      <c r="N67" s="25" t="s">
        <v>667</v>
      </c>
      <c r="O67" s="26"/>
      <c r="P67" s="266" t="s">
        <v>606</v>
      </c>
      <c r="Q67" s="17"/>
    </row>
    <row r="68" spans="1:17" ht="86.4" x14ac:dyDescent="0.3">
      <c r="A68" s="21" t="s">
        <v>656</v>
      </c>
      <c r="B68" s="22" t="s">
        <v>1086</v>
      </c>
      <c r="C68" s="22" t="s">
        <v>763</v>
      </c>
      <c r="D68" s="22" t="s">
        <v>764</v>
      </c>
      <c r="E68" s="265" t="s">
        <v>218</v>
      </c>
      <c r="F68" s="265" t="s">
        <v>219</v>
      </c>
      <c r="G68" s="265" t="s">
        <v>220</v>
      </c>
      <c r="H68" s="24" t="s">
        <v>607</v>
      </c>
      <c r="I68" s="24" t="s">
        <v>44</v>
      </c>
      <c r="J68" s="24" t="s">
        <v>20</v>
      </c>
      <c r="K68" s="24" t="s">
        <v>612</v>
      </c>
      <c r="L68" s="24" t="s">
        <v>613</v>
      </c>
      <c r="M68" s="22" t="s">
        <v>765</v>
      </c>
      <c r="N68" s="22" t="s">
        <v>659</v>
      </c>
      <c r="O68" s="24" t="s">
        <v>120</v>
      </c>
      <c r="P68" s="265" t="s">
        <v>606</v>
      </c>
      <c r="Q68" s="23"/>
    </row>
    <row r="69" spans="1:17" ht="86.4" x14ac:dyDescent="0.3">
      <c r="A69" s="21" t="s">
        <v>656</v>
      </c>
      <c r="B69" s="25" t="s">
        <v>1086</v>
      </c>
      <c r="C69" s="25" t="s">
        <v>766</v>
      </c>
      <c r="D69" s="25" t="s">
        <v>767</v>
      </c>
      <c r="E69" s="266" t="s">
        <v>221</v>
      </c>
      <c r="F69" s="266" t="s">
        <v>222</v>
      </c>
      <c r="G69" s="266" t="s">
        <v>223</v>
      </c>
      <c r="H69" s="26" t="s">
        <v>607</v>
      </c>
      <c r="I69" s="26" t="s">
        <v>44</v>
      </c>
      <c r="J69" s="26" t="s">
        <v>20</v>
      </c>
      <c r="K69" s="26" t="s">
        <v>612</v>
      </c>
      <c r="L69" s="26" t="s">
        <v>613</v>
      </c>
      <c r="M69" s="25" t="s">
        <v>768</v>
      </c>
      <c r="N69" s="25" t="s">
        <v>659</v>
      </c>
      <c r="O69" s="26" t="s">
        <v>120</v>
      </c>
      <c r="P69" s="266" t="s">
        <v>606</v>
      </c>
      <c r="Q69" s="17"/>
    </row>
    <row r="70" spans="1:17" ht="86.4" x14ac:dyDescent="0.3">
      <c r="A70" s="21" t="s">
        <v>656</v>
      </c>
      <c r="B70" s="22" t="s">
        <v>1086</v>
      </c>
      <c r="C70" s="22" t="s">
        <v>769</v>
      </c>
      <c r="D70" s="22" t="s">
        <v>770</v>
      </c>
      <c r="E70" s="265" t="s">
        <v>224</v>
      </c>
      <c r="F70" s="265" t="s">
        <v>225</v>
      </c>
      <c r="G70" s="265" t="s">
        <v>226</v>
      </c>
      <c r="H70" s="24" t="s">
        <v>607</v>
      </c>
      <c r="I70" s="24" t="s">
        <v>44</v>
      </c>
      <c r="J70" s="24" t="s">
        <v>20</v>
      </c>
      <c r="K70" s="24" t="s">
        <v>612</v>
      </c>
      <c r="L70" s="24" t="s">
        <v>613</v>
      </c>
      <c r="M70" s="22" t="s">
        <v>765</v>
      </c>
      <c r="N70" s="22" t="s">
        <v>659</v>
      </c>
      <c r="O70" s="24" t="s">
        <v>120</v>
      </c>
      <c r="P70" s="265" t="s">
        <v>606</v>
      </c>
      <c r="Q70" s="23"/>
    </row>
    <row r="71" spans="1:17" ht="86.4" x14ac:dyDescent="0.3">
      <c r="A71" s="21" t="s">
        <v>656</v>
      </c>
      <c r="B71" s="25" t="s">
        <v>1086</v>
      </c>
      <c r="C71" s="25" t="s">
        <v>771</v>
      </c>
      <c r="D71" s="25" t="s">
        <v>772</v>
      </c>
      <c r="E71" s="266" t="s">
        <v>227</v>
      </c>
      <c r="F71" s="266" t="s">
        <v>228</v>
      </c>
      <c r="G71" s="266" t="s">
        <v>229</v>
      </c>
      <c r="H71" s="26" t="s">
        <v>607</v>
      </c>
      <c r="I71" s="26" t="s">
        <v>44</v>
      </c>
      <c r="J71" s="26" t="s">
        <v>20</v>
      </c>
      <c r="K71" s="26" t="s">
        <v>612</v>
      </c>
      <c r="L71" s="26" t="s">
        <v>613</v>
      </c>
      <c r="M71" s="25" t="s">
        <v>765</v>
      </c>
      <c r="N71" s="25" t="s">
        <v>659</v>
      </c>
      <c r="O71" s="26" t="s">
        <v>120</v>
      </c>
      <c r="P71" s="266" t="s">
        <v>606</v>
      </c>
      <c r="Q71" s="17"/>
    </row>
    <row r="72" spans="1:17" ht="100.8" x14ac:dyDescent="0.3">
      <c r="A72" s="21" t="s">
        <v>656</v>
      </c>
      <c r="B72" s="22" t="s">
        <v>1086</v>
      </c>
      <c r="C72" s="22"/>
      <c r="D72" s="22" t="s">
        <v>773</v>
      </c>
      <c r="E72" s="265" t="s">
        <v>230</v>
      </c>
      <c r="F72" s="265" t="s">
        <v>231</v>
      </c>
      <c r="G72" s="265" t="s">
        <v>232</v>
      </c>
      <c r="H72" s="24" t="s">
        <v>607</v>
      </c>
      <c r="I72" s="24" t="s">
        <v>19</v>
      </c>
      <c r="J72" s="24" t="s">
        <v>20</v>
      </c>
      <c r="K72" s="24" t="s">
        <v>612</v>
      </c>
      <c r="L72" s="24" t="s">
        <v>613</v>
      </c>
      <c r="M72" s="22" t="s">
        <v>768</v>
      </c>
      <c r="N72" s="22" t="s">
        <v>667</v>
      </c>
      <c r="O72" s="24"/>
      <c r="P72" s="265" t="s">
        <v>606</v>
      </c>
      <c r="Q72" s="23"/>
    </row>
    <row r="73" spans="1:17" ht="100.8" x14ac:dyDescent="0.3">
      <c r="A73" s="21" t="s">
        <v>656</v>
      </c>
      <c r="B73" s="25" t="s">
        <v>1086</v>
      </c>
      <c r="C73" s="25"/>
      <c r="D73" s="25" t="s">
        <v>774</v>
      </c>
      <c r="E73" s="266" t="s">
        <v>233</v>
      </c>
      <c r="F73" s="266" t="s">
        <v>234</v>
      </c>
      <c r="G73" s="266" t="s">
        <v>235</v>
      </c>
      <c r="H73" s="26" t="s">
        <v>607</v>
      </c>
      <c r="I73" s="26" t="s">
        <v>19</v>
      </c>
      <c r="J73" s="26" t="s">
        <v>20</v>
      </c>
      <c r="K73" s="26" t="s">
        <v>612</v>
      </c>
      <c r="L73" s="26" t="s">
        <v>613</v>
      </c>
      <c r="M73" s="25" t="s">
        <v>768</v>
      </c>
      <c r="N73" s="25" t="s">
        <v>667</v>
      </c>
      <c r="O73" s="26"/>
      <c r="P73" s="266" t="s">
        <v>606</v>
      </c>
      <c r="Q73" s="17"/>
    </row>
    <row r="74" spans="1:17" ht="100.8" x14ac:dyDescent="0.3">
      <c r="A74" s="21" t="s">
        <v>656</v>
      </c>
      <c r="B74" s="22" t="s">
        <v>1086</v>
      </c>
      <c r="C74" s="22"/>
      <c r="D74" s="22" t="s">
        <v>775</v>
      </c>
      <c r="E74" s="265" t="s">
        <v>236</v>
      </c>
      <c r="F74" s="265" t="s">
        <v>237</v>
      </c>
      <c r="G74" s="265" t="s">
        <v>238</v>
      </c>
      <c r="H74" s="24" t="s">
        <v>607</v>
      </c>
      <c r="I74" s="24" t="s">
        <v>19</v>
      </c>
      <c r="J74" s="24" t="s">
        <v>20</v>
      </c>
      <c r="K74" s="24" t="s">
        <v>612</v>
      </c>
      <c r="L74" s="24" t="s">
        <v>613</v>
      </c>
      <c r="M74" s="22" t="s">
        <v>768</v>
      </c>
      <c r="N74" s="22" t="s">
        <v>667</v>
      </c>
      <c r="O74" s="24"/>
      <c r="P74" s="265" t="s">
        <v>606</v>
      </c>
      <c r="Q74" s="23"/>
    </row>
    <row r="75" spans="1:17" ht="100.8" x14ac:dyDescent="0.3">
      <c r="A75" s="21" t="s">
        <v>656</v>
      </c>
      <c r="B75" s="25" t="s">
        <v>1086</v>
      </c>
      <c r="C75" s="25"/>
      <c r="D75" s="25" t="s">
        <v>776</v>
      </c>
      <c r="E75" s="266" t="s">
        <v>239</v>
      </c>
      <c r="F75" s="266" t="s">
        <v>240</v>
      </c>
      <c r="G75" s="266" t="s">
        <v>241</v>
      </c>
      <c r="H75" s="26" t="s">
        <v>607</v>
      </c>
      <c r="I75" s="26" t="s">
        <v>19</v>
      </c>
      <c r="J75" s="26" t="s">
        <v>20</v>
      </c>
      <c r="K75" s="26" t="s">
        <v>612</v>
      </c>
      <c r="L75" s="26" t="s">
        <v>613</v>
      </c>
      <c r="M75" s="25" t="s">
        <v>768</v>
      </c>
      <c r="N75" s="25" t="s">
        <v>667</v>
      </c>
      <c r="O75" s="26"/>
      <c r="P75" s="266" t="s">
        <v>606</v>
      </c>
      <c r="Q75" s="17"/>
    </row>
    <row r="76" spans="1:17" ht="43.2" x14ac:dyDescent="0.3">
      <c r="A76" s="21" t="s">
        <v>656</v>
      </c>
      <c r="B76" s="22" t="s">
        <v>1176</v>
      </c>
      <c r="C76" s="22" t="s">
        <v>777</v>
      </c>
      <c r="D76" s="22" t="s">
        <v>778</v>
      </c>
      <c r="E76" s="265" t="s">
        <v>242</v>
      </c>
      <c r="F76" s="265" t="s">
        <v>243</v>
      </c>
      <c r="G76" s="265" t="s">
        <v>244</v>
      </c>
      <c r="H76" s="24" t="s">
        <v>607</v>
      </c>
      <c r="I76" s="24" t="s">
        <v>44</v>
      </c>
      <c r="J76" s="24" t="s">
        <v>20</v>
      </c>
      <c r="K76" s="24" t="s">
        <v>608</v>
      </c>
      <c r="L76" s="24" t="s">
        <v>96</v>
      </c>
      <c r="M76" s="22" t="s">
        <v>696</v>
      </c>
      <c r="N76" s="22"/>
      <c r="O76" s="24" t="s">
        <v>97</v>
      </c>
      <c r="P76" s="265" t="s">
        <v>606</v>
      </c>
      <c r="Q76" s="23"/>
    </row>
    <row r="77" spans="1:17" ht="43.2" x14ac:dyDescent="0.3">
      <c r="A77" s="21" t="s">
        <v>656</v>
      </c>
      <c r="B77" s="25" t="s">
        <v>1176</v>
      </c>
      <c r="C77" s="25" t="s">
        <v>779</v>
      </c>
      <c r="D77" s="25" t="s">
        <v>780</v>
      </c>
      <c r="E77" s="266" t="s">
        <v>1177</v>
      </c>
      <c r="F77" s="266" t="s">
        <v>247</v>
      </c>
      <c r="G77" s="266" t="s">
        <v>248</v>
      </c>
      <c r="H77" s="26" t="s">
        <v>607</v>
      </c>
      <c r="I77" s="26" t="s">
        <v>44</v>
      </c>
      <c r="J77" s="26" t="s">
        <v>20</v>
      </c>
      <c r="K77" s="26" t="s">
        <v>608</v>
      </c>
      <c r="L77" s="26" t="s">
        <v>96</v>
      </c>
      <c r="M77" s="25" t="s">
        <v>696</v>
      </c>
      <c r="N77" s="25"/>
      <c r="O77" s="26" t="s">
        <v>97</v>
      </c>
      <c r="P77" s="266" t="s">
        <v>606</v>
      </c>
      <c r="Q77" s="17"/>
    </row>
    <row r="78" spans="1:17" ht="43.2" x14ac:dyDescent="0.3">
      <c r="A78" s="21" t="s">
        <v>656</v>
      </c>
      <c r="B78" s="22" t="s">
        <v>1176</v>
      </c>
      <c r="C78" s="22" t="s">
        <v>783</v>
      </c>
      <c r="D78" s="22" t="s">
        <v>784</v>
      </c>
      <c r="E78" s="265" t="s">
        <v>245</v>
      </c>
      <c r="F78" s="265" t="s">
        <v>251</v>
      </c>
      <c r="G78" s="265" t="s">
        <v>252</v>
      </c>
      <c r="H78" s="24" t="s">
        <v>607</v>
      </c>
      <c r="I78" s="24" t="s">
        <v>44</v>
      </c>
      <c r="J78" s="24" t="s">
        <v>20</v>
      </c>
      <c r="K78" s="24" t="s">
        <v>608</v>
      </c>
      <c r="L78" s="24" t="s">
        <v>96</v>
      </c>
      <c r="M78" s="22" t="s">
        <v>696</v>
      </c>
      <c r="N78" s="22"/>
      <c r="O78" s="24" t="s">
        <v>97</v>
      </c>
      <c r="P78" s="265" t="s">
        <v>606</v>
      </c>
      <c r="Q78" s="23"/>
    </row>
    <row r="79" spans="1:17" ht="43.2" x14ac:dyDescent="0.3">
      <c r="A79" s="21" t="s">
        <v>656</v>
      </c>
      <c r="B79" s="25" t="s">
        <v>1178</v>
      </c>
      <c r="C79" s="25" t="s">
        <v>781</v>
      </c>
      <c r="D79" s="25" t="s">
        <v>782</v>
      </c>
      <c r="E79" s="266" t="s">
        <v>246</v>
      </c>
      <c r="F79" s="266" t="s">
        <v>249</v>
      </c>
      <c r="G79" s="266" t="s">
        <v>250</v>
      </c>
      <c r="H79" s="26" t="s">
        <v>607</v>
      </c>
      <c r="I79" s="26" t="s">
        <v>44</v>
      </c>
      <c r="J79" s="26" t="s">
        <v>20</v>
      </c>
      <c r="K79" s="26" t="s">
        <v>608</v>
      </c>
      <c r="L79" s="26" t="s">
        <v>96</v>
      </c>
      <c r="M79" s="25" t="s">
        <v>696</v>
      </c>
      <c r="N79" s="25" t="s">
        <v>659</v>
      </c>
      <c r="O79" s="26" t="s">
        <v>97</v>
      </c>
      <c r="P79" s="266" t="s">
        <v>606</v>
      </c>
      <c r="Q79" s="17"/>
    </row>
    <row r="80" spans="1:17" ht="43.2" x14ac:dyDescent="0.3">
      <c r="A80" s="21" t="s">
        <v>656</v>
      </c>
      <c r="B80" s="22" t="s">
        <v>631</v>
      </c>
      <c r="C80" s="22" t="s">
        <v>785</v>
      </c>
      <c r="D80" s="22" t="s">
        <v>786</v>
      </c>
      <c r="E80" s="265" t="s">
        <v>253</v>
      </c>
      <c r="F80" s="265" t="s">
        <v>254</v>
      </c>
      <c r="G80" s="265" t="s">
        <v>255</v>
      </c>
      <c r="H80" s="24" t="s">
        <v>607</v>
      </c>
      <c r="I80" s="24" t="s">
        <v>44</v>
      </c>
      <c r="J80" s="24" t="s">
        <v>29</v>
      </c>
      <c r="K80" s="24" t="s">
        <v>612</v>
      </c>
      <c r="L80" s="24" t="s">
        <v>613</v>
      </c>
      <c r="M80" s="22" t="s">
        <v>787</v>
      </c>
      <c r="N80" s="22" t="s">
        <v>659</v>
      </c>
      <c r="O80" s="24" t="s">
        <v>256</v>
      </c>
      <c r="P80" s="265" t="s">
        <v>606</v>
      </c>
      <c r="Q80" s="23"/>
    </row>
    <row r="81" spans="1:17" ht="43.2" x14ac:dyDescent="0.3">
      <c r="A81" s="21" t="s">
        <v>656</v>
      </c>
      <c r="B81" s="25" t="s">
        <v>631</v>
      </c>
      <c r="C81" s="25" t="s">
        <v>788</v>
      </c>
      <c r="D81" s="25" t="s">
        <v>789</v>
      </c>
      <c r="E81" s="266" t="s">
        <v>257</v>
      </c>
      <c r="F81" s="266" t="s">
        <v>258</v>
      </c>
      <c r="G81" s="266" t="s">
        <v>259</v>
      </c>
      <c r="H81" s="26" t="s">
        <v>607</v>
      </c>
      <c r="I81" s="26" t="s">
        <v>44</v>
      </c>
      <c r="J81" s="26" t="s">
        <v>29</v>
      </c>
      <c r="K81" s="26" t="s">
        <v>612</v>
      </c>
      <c r="L81" s="26" t="s">
        <v>613</v>
      </c>
      <c r="M81" s="25" t="s">
        <v>787</v>
      </c>
      <c r="N81" s="25"/>
      <c r="O81" s="26" t="s">
        <v>256</v>
      </c>
      <c r="P81" s="266" t="s">
        <v>606</v>
      </c>
      <c r="Q81" s="17"/>
    </row>
    <row r="82" spans="1:17" ht="43.2" x14ac:dyDescent="0.3">
      <c r="A82" s="21" t="s">
        <v>656</v>
      </c>
      <c r="B82" s="22" t="s">
        <v>631</v>
      </c>
      <c r="C82" s="22" t="s">
        <v>790</v>
      </c>
      <c r="D82" s="22" t="s">
        <v>791</v>
      </c>
      <c r="E82" s="265" t="s">
        <v>260</v>
      </c>
      <c r="F82" s="265" t="s">
        <v>261</v>
      </c>
      <c r="G82" s="265" t="s">
        <v>262</v>
      </c>
      <c r="H82" s="24" t="s">
        <v>607</v>
      </c>
      <c r="I82" s="24" t="s">
        <v>44</v>
      </c>
      <c r="J82" s="24" t="s">
        <v>29</v>
      </c>
      <c r="K82" s="24" t="s">
        <v>612</v>
      </c>
      <c r="L82" s="24" t="s">
        <v>613</v>
      </c>
      <c r="M82" s="22" t="s">
        <v>787</v>
      </c>
      <c r="N82" s="22"/>
      <c r="O82" s="24" t="s">
        <v>256</v>
      </c>
      <c r="P82" s="265" t="s">
        <v>606</v>
      </c>
      <c r="Q82" s="23"/>
    </row>
    <row r="83" spans="1:17" ht="43.2" x14ac:dyDescent="0.3">
      <c r="A83" s="21" t="s">
        <v>656</v>
      </c>
      <c r="B83" s="25" t="s">
        <v>1115</v>
      </c>
      <c r="C83" s="25" t="s">
        <v>792</v>
      </c>
      <c r="D83" s="25" t="s">
        <v>793</v>
      </c>
      <c r="E83" s="266" t="s">
        <v>263</v>
      </c>
      <c r="F83" s="266" t="s">
        <v>264</v>
      </c>
      <c r="G83" s="266" t="s">
        <v>265</v>
      </c>
      <c r="H83" s="26" t="s">
        <v>617</v>
      </c>
      <c r="I83" s="26" t="s">
        <v>44</v>
      </c>
      <c r="J83" s="26" t="s">
        <v>20</v>
      </c>
      <c r="K83" s="26" t="s">
        <v>612</v>
      </c>
      <c r="L83" s="26" t="s">
        <v>613</v>
      </c>
      <c r="M83" s="25" t="s">
        <v>787</v>
      </c>
      <c r="N83" s="25" t="s">
        <v>667</v>
      </c>
      <c r="O83" s="26"/>
      <c r="P83" s="266" t="s">
        <v>606</v>
      </c>
      <c r="Q83" s="17"/>
    </row>
    <row r="84" spans="1:17" ht="43.2" x14ac:dyDescent="0.3">
      <c r="A84" s="21" t="s">
        <v>656</v>
      </c>
      <c r="B84" s="22" t="s">
        <v>1086</v>
      </c>
      <c r="C84" s="22" t="s">
        <v>794</v>
      </c>
      <c r="D84" s="22" t="s">
        <v>795</v>
      </c>
      <c r="E84" s="265" t="s">
        <v>266</v>
      </c>
      <c r="F84" s="265" t="s">
        <v>267</v>
      </c>
      <c r="G84" s="265" t="s">
        <v>268</v>
      </c>
      <c r="H84" s="24" t="s">
        <v>617</v>
      </c>
      <c r="I84" s="24" t="s">
        <v>44</v>
      </c>
      <c r="J84" s="24" t="s">
        <v>20</v>
      </c>
      <c r="K84" s="24" t="s">
        <v>612</v>
      </c>
      <c r="L84" s="24" t="s">
        <v>613</v>
      </c>
      <c r="M84" s="22" t="s">
        <v>787</v>
      </c>
      <c r="N84" s="22" t="s">
        <v>667</v>
      </c>
      <c r="O84" s="24"/>
      <c r="P84" s="265" t="s">
        <v>606</v>
      </c>
      <c r="Q84" s="23"/>
    </row>
    <row r="85" spans="1:17" ht="43.2" x14ac:dyDescent="0.3">
      <c r="A85" s="21" t="s">
        <v>656</v>
      </c>
      <c r="B85" s="25" t="s">
        <v>1086</v>
      </c>
      <c r="C85" s="25" t="s">
        <v>796</v>
      </c>
      <c r="D85" s="25" t="s">
        <v>797</v>
      </c>
      <c r="E85" s="266" t="s">
        <v>269</v>
      </c>
      <c r="F85" s="266" t="s">
        <v>270</v>
      </c>
      <c r="G85" s="266" t="s">
        <v>271</v>
      </c>
      <c r="H85" s="26" t="s">
        <v>617</v>
      </c>
      <c r="I85" s="26" t="s">
        <v>44</v>
      </c>
      <c r="J85" s="26" t="s">
        <v>20</v>
      </c>
      <c r="K85" s="26" t="s">
        <v>612</v>
      </c>
      <c r="L85" s="26" t="s">
        <v>613</v>
      </c>
      <c r="M85" s="25" t="s">
        <v>787</v>
      </c>
      <c r="N85" s="25" t="s">
        <v>667</v>
      </c>
      <c r="O85" s="26"/>
      <c r="P85" s="266" t="s">
        <v>606</v>
      </c>
      <c r="Q85" s="17"/>
    </row>
    <row r="86" spans="1:17" ht="43.2" x14ac:dyDescent="0.3">
      <c r="A86" s="21" t="s">
        <v>656</v>
      </c>
      <c r="B86" s="22" t="s">
        <v>1179</v>
      </c>
      <c r="C86" s="22" t="s">
        <v>798</v>
      </c>
      <c r="D86" s="22" t="s">
        <v>799</v>
      </c>
      <c r="E86" s="265" t="s">
        <v>272</v>
      </c>
      <c r="F86" s="265" t="s">
        <v>273</v>
      </c>
      <c r="G86" s="265" t="s">
        <v>274</v>
      </c>
      <c r="H86" s="24" t="s">
        <v>617</v>
      </c>
      <c r="I86" s="24" t="s">
        <v>44</v>
      </c>
      <c r="J86" s="24" t="s">
        <v>20</v>
      </c>
      <c r="K86" s="24" t="s">
        <v>612</v>
      </c>
      <c r="L86" s="24" t="s">
        <v>613</v>
      </c>
      <c r="M86" s="22" t="s">
        <v>787</v>
      </c>
      <c r="N86" s="22" t="s">
        <v>667</v>
      </c>
      <c r="O86" s="24"/>
      <c r="P86" s="265" t="s">
        <v>606</v>
      </c>
      <c r="Q86" s="23"/>
    </row>
    <row r="87" spans="1:17" ht="43.2" x14ac:dyDescent="0.3">
      <c r="A87" s="21" t="s">
        <v>656</v>
      </c>
      <c r="B87" s="25" t="s">
        <v>1086</v>
      </c>
      <c r="C87" s="25" t="s">
        <v>800</v>
      </c>
      <c r="D87" s="25" t="s">
        <v>801</v>
      </c>
      <c r="E87" s="266" t="s">
        <v>275</v>
      </c>
      <c r="F87" s="266" t="s">
        <v>276</v>
      </c>
      <c r="G87" s="266" t="s">
        <v>277</v>
      </c>
      <c r="H87" s="26" t="s">
        <v>617</v>
      </c>
      <c r="I87" s="26" t="s">
        <v>44</v>
      </c>
      <c r="J87" s="26" t="s">
        <v>20</v>
      </c>
      <c r="K87" s="26" t="s">
        <v>612</v>
      </c>
      <c r="L87" s="26" t="s">
        <v>613</v>
      </c>
      <c r="M87" s="25" t="s">
        <v>787</v>
      </c>
      <c r="N87" s="25" t="s">
        <v>667</v>
      </c>
      <c r="O87" s="26"/>
      <c r="P87" s="266" t="s">
        <v>606</v>
      </c>
      <c r="Q87" s="17"/>
    </row>
    <row r="88" spans="1:17" ht="43.2" x14ac:dyDescent="0.3">
      <c r="A88" s="21" t="s">
        <v>656</v>
      </c>
      <c r="B88" s="22" t="s">
        <v>1086</v>
      </c>
      <c r="C88" s="22" t="s">
        <v>802</v>
      </c>
      <c r="D88" s="22" t="s">
        <v>803</v>
      </c>
      <c r="E88" s="265" t="s">
        <v>278</v>
      </c>
      <c r="F88" s="265" t="s">
        <v>279</v>
      </c>
      <c r="G88" s="265" t="s">
        <v>280</v>
      </c>
      <c r="H88" s="24" t="s">
        <v>617</v>
      </c>
      <c r="I88" s="24" t="s">
        <v>44</v>
      </c>
      <c r="J88" s="24" t="s">
        <v>20</v>
      </c>
      <c r="K88" s="24" t="s">
        <v>612</v>
      </c>
      <c r="L88" s="24" t="s">
        <v>613</v>
      </c>
      <c r="M88" s="22" t="s">
        <v>787</v>
      </c>
      <c r="N88" s="22" t="s">
        <v>667</v>
      </c>
      <c r="O88" s="24"/>
      <c r="P88" s="265" t="s">
        <v>606</v>
      </c>
      <c r="Q88" s="23"/>
    </row>
    <row r="89" spans="1:17" ht="43.2" x14ac:dyDescent="0.3">
      <c r="A89" s="21" t="s">
        <v>656</v>
      </c>
      <c r="B89" s="25" t="s">
        <v>1179</v>
      </c>
      <c r="C89" s="25" t="s">
        <v>804</v>
      </c>
      <c r="D89" s="25" t="s">
        <v>805</v>
      </c>
      <c r="E89" s="266" t="s">
        <v>281</v>
      </c>
      <c r="F89" s="266" t="s">
        <v>282</v>
      </c>
      <c r="G89" s="266" t="s">
        <v>283</v>
      </c>
      <c r="H89" s="26" t="s">
        <v>617</v>
      </c>
      <c r="I89" s="26" t="s">
        <v>44</v>
      </c>
      <c r="J89" s="26" t="s">
        <v>20</v>
      </c>
      <c r="K89" s="26" t="s">
        <v>612</v>
      </c>
      <c r="L89" s="26" t="s">
        <v>613</v>
      </c>
      <c r="M89" s="25" t="s">
        <v>787</v>
      </c>
      <c r="N89" s="25" t="s">
        <v>667</v>
      </c>
      <c r="O89" s="26"/>
      <c r="P89" s="266" t="s">
        <v>606</v>
      </c>
      <c r="Q89" s="17"/>
    </row>
    <row r="90" spans="1:17" ht="100.8" x14ac:dyDescent="0.3">
      <c r="A90" s="21" t="s">
        <v>656</v>
      </c>
      <c r="B90" s="22" t="s">
        <v>1180</v>
      </c>
      <c r="C90" s="22"/>
      <c r="D90" s="22" t="s">
        <v>806</v>
      </c>
      <c r="E90" s="265" t="s">
        <v>284</v>
      </c>
      <c r="F90" s="265" t="s">
        <v>285</v>
      </c>
      <c r="G90" s="265" t="s">
        <v>286</v>
      </c>
      <c r="H90" s="24" t="s">
        <v>607</v>
      </c>
      <c r="I90" s="24" t="s">
        <v>19</v>
      </c>
      <c r="J90" s="24" t="s">
        <v>20</v>
      </c>
      <c r="K90" s="24" t="s">
        <v>608</v>
      </c>
      <c r="L90" s="24" t="s">
        <v>56</v>
      </c>
      <c r="M90" s="22" t="s">
        <v>807</v>
      </c>
      <c r="N90" s="22" t="s">
        <v>659</v>
      </c>
      <c r="O90" s="24" t="s">
        <v>287</v>
      </c>
      <c r="P90" s="265" t="s">
        <v>606</v>
      </c>
      <c r="Q90" s="23"/>
    </row>
    <row r="91" spans="1:17" ht="100.8" x14ac:dyDescent="0.3">
      <c r="A91" s="21" t="s">
        <v>656</v>
      </c>
      <c r="B91" s="25" t="s">
        <v>1180</v>
      </c>
      <c r="C91" s="25"/>
      <c r="D91" s="25" t="s">
        <v>808</v>
      </c>
      <c r="E91" s="266" t="s">
        <v>288</v>
      </c>
      <c r="F91" s="266" t="s">
        <v>289</v>
      </c>
      <c r="G91" s="266" t="s">
        <v>290</v>
      </c>
      <c r="H91" s="26" t="s">
        <v>607</v>
      </c>
      <c r="I91" s="26" t="s">
        <v>19</v>
      </c>
      <c r="J91" s="26" t="s">
        <v>20</v>
      </c>
      <c r="K91" s="26" t="s">
        <v>608</v>
      </c>
      <c r="L91" s="26" t="s">
        <v>56</v>
      </c>
      <c r="M91" s="25" t="s">
        <v>807</v>
      </c>
      <c r="N91" s="25" t="s">
        <v>659</v>
      </c>
      <c r="O91" s="26" t="s">
        <v>287</v>
      </c>
      <c r="P91" s="266" t="s">
        <v>606</v>
      </c>
      <c r="Q91" s="17"/>
    </row>
    <row r="92" spans="1:17" ht="100.8" x14ac:dyDescent="0.3">
      <c r="A92" s="21" t="s">
        <v>656</v>
      </c>
      <c r="B92" s="22" t="s">
        <v>1180</v>
      </c>
      <c r="C92" s="22"/>
      <c r="D92" s="22" t="s">
        <v>809</v>
      </c>
      <c r="E92" s="265" t="s">
        <v>291</v>
      </c>
      <c r="F92" s="265" t="s">
        <v>292</v>
      </c>
      <c r="G92" s="265" t="s">
        <v>293</v>
      </c>
      <c r="H92" s="24" t="s">
        <v>607</v>
      </c>
      <c r="I92" s="24" t="s">
        <v>19</v>
      </c>
      <c r="J92" s="24" t="s">
        <v>20</v>
      </c>
      <c r="K92" s="24" t="s">
        <v>608</v>
      </c>
      <c r="L92" s="24" t="s">
        <v>56</v>
      </c>
      <c r="M92" s="22" t="s">
        <v>807</v>
      </c>
      <c r="N92" s="22" t="s">
        <v>659</v>
      </c>
      <c r="O92" s="24" t="s">
        <v>287</v>
      </c>
      <c r="P92" s="265" t="s">
        <v>606</v>
      </c>
      <c r="Q92" s="23"/>
    </row>
    <row r="93" spans="1:17" ht="100.8" x14ac:dyDescent="0.3">
      <c r="A93" s="21" t="s">
        <v>656</v>
      </c>
      <c r="B93" s="25" t="s">
        <v>637</v>
      </c>
      <c r="C93" s="25"/>
      <c r="D93" s="25" t="s">
        <v>810</v>
      </c>
      <c r="E93" s="266" t="s">
        <v>294</v>
      </c>
      <c r="F93" s="266" t="s">
        <v>295</v>
      </c>
      <c r="G93" s="266" t="s">
        <v>296</v>
      </c>
      <c r="H93" s="26" t="s">
        <v>607</v>
      </c>
      <c r="I93" s="26" t="s">
        <v>19</v>
      </c>
      <c r="J93" s="26" t="s">
        <v>29</v>
      </c>
      <c r="K93" s="26" t="s">
        <v>608</v>
      </c>
      <c r="L93" s="26" t="s">
        <v>56</v>
      </c>
      <c r="M93" s="25" t="s">
        <v>807</v>
      </c>
      <c r="N93" s="25" t="s">
        <v>659</v>
      </c>
      <c r="O93" s="26" t="s">
        <v>287</v>
      </c>
      <c r="P93" s="266" t="s">
        <v>606</v>
      </c>
      <c r="Q93" s="17"/>
    </row>
    <row r="94" spans="1:17" ht="100.8" x14ac:dyDescent="0.3">
      <c r="A94" s="21" t="s">
        <v>656</v>
      </c>
      <c r="B94" s="22" t="s">
        <v>1180</v>
      </c>
      <c r="C94" s="22"/>
      <c r="D94" s="22" t="s">
        <v>811</v>
      </c>
      <c r="E94" s="265" t="s">
        <v>297</v>
      </c>
      <c r="F94" s="265" t="s">
        <v>298</v>
      </c>
      <c r="G94" s="265" t="s">
        <v>299</v>
      </c>
      <c r="H94" s="24" t="s">
        <v>607</v>
      </c>
      <c r="I94" s="24" t="s">
        <v>19</v>
      </c>
      <c r="J94" s="24" t="s">
        <v>20</v>
      </c>
      <c r="K94" s="24" t="s">
        <v>608</v>
      </c>
      <c r="L94" s="24" t="s">
        <v>56</v>
      </c>
      <c r="M94" s="22" t="s">
        <v>807</v>
      </c>
      <c r="N94" s="22" t="s">
        <v>659</v>
      </c>
      <c r="O94" s="24" t="s">
        <v>287</v>
      </c>
      <c r="P94" s="265" t="s">
        <v>606</v>
      </c>
      <c r="Q94" s="23"/>
    </row>
    <row r="95" spans="1:17" ht="100.8" x14ac:dyDescent="0.3">
      <c r="A95" s="21" t="s">
        <v>656</v>
      </c>
      <c r="B95" s="25" t="s">
        <v>1180</v>
      </c>
      <c r="C95" s="25"/>
      <c r="D95" s="25" t="s">
        <v>812</v>
      </c>
      <c r="E95" s="266" t="s">
        <v>300</v>
      </c>
      <c r="F95" s="266" t="s">
        <v>301</v>
      </c>
      <c r="G95" s="266" t="s">
        <v>302</v>
      </c>
      <c r="H95" s="26" t="s">
        <v>607</v>
      </c>
      <c r="I95" s="26" t="s">
        <v>19</v>
      </c>
      <c r="J95" s="26" t="s">
        <v>20</v>
      </c>
      <c r="K95" s="26" t="s">
        <v>608</v>
      </c>
      <c r="L95" s="26" t="s">
        <v>56</v>
      </c>
      <c r="M95" s="25" t="s">
        <v>807</v>
      </c>
      <c r="N95" s="25" t="s">
        <v>659</v>
      </c>
      <c r="O95" s="26" t="s">
        <v>287</v>
      </c>
      <c r="P95" s="266" t="s">
        <v>606</v>
      </c>
      <c r="Q95" s="17"/>
    </row>
    <row r="96" spans="1:17" ht="100.8" x14ac:dyDescent="0.3">
      <c r="A96" s="21" t="s">
        <v>656</v>
      </c>
      <c r="B96" s="22" t="s">
        <v>1180</v>
      </c>
      <c r="C96" s="22"/>
      <c r="D96" s="22" t="s">
        <v>813</v>
      </c>
      <c r="E96" s="265" t="s">
        <v>303</v>
      </c>
      <c r="F96" s="265" t="s">
        <v>304</v>
      </c>
      <c r="G96" s="265" t="s">
        <v>305</v>
      </c>
      <c r="H96" s="24" t="s">
        <v>607</v>
      </c>
      <c r="I96" s="24" t="s">
        <v>19</v>
      </c>
      <c r="J96" s="24" t="s">
        <v>20</v>
      </c>
      <c r="K96" s="24" t="s">
        <v>608</v>
      </c>
      <c r="L96" s="24" t="s">
        <v>56</v>
      </c>
      <c r="M96" s="22" t="s">
        <v>807</v>
      </c>
      <c r="N96" s="22" t="s">
        <v>659</v>
      </c>
      <c r="O96" s="24" t="s">
        <v>287</v>
      </c>
      <c r="P96" s="265" t="s">
        <v>606</v>
      </c>
      <c r="Q96" s="23"/>
    </row>
    <row r="97" spans="1:17" ht="100.8" x14ac:dyDescent="0.3">
      <c r="A97" s="21" t="s">
        <v>656</v>
      </c>
      <c r="B97" s="25" t="s">
        <v>1116</v>
      </c>
      <c r="C97" s="25"/>
      <c r="D97" s="25" t="s">
        <v>814</v>
      </c>
      <c r="E97" s="266" t="s">
        <v>306</v>
      </c>
      <c r="F97" s="266" t="s">
        <v>307</v>
      </c>
      <c r="G97" s="266" t="s">
        <v>308</v>
      </c>
      <c r="H97" s="26" t="s">
        <v>607</v>
      </c>
      <c r="I97" s="26" t="s">
        <v>19</v>
      </c>
      <c r="J97" s="26" t="s">
        <v>20</v>
      </c>
      <c r="K97" s="26" t="s">
        <v>608</v>
      </c>
      <c r="L97" s="26" t="s">
        <v>56</v>
      </c>
      <c r="M97" s="25" t="s">
        <v>807</v>
      </c>
      <c r="N97" s="25" t="s">
        <v>659</v>
      </c>
      <c r="O97" s="26" t="s">
        <v>287</v>
      </c>
      <c r="P97" s="266" t="s">
        <v>606</v>
      </c>
      <c r="Q97" s="17"/>
    </row>
    <row r="98" spans="1:17" ht="100.8" x14ac:dyDescent="0.3">
      <c r="A98" s="21" t="s">
        <v>656</v>
      </c>
      <c r="B98" s="22" t="s">
        <v>637</v>
      </c>
      <c r="C98" s="22"/>
      <c r="D98" s="22" t="s">
        <v>815</v>
      </c>
      <c r="E98" s="265" t="s">
        <v>309</v>
      </c>
      <c r="F98" s="265" t="s">
        <v>310</v>
      </c>
      <c r="G98" s="265" t="s">
        <v>311</v>
      </c>
      <c r="H98" s="24" t="s">
        <v>607</v>
      </c>
      <c r="I98" s="24" t="s">
        <v>19</v>
      </c>
      <c r="J98" s="24" t="s">
        <v>29</v>
      </c>
      <c r="K98" s="24" t="s">
        <v>608</v>
      </c>
      <c r="L98" s="24" t="s">
        <v>56</v>
      </c>
      <c r="M98" s="22" t="s">
        <v>807</v>
      </c>
      <c r="N98" s="22" t="s">
        <v>659</v>
      </c>
      <c r="O98" s="24" t="s">
        <v>287</v>
      </c>
      <c r="P98" s="265" t="s">
        <v>606</v>
      </c>
      <c r="Q98" s="23"/>
    </row>
    <row r="99" spans="1:17" ht="100.8" x14ac:dyDescent="0.3">
      <c r="A99" s="21" t="s">
        <v>656</v>
      </c>
      <c r="B99" s="25" t="s">
        <v>637</v>
      </c>
      <c r="C99" s="25"/>
      <c r="D99" s="25" t="s">
        <v>816</v>
      </c>
      <c r="E99" s="266" t="s">
        <v>312</v>
      </c>
      <c r="F99" s="266" t="s">
        <v>313</v>
      </c>
      <c r="G99" s="266" t="s">
        <v>638</v>
      </c>
      <c r="H99" s="26" t="s">
        <v>607</v>
      </c>
      <c r="I99" s="26" t="s">
        <v>19</v>
      </c>
      <c r="J99" s="26" t="s">
        <v>29</v>
      </c>
      <c r="K99" s="26" t="s">
        <v>608</v>
      </c>
      <c r="L99" s="26" t="s">
        <v>56</v>
      </c>
      <c r="M99" s="25" t="s">
        <v>807</v>
      </c>
      <c r="N99" s="25" t="s">
        <v>659</v>
      </c>
      <c r="O99" s="26" t="s">
        <v>287</v>
      </c>
      <c r="P99" s="266" t="s">
        <v>606</v>
      </c>
      <c r="Q99" s="17"/>
    </row>
    <row r="100" spans="1:17" ht="100.8" x14ac:dyDescent="0.3">
      <c r="A100" s="21" t="s">
        <v>656</v>
      </c>
      <c r="B100" s="22" t="s">
        <v>1180</v>
      </c>
      <c r="C100" s="22"/>
      <c r="D100" s="22" t="s">
        <v>817</v>
      </c>
      <c r="E100" s="265" t="s">
        <v>314</v>
      </c>
      <c r="F100" s="265" t="s">
        <v>315</v>
      </c>
      <c r="G100" s="265" t="s">
        <v>316</v>
      </c>
      <c r="H100" s="24" t="s">
        <v>607</v>
      </c>
      <c r="I100" s="24" t="s">
        <v>19</v>
      </c>
      <c r="J100" s="24" t="s">
        <v>20</v>
      </c>
      <c r="K100" s="24" t="s">
        <v>608</v>
      </c>
      <c r="L100" s="24" t="s">
        <v>56</v>
      </c>
      <c r="M100" s="22" t="s">
        <v>807</v>
      </c>
      <c r="N100" s="22" t="s">
        <v>659</v>
      </c>
      <c r="O100" s="24" t="s">
        <v>287</v>
      </c>
      <c r="P100" s="265" t="s">
        <v>606</v>
      </c>
      <c r="Q100" s="23"/>
    </row>
    <row r="101" spans="1:17" ht="100.8" x14ac:dyDescent="0.3">
      <c r="A101" s="21" t="s">
        <v>656</v>
      </c>
      <c r="B101" s="25" t="s">
        <v>1180</v>
      </c>
      <c r="C101" s="25"/>
      <c r="D101" s="25" t="s">
        <v>818</v>
      </c>
      <c r="E101" s="266" t="s">
        <v>317</v>
      </c>
      <c r="F101" s="266" t="s">
        <v>318</v>
      </c>
      <c r="G101" s="266" t="s">
        <v>319</v>
      </c>
      <c r="H101" s="26" t="s">
        <v>607</v>
      </c>
      <c r="I101" s="26" t="s">
        <v>19</v>
      </c>
      <c r="J101" s="26" t="s">
        <v>20</v>
      </c>
      <c r="K101" s="26" t="s">
        <v>608</v>
      </c>
      <c r="L101" s="26" t="s">
        <v>56</v>
      </c>
      <c r="M101" s="25" t="s">
        <v>807</v>
      </c>
      <c r="N101" s="25" t="s">
        <v>659</v>
      </c>
      <c r="O101" s="26" t="s">
        <v>287</v>
      </c>
      <c r="P101" s="266" t="s">
        <v>606</v>
      </c>
      <c r="Q101" s="17"/>
    </row>
    <row r="102" spans="1:17" ht="100.8" x14ac:dyDescent="0.3">
      <c r="A102" s="21" t="s">
        <v>656</v>
      </c>
      <c r="B102" s="22" t="s">
        <v>1180</v>
      </c>
      <c r="C102" s="22"/>
      <c r="D102" s="22" t="s">
        <v>819</v>
      </c>
      <c r="E102" s="265" t="s">
        <v>320</v>
      </c>
      <c r="F102" s="265" t="s">
        <v>321</v>
      </c>
      <c r="G102" s="265" t="s">
        <v>322</v>
      </c>
      <c r="H102" s="24" t="s">
        <v>607</v>
      </c>
      <c r="I102" s="24" t="s">
        <v>19</v>
      </c>
      <c r="J102" s="24" t="s">
        <v>20</v>
      </c>
      <c r="K102" s="24" t="s">
        <v>608</v>
      </c>
      <c r="L102" s="24" t="s">
        <v>56</v>
      </c>
      <c r="M102" s="22" t="s">
        <v>807</v>
      </c>
      <c r="N102" s="22" t="s">
        <v>659</v>
      </c>
      <c r="O102" s="24" t="s">
        <v>287</v>
      </c>
      <c r="P102" s="265" t="s">
        <v>606</v>
      </c>
      <c r="Q102" s="23"/>
    </row>
    <row r="103" spans="1:17" ht="100.8" x14ac:dyDescent="0.3">
      <c r="A103" s="21" t="s">
        <v>656</v>
      </c>
      <c r="B103" s="25" t="s">
        <v>1180</v>
      </c>
      <c r="C103" s="25"/>
      <c r="D103" s="25" t="s">
        <v>820</v>
      </c>
      <c r="E103" s="266" t="s">
        <v>323</v>
      </c>
      <c r="F103" s="266" t="s">
        <v>324</v>
      </c>
      <c r="G103" s="266" t="s">
        <v>325</v>
      </c>
      <c r="H103" s="26" t="s">
        <v>607</v>
      </c>
      <c r="I103" s="26" t="s">
        <v>19</v>
      </c>
      <c r="J103" s="26" t="s">
        <v>20</v>
      </c>
      <c r="K103" s="26" t="s">
        <v>608</v>
      </c>
      <c r="L103" s="26" t="s">
        <v>56</v>
      </c>
      <c r="M103" s="25" t="s">
        <v>807</v>
      </c>
      <c r="N103" s="25" t="s">
        <v>659</v>
      </c>
      <c r="O103" s="26" t="s">
        <v>287</v>
      </c>
      <c r="P103" s="266" t="s">
        <v>606</v>
      </c>
      <c r="Q103" s="17"/>
    </row>
    <row r="104" spans="1:17" ht="100.8" x14ac:dyDescent="0.3">
      <c r="A104" s="21" t="s">
        <v>656</v>
      </c>
      <c r="B104" s="22" t="s">
        <v>1180</v>
      </c>
      <c r="C104" s="22"/>
      <c r="D104" s="22" t="s">
        <v>821</v>
      </c>
      <c r="E104" s="265" t="s">
        <v>326</v>
      </c>
      <c r="F104" s="265" t="s">
        <v>327</v>
      </c>
      <c r="G104" s="265" t="s">
        <v>328</v>
      </c>
      <c r="H104" s="24" t="s">
        <v>607</v>
      </c>
      <c r="I104" s="24" t="s">
        <v>19</v>
      </c>
      <c r="J104" s="24" t="s">
        <v>20</v>
      </c>
      <c r="K104" s="24" t="s">
        <v>608</v>
      </c>
      <c r="L104" s="24" t="s">
        <v>56</v>
      </c>
      <c r="M104" s="22" t="s">
        <v>807</v>
      </c>
      <c r="N104" s="22" t="s">
        <v>659</v>
      </c>
      <c r="O104" s="24" t="s">
        <v>287</v>
      </c>
      <c r="P104" s="265" t="s">
        <v>606</v>
      </c>
      <c r="Q104" s="23"/>
    </row>
    <row r="105" spans="1:17" ht="100.8" x14ac:dyDescent="0.3">
      <c r="A105" s="21" t="s">
        <v>656</v>
      </c>
      <c r="B105" s="25" t="s">
        <v>1180</v>
      </c>
      <c r="C105" s="25"/>
      <c r="D105" s="25" t="s">
        <v>822</v>
      </c>
      <c r="E105" s="266" t="s">
        <v>329</v>
      </c>
      <c r="F105" s="266" t="s">
        <v>330</v>
      </c>
      <c r="G105" s="266" t="s">
        <v>331</v>
      </c>
      <c r="H105" s="26" t="s">
        <v>607</v>
      </c>
      <c r="I105" s="26" t="s">
        <v>19</v>
      </c>
      <c r="J105" s="26" t="s">
        <v>20</v>
      </c>
      <c r="K105" s="26" t="s">
        <v>608</v>
      </c>
      <c r="L105" s="26" t="s">
        <v>56</v>
      </c>
      <c r="M105" s="25" t="s">
        <v>807</v>
      </c>
      <c r="N105" s="25" t="s">
        <v>659</v>
      </c>
      <c r="O105" s="26" t="s">
        <v>287</v>
      </c>
      <c r="P105" s="266" t="s">
        <v>606</v>
      </c>
      <c r="Q105" s="17"/>
    </row>
    <row r="106" spans="1:17" ht="57.6" x14ac:dyDescent="0.3">
      <c r="A106" s="21" t="s">
        <v>656</v>
      </c>
      <c r="B106" s="22" t="s">
        <v>1181</v>
      </c>
      <c r="C106" s="22"/>
      <c r="D106" s="22" t="s">
        <v>823</v>
      </c>
      <c r="E106" s="265" t="s">
        <v>332</v>
      </c>
      <c r="F106" s="265" t="s">
        <v>333</v>
      </c>
      <c r="G106" s="265" t="s">
        <v>334</v>
      </c>
      <c r="H106" s="24" t="s">
        <v>607</v>
      </c>
      <c r="I106" s="24" t="s">
        <v>19</v>
      </c>
      <c r="J106" s="24" t="s">
        <v>20</v>
      </c>
      <c r="K106" s="24" t="s">
        <v>608</v>
      </c>
      <c r="L106" s="24" t="s">
        <v>56</v>
      </c>
      <c r="M106" s="22" t="s">
        <v>664</v>
      </c>
      <c r="N106" s="22" t="s">
        <v>659</v>
      </c>
      <c r="O106" s="24" t="s">
        <v>37</v>
      </c>
      <c r="P106" s="265" t="s">
        <v>606</v>
      </c>
      <c r="Q106" s="23"/>
    </row>
    <row r="107" spans="1:17" ht="57.6" x14ac:dyDescent="0.3">
      <c r="A107" s="21" t="s">
        <v>656</v>
      </c>
      <c r="B107" s="25" t="s">
        <v>1181</v>
      </c>
      <c r="C107" s="25"/>
      <c r="D107" s="25" t="s">
        <v>824</v>
      </c>
      <c r="E107" s="266" t="s">
        <v>335</v>
      </c>
      <c r="F107" s="266" t="s">
        <v>336</v>
      </c>
      <c r="G107" s="266" t="s">
        <v>337</v>
      </c>
      <c r="H107" s="26" t="s">
        <v>607</v>
      </c>
      <c r="I107" s="26" t="s">
        <v>19</v>
      </c>
      <c r="J107" s="26" t="s">
        <v>20</v>
      </c>
      <c r="K107" s="26" t="s">
        <v>608</v>
      </c>
      <c r="L107" s="26" t="s">
        <v>56</v>
      </c>
      <c r="M107" s="25" t="s">
        <v>664</v>
      </c>
      <c r="N107" s="25" t="s">
        <v>659</v>
      </c>
      <c r="O107" s="26" t="s">
        <v>37</v>
      </c>
      <c r="P107" s="266" t="s">
        <v>606</v>
      </c>
      <c r="Q107" s="17"/>
    </row>
    <row r="108" spans="1:17" ht="57.6" x14ac:dyDescent="0.3">
      <c r="A108" s="21" t="s">
        <v>656</v>
      </c>
      <c r="B108" s="22" t="s">
        <v>1181</v>
      </c>
      <c r="C108" s="22"/>
      <c r="D108" s="22" t="s">
        <v>825</v>
      </c>
      <c r="E108" s="265" t="s">
        <v>338</v>
      </c>
      <c r="F108" s="265" t="s">
        <v>339</v>
      </c>
      <c r="G108" s="265" t="s">
        <v>340</v>
      </c>
      <c r="H108" s="24" t="s">
        <v>607</v>
      </c>
      <c r="I108" s="24" t="s">
        <v>19</v>
      </c>
      <c r="J108" s="24" t="s">
        <v>20</v>
      </c>
      <c r="K108" s="24" t="s">
        <v>608</v>
      </c>
      <c r="L108" s="24" t="s">
        <v>56</v>
      </c>
      <c r="M108" s="22" t="s">
        <v>664</v>
      </c>
      <c r="N108" s="22" t="s">
        <v>659</v>
      </c>
      <c r="O108" s="24" t="s">
        <v>37</v>
      </c>
      <c r="P108" s="265" t="s">
        <v>606</v>
      </c>
      <c r="Q108" s="23"/>
    </row>
    <row r="109" spans="1:17" ht="57.6" x14ac:dyDescent="0.3">
      <c r="A109" s="21" t="s">
        <v>656</v>
      </c>
      <c r="B109" s="267">
        <v>43985</v>
      </c>
      <c r="C109" s="25"/>
      <c r="D109" s="25" t="s">
        <v>826</v>
      </c>
      <c r="E109" s="266" t="s">
        <v>341</v>
      </c>
      <c r="F109" s="266" t="s">
        <v>342</v>
      </c>
      <c r="G109" s="266" t="s">
        <v>343</v>
      </c>
      <c r="H109" s="26" t="s">
        <v>607</v>
      </c>
      <c r="I109" s="26" t="s">
        <v>19</v>
      </c>
      <c r="J109" s="26" t="s">
        <v>29</v>
      </c>
      <c r="K109" s="26" t="s">
        <v>608</v>
      </c>
      <c r="L109" s="26" t="s">
        <v>56</v>
      </c>
      <c r="M109" s="25" t="s">
        <v>664</v>
      </c>
      <c r="N109" s="25" t="s">
        <v>659</v>
      </c>
      <c r="O109" s="26" t="s">
        <v>344</v>
      </c>
      <c r="P109" s="266" t="s">
        <v>606</v>
      </c>
      <c r="Q109" s="17"/>
    </row>
    <row r="110" spans="1:17" ht="86.4" x14ac:dyDescent="0.3">
      <c r="A110" s="21" t="s">
        <v>656</v>
      </c>
      <c r="B110" s="268">
        <v>43985</v>
      </c>
      <c r="C110" s="22"/>
      <c r="D110" s="22" t="s">
        <v>827</v>
      </c>
      <c r="E110" s="265" t="s">
        <v>345</v>
      </c>
      <c r="F110" s="265" t="s">
        <v>346</v>
      </c>
      <c r="G110" s="265" t="s">
        <v>347</v>
      </c>
      <c r="H110" s="24" t="s">
        <v>617</v>
      </c>
      <c r="I110" s="24" t="s">
        <v>19</v>
      </c>
      <c r="J110" s="24" t="s">
        <v>29</v>
      </c>
      <c r="K110" s="24" t="s">
        <v>608</v>
      </c>
      <c r="L110" s="24" t="s">
        <v>56</v>
      </c>
      <c r="M110" s="22" t="s">
        <v>664</v>
      </c>
      <c r="N110" s="22" t="s">
        <v>667</v>
      </c>
      <c r="O110" s="24"/>
      <c r="P110" s="265" t="s">
        <v>606</v>
      </c>
      <c r="Q110" s="23"/>
    </row>
    <row r="111" spans="1:17" ht="57.6" x14ac:dyDescent="0.3">
      <c r="A111" s="21" t="s">
        <v>656</v>
      </c>
      <c r="B111" s="25" t="s">
        <v>1116</v>
      </c>
      <c r="C111" s="25"/>
      <c r="D111" s="25" t="s">
        <v>828</v>
      </c>
      <c r="E111" s="266" t="s">
        <v>348</v>
      </c>
      <c r="F111" s="266" t="s">
        <v>349</v>
      </c>
      <c r="G111" s="266" t="s">
        <v>350</v>
      </c>
      <c r="H111" s="26" t="s">
        <v>607</v>
      </c>
      <c r="I111" s="26" t="s">
        <v>19</v>
      </c>
      <c r="J111" s="26" t="s">
        <v>20</v>
      </c>
      <c r="K111" s="26" t="s">
        <v>608</v>
      </c>
      <c r="L111" s="26" t="s">
        <v>56</v>
      </c>
      <c r="M111" s="25" t="s">
        <v>664</v>
      </c>
      <c r="N111" s="25" t="s">
        <v>659</v>
      </c>
      <c r="O111" s="26" t="s">
        <v>37</v>
      </c>
      <c r="P111" s="266" t="s">
        <v>606</v>
      </c>
      <c r="Q111" s="17"/>
    </row>
    <row r="112" spans="1:17" ht="115.2" x14ac:dyDescent="0.3">
      <c r="A112" s="21" t="s">
        <v>656</v>
      </c>
      <c r="B112" s="22" t="s">
        <v>1182</v>
      </c>
      <c r="C112" s="22" t="s">
        <v>829</v>
      </c>
      <c r="D112" s="22" t="s">
        <v>830</v>
      </c>
      <c r="E112" s="265" t="s">
        <v>351</v>
      </c>
      <c r="F112" s="265" t="s">
        <v>352</v>
      </c>
      <c r="G112" s="265" t="s">
        <v>353</v>
      </c>
      <c r="H112" s="24" t="s">
        <v>611</v>
      </c>
      <c r="I112" s="24" t="s">
        <v>354</v>
      </c>
      <c r="J112" s="24" t="s">
        <v>29</v>
      </c>
      <c r="K112" s="24" t="s">
        <v>624</v>
      </c>
      <c r="L112" s="24" t="s">
        <v>639</v>
      </c>
      <c r="M112" s="22" t="s">
        <v>1183</v>
      </c>
      <c r="N112" s="22" t="s">
        <v>659</v>
      </c>
      <c r="O112" s="24" t="s">
        <v>355</v>
      </c>
      <c r="P112" s="265" t="s">
        <v>606</v>
      </c>
      <c r="Q112" s="23"/>
    </row>
    <row r="113" spans="1:17" ht="115.2" x14ac:dyDescent="0.3">
      <c r="A113" s="21" t="s">
        <v>656</v>
      </c>
      <c r="B113" s="25" t="s">
        <v>1182</v>
      </c>
      <c r="C113" s="25" t="s">
        <v>831</v>
      </c>
      <c r="D113" s="25" t="s">
        <v>832</v>
      </c>
      <c r="E113" s="266" t="s">
        <v>356</v>
      </c>
      <c r="F113" s="266" t="s">
        <v>357</v>
      </c>
      <c r="G113" s="266" t="s">
        <v>358</v>
      </c>
      <c r="H113" s="26" t="s">
        <v>611</v>
      </c>
      <c r="I113" s="26" t="s">
        <v>354</v>
      </c>
      <c r="J113" s="26" t="s">
        <v>29</v>
      </c>
      <c r="K113" s="26" t="s">
        <v>624</v>
      </c>
      <c r="L113" s="26" t="s">
        <v>639</v>
      </c>
      <c r="M113" s="25" t="s">
        <v>1183</v>
      </c>
      <c r="N113" s="25" t="s">
        <v>659</v>
      </c>
      <c r="O113" s="26" t="s">
        <v>355</v>
      </c>
      <c r="P113" s="266" t="s">
        <v>606</v>
      </c>
      <c r="Q113" s="17"/>
    </row>
    <row r="114" spans="1:17" ht="115.2" x14ac:dyDescent="0.3">
      <c r="A114" s="21" t="s">
        <v>656</v>
      </c>
      <c r="B114" s="22" t="s">
        <v>1182</v>
      </c>
      <c r="C114" s="22" t="s">
        <v>833</v>
      </c>
      <c r="D114" s="22" t="s">
        <v>834</v>
      </c>
      <c r="E114" s="265" t="s">
        <v>359</v>
      </c>
      <c r="F114" s="265" t="s">
        <v>360</v>
      </c>
      <c r="G114" s="265" t="s">
        <v>361</v>
      </c>
      <c r="H114" s="24" t="s">
        <v>611</v>
      </c>
      <c r="I114" s="24" t="s">
        <v>354</v>
      </c>
      <c r="J114" s="24" t="s">
        <v>29</v>
      </c>
      <c r="K114" s="24" t="s">
        <v>624</v>
      </c>
      <c r="L114" s="24" t="s">
        <v>639</v>
      </c>
      <c r="M114" s="22" t="s">
        <v>1183</v>
      </c>
      <c r="N114" s="22" t="s">
        <v>659</v>
      </c>
      <c r="O114" s="24" t="s">
        <v>355</v>
      </c>
      <c r="P114" s="265" t="s">
        <v>606</v>
      </c>
      <c r="Q114" s="23"/>
    </row>
    <row r="115" spans="1:17" ht="115.2" x14ac:dyDescent="0.3">
      <c r="A115" s="21" t="s">
        <v>656</v>
      </c>
      <c r="B115" s="25" t="s">
        <v>1182</v>
      </c>
      <c r="C115" s="25" t="s">
        <v>835</v>
      </c>
      <c r="D115" s="25" t="s">
        <v>836</v>
      </c>
      <c r="E115" s="266" t="s">
        <v>362</v>
      </c>
      <c r="F115" s="266" t="s">
        <v>363</v>
      </c>
      <c r="G115" s="266" t="s">
        <v>364</v>
      </c>
      <c r="H115" s="26" t="s">
        <v>611</v>
      </c>
      <c r="I115" s="26" t="s">
        <v>354</v>
      </c>
      <c r="J115" s="26" t="s">
        <v>29</v>
      </c>
      <c r="K115" s="26" t="s">
        <v>624</v>
      </c>
      <c r="L115" s="26" t="s">
        <v>639</v>
      </c>
      <c r="M115" s="25" t="s">
        <v>1183</v>
      </c>
      <c r="N115" s="25" t="s">
        <v>659</v>
      </c>
      <c r="O115" s="26" t="s">
        <v>355</v>
      </c>
      <c r="P115" s="266" t="s">
        <v>606</v>
      </c>
      <c r="Q115" s="17"/>
    </row>
    <row r="116" spans="1:17" ht="115.2" x14ac:dyDescent="0.3">
      <c r="A116" s="21" t="s">
        <v>656</v>
      </c>
      <c r="B116" s="22" t="s">
        <v>1182</v>
      </c>
      <c r="C116" s="22" t="s">
        <v>837</v>
      </c>
      <c r="D116" s="22" t="s">
        <v>838</v>
      </c>
      <c r="E116" s="265" t="s">
        <v>365</v>
      </c>
      <c r="F116" s="265" t="s">
        <v>366</v>
      </c>
      <c r="G116" s="265" t="s">
        <v>367</v>
      </c>
      <c r="H116" s="24" t="s">
        <v>611</v>
      </c>
      <c r="I116" s="24" t="s">
        <v>354</v>
      </c>
      <c r="J116" s="24" t="s">
        <v>29</v>
      </c>
      <c r="K116" s="24" t="s">
        <v>624</v>
      </c>
      <c r="L116" s="24" t="s">
        <v>639</v>
      </c>
      <c r="M116" s="22" t="s">
        <v>1183</v>
      </c>
      <c r="N116" s="22" t="s">
        <v>659</v>
      </c>
      <c r="O116" s="24" t="s">
        <v>355</v>
      </c>
      <c r="P116" s="265" t="s">
        <v>606</v>
      </c>
      <c r="Q116" s="23"/>
    </row>
    <row r="117" spans="1:17" ht="115.2" x14ac:dyDescent="0.3">
      <c r="A117" s="21" t="s">
        <v>656</v>
      </c>
      <c r="B117" s="25" t="s">
        <v>1182</v>
      </c>
      <c r="C117" s="25" t="s">
        <v>839</v>
      </c>
      <c r="D117" s="25" t="s">
        <v>840</v>
      </c>
      <c r="E117" s="266" t="s">
        <v>368</v>
      </c>
      <c r="F117" s="266" t="s">
        <v>369</v>
      </c>
      <c r="G117" s="266" t="s">
        <v>370</v>
      </c>
      <c r="H117" s="26" t="s">
        <v>611</v>
      </c>
      <c r="I117" s="26" t="s">
        <v>354</v>
      </c>
      <c r="J117" s="26" t="s">
        <v>29</v>
      </c>
      <c r="K117" s="26" t="s">
        <v>624</v>
      </c>
      <c r="L117" s="26" t="s">
        <v>639</v>
      </c>
      <c r="M117" s="25" t="s">
        <v>1183</v>
      </c>
      <c r="N117" s="25" t="s">
        <v>659</v>
      </c>
      <c r="O117" s="26" t="s">
        <v>355</v>
      </c>
      <c r="P117" s="266" t="s">
        <v>606</v>
      </c>
      <c r="Q117" s="17"/>
    </row>
    <row r="118" spans="1:17" ht="115.2" x14ac:dyDescent="0.3">
      <c r="A118" s="21" t="s">
        <v>656</v>
      </c>
      <c r="B118" s="22" t="s">
        <v>1182</v>
      </c>
      <c r="C118" s="22" t="s">
        <v>841</v>
      </c>
      <c r="D118" s="22" t="s">
        <v>842</v>
      </c>
      <c r="E118" s="265" t="s">
        <v>371</v>
      </c>
      <c r="F118" s="265" t="s">
        <v>372</v>
      </c>
      <c r="G118" s="265" t="s">
        <v>373</v>
      </c>
      <c r="H118" s="24" t="s">
        <v>611</v>
      </c>
      <c r="I118" s="24" t="s">
        <v>354</v>
      </c>
      <c r="J118" s="24" t="s">
        <v>29</v>
      </c>
      <c r="K118" s="24" t="s">
        <v>624</v>
      </c>
      <c r="L118" s="24" t="s">
        <v>639</v>
      </c>
      <c r="M118" s="22" t="s">
        <v>1183</v>
      </c>
      <c r="N118" s="22" t="s">
        <v>659</v>
      </c>
      <c r="O118" s="24" t="s">
        <v>355</v>
      </c>
      <c r="P118" s="265" t="s">
        <v>606</v>
      </c>
      <c r="Q118" s="23"/>
    </row>
    <row r="119" spans="1:17" ht="115.2" x14ac:dyDescent="0.3">
      <c r="A119" s="21" t="s">
        <v>656</v>
      </c>
      <c r="B119" s="25" t="s">
        <v>1182</v>
      </c>
      <c r="C119" s="25" t="s">
        <v>843</v>
      </c>
      <c r="D119" s="25" t="s">
        <v>844</v>
      </c>
      <c r="E119" s="266" t="s">
        <v>374</v>
      </c>
      <c r="F119" s="266" t="s">
        <v>375</v>
      </c>
      <c r="G119" s="266" t="s">
        <v>376</v>
      </c>
      <c r="H119" s="26" t="s">
        <v>611</v>
      </c>
      <c r="I119" s="26" t="s">
        <v>354</v>
      </c>
      <c r="J119" s="26" t="s">
        <v>29</v>
      </c>
      <c r="K119" s="26" t="s">
        <v>624</v>
      </c>
      <c r="L119" s="26" t="s">
        <v>639</v>
      </c>
      <c r="M119" s="25" t="s">
        <v>1183</v>
      </c>
      <c r="N119" s="25" t="s">
        <v>659</v>
      </c>
      <c r="O119" s="26" t="s">
        <v>355</v>
      </c>
      <c r="P119" s="266" t="s">
        <v>606</v>
      </c>
      <c r="Q119" s="17"/>
    </row>
    <row r="120" spans="1:17" ht="115.2" x14ac:dyDescent="0.3">
      <c r="A120" s="21" t="s">
        <v>656</v>
      </c>
      <c r="B120" s="22" t="s">
        <v>1182</v>
      </c>
      <c r="C120" s="22" t="s">
        <v>845</v>
      </c>
      <c r="D120" s="22" t="s">
        <v>846</v>
      </c>
      <c r="E120" s="265" t="s">
        <v>377</v>
      </c>
      <c r="F120" s="265" t="s">
        <v>378</v>
      </c>
      <c r="G120" s="265" t="s">
        <v>379</v>
      </c>
      <c r="H120" s="24" t="s">
        <v>611</v>
      </c>
      <c r="I120" s="24" t="s">
        <v>354</v>
      </c>
      <c r="J120" s="24" t="s">
        <v>29</v>
      </c>
      <c r="K120" s="24" t="s">
        <v>624</v>
      </c>
      <c r="L120" s="24" t="s">
        <v>639</v>
      </c>
      <c r="M120" s="22" t="s">
        <v>1183</v>
      </c>
      <c r="N120" s="22" t="s">
        <v>659</v>
      </c>
      <c r="O120" s="24" t="s">
        <v>355</v>
      </c>
      <c r="P120" s="265" t="s">
        <v>606</v>
      </c>
      <c r="Q120" s="23"/>
    </row>
    <row r="121" spans="1:17" ht="115.2" x14ac:dyDescent="0.3">
      <c r="A121" s="21" t="s">
        <v>656</v>
      </c>
      <c r="B121" s="25" t="s">
        <v>1182</v>
      </c>
      <c r="C121" s="25" t="s">
        <v>847</v>
      </c>
      <c r="D121" s="25" t="s">
        <v>848</v>
      </c>
      <c r="E121" s="266" t="s">
        <v>380</v>
      </c>
      <c r="F121" s="266" t="s">
        <v>381</v>
      </c>
      <c r="G121" s="266" t="s">
        <v>382</v>
      </c>
      <c r="H121" s="26" t="s">
        <v>611</v>
      </c>
      <c r="I121" s="26" t="s">
        <v>354</v>
      </c>
      <c r="J121" s="26" t="s">
        <v>29</v>
      </c>
      <c r="K121" s="26" t="s">
        <v>624</v>
      </c>
      <c r="L121" s="26" t="s">
        <v>639</v>
      </c>
      <c r="M121" s="25" t="s">
        <v>1183</v>
      </c>
      <c r="N121" s="25" t="s">
        <v>659</v>
      </c>
      <c r="O121" s="26" t="s">
        <v>355</v>
      </c>
      <c r="P121" s="266" t="s">
        <v>606</v>
      </c>
      <c r="Q121" s="17"/>
    </row>
    <row r="122" spans="1:17" ht="86.4" x14ac:dyDescent="0.3">
      <c r="A122" s="21" t="s">
        <v>656</v>
      </c>
      <c r="B122" s="22" t="s">
        <v>1117</v>
      </c>
      <c r="C122" s="22"/>
      <c r="D122" s="22" t="s">
        <v>849</v>
      </c>
      <c r="E122" s="265" t="s">
        <v>383</v>
      </c>
      <c r="F122" s="265" t="s">
        <v>384</v>
      </c>
      <c r="G122" s="265" t="s">
        <v>385</v>
      </c>
      <c r="H122" s="24" t="s">
        <v>607</v>
      </c>
      <c r="I122" s="24" t="s">
        <v>19</v>
      </c>
      <c r="J122" s="24" t="s">
        <v>20</v>
      </c>
      <c r="K122" s="24" t="s">
        <v>612</v>
      </c>
      <c r="L122" s="24" t="s">
        <v>619</v>
      </c>
      <c r="M122" s="22" t="s">
        <v>850</v>
      </c>
      <c r="N122" s="22" t="s">
        <v>667</v>
      </c>
      <c r="O122" s="24"/>
      <c r="P122" s="265" t="s">
        <v>606</v>
      </c>
      <c r="Q122" s="23"/>
    </row>
    <row r="123" spans="1:17" ht="86.4" x14ac:dyDescent="0.3">
      <c r="A123" s="21" t="s">
        <v>656</v>
      </c>
      <c r="B123" s="25" t="s">
        <v>1117</v>
      </c>
      <c r="C123" s="25"/>
      <c r="D123" s="25" t="s">
        <v>851</v>
      </c>
      <c r="E123" s="266" t="s">
        <v>386</v>
      </c>
      <c r="F123" s="266" t="s">
        <v>387</v>
      </c>
      <c r="G123" s="266" t="s">
        <v>388</v>
      </c>
      <c r="H123" s="26" t="s">
        <v>607</v>
      </c>
      <c r="I123" s="26" t="s">
        <v>19</v>
      </c>
      <c r="J123" s="26" t="s">
        <v>20</v>
      </c>
      <c r="K123" s="26" t="s">
        <v>612</v>
      </c>
      <c r="L123" s="26" t="s">
        <v>619</v>
      </c>
      <c r="M123" s="25" t="s">
        <v>850</v>
      </c>
      <c r="N123" s="25" t="s">
        <v>667</v>
      </c>
      <c r="O123" s="26"/>
      <c r="P123" s="266" t="s">
        <v>606</v>
      </c>
      <c r="Q123" s="17"/>
    </row>
    <row r="124" spans="1:17" ht="57.6" x14ac:dyDescent="0.3">
      <c r="A124" s="21" t="s">
        <v>656</v>
      </c>
      <c r="B124" s="22" t="s">
        <v>622</v>
      </c>
      <c r="C124" s="22"/>
      <c r="D124" s="22" t="s">
        <v>852</v>
      </c>
      <c r="E124" s="265" t="s">
        <v>389</v>
      </c>
      <c r="F124" s="265" t="s">
        <v>390</v>
      </c>
      <c r="G124" s="265" t="s">
        <v>391</v>
      </c>
      <c r="H124" s="24" t="s">
        <v>607</v>
      </c>
      <c r="I124" s="24" t="s">
        <v>19</v>
      </c>
      <c r="J124" s="24" t="s">
        <v>29</v>
      </c>
      <c r="K124" s="24" t="s">
        <v>624</v>
      </c>
      <c r="L124" s="24" t="s">
        <v>56</v>
      </c>
      <c r="M124" s="22" t="s">
        <v>711</v>
      </c>
      <c r="N124" s="22" t="s">
        <v>659</v>
      </c>
      <c r="O124" s="24" t="s">
        <v>120</v>
      </c>
      <c r="P124" s="265" t="s">
        <v>606</v>
      </c>
      <c r="Q124" s="23"/>
    </row>
    <row r="125" spans="1:17" ht="57.6" x14ac:dyDescent="0.3">
      <c r="A125" s="21" t="s">
        <v>656</v>
      </c>
      <c r="B125" s="25" t="s">
        <v>640</v>
      </c>
      <c r="C125" s="25"/>
      <c r="D125" s="25" t="s">
        <v>853</v>
      </c>
      <c r="E125" s="266" t="s">
        <v>392</v>
      </c>
      <c r="F125" s="266" t="s">
        <v>390</v>
      </c>
      <c r="G125" s="266" t="s">
        <v>393</v>
      </c>
      <c r="H125" s="26" t="s">
        <v>607</v>
      </c>
      <c r="I125" s="26" t="s">
        <v>19</v>
      </c>
      <c r="J125" s="26" t="s">
        <v>29</v>
      </c>
      <c r="K125" s="26" t="s">
        <v>624</v>
      </c>
      <c r="L125" s="26" t="s">
        <v>56</v>
      </c>
      <c r="M125" s="25" t="s">
        <v>711</v>
      </c>
      <c r="N125" s="25" t="s">
        <v>659</v>
      </c>
      <c r="O125" s="26" t="s">
        <v>120</v>
      </c>
      <c r="P125" s="266" t="s">
        <v>606</v>
      </c>
      <c r="Q125" s="17"/>
    </row>
    <row r="126" spans="1:17" ht="57.6" x14ac:dyDescent="0.3">
      <c r="A126" s="21" t="s">
        <v>656</v>
      </c>
      <c r="B126" s="22" t="s">
        <v>640</v>
      </c>
      <c r="C126" s="22"/>
      <c r="D126" s="22" t="s">
        <v>854</v>
      </c>
      <c r="E126" s="265" t="s">
        <v>394</v>
      </c>
      <c r="F126" s="265" t="s">
        <v>395</v>
      </c>
      <c r="G126" s="265" t="s">
        <v>396</v>
      </c>
      <c r="H126" s="24" t="s">
        <v>607</v>
      </c>
      <c r="I126" s="24" t="s">
        <v>19</v>
      </c>
      <c r="J126" s="24" t="s">
        <v>29</v>
      </c>
      <c r="K126" s="24" t="s">
        <v>624</v>
      </c>
      <c r="L126" s="24" t="s">
        <v>56</v>
      </c>
      <c r="M126" s="22" t="s">
        <v>711</v>
      </c>
      <c r="N126" s="22" t="s">
        <v>659</v>
      </c>
      <c r="O126" s="24" t="s">
        <v>120</v>
      </c>
      <c r="P126" s="265" t="s">
        <v>606</v>
      </c>
      <c r="Q126" s="23"/>
    </row>
    <row r="127" spans="1:17" ht="57.6" x14ac:dyDescent="0.3">
      <c r="A127" s="21" t="s">
        <v>656</v>
      </c>
      <c r="B127" s="25" t="s">
        <v>1118</v>
      </c>
      <c r="C127" s="25"/>
      <c r="D127" s="25" t="s">
        <v>855</v>
      </c>
      <c r="E127" s="266" t="s">
        <v>397</v>
      </c>
      <c r="F127" s="266" t="s">
        <v>398</v>
      </c>
      <c r="G127" s="266" t="s">
        <v>399</v>
      </c>
      <c r="H127" s="26" t="s">
        <v>607</v>
      </c>
      <c r="I127" s="26" t="s">
        <v>19</v>
      </c>
      <c r="J127" s="26" t="s">
        <v>20</v>
      </c>
      <c r="K127" s="26" t="s">
        <v>608</v>
      </c>
      <c r="L127" s="26" t="s">
        <v>56</v>
      </c>
      <c r="M127" s="25" t="s">
        <v>664</v>
      </c>
      <c r="N127" s="25" t="s">
        <v>659</v>
      </c>
      <c r="O127" s="26" t="s">
        <v>37</v>
      </c>
      <c r="P127" s="266" t="s">
        <v>606</v>
      </c>
      <c r="Q127" s="17"/>
    </row>
    <row r="128" spans="1:17" ht="43.2" x14ac:dyDescent="0.3">
      <c r="A128" s="21" t="s">
        <v>656</v>
      </c>
      <c r="B128" s="22" t="s">
        <v>1168</v>
      </c>
      <c r="C128" s="22" t="s">
        <v>856</v>
      </c>
      <c r="D128" s="22" t="s">
        <v>857</v>
      </c>
      <c r="E128" s="265" t="s">
        <v>400</v>
      </c>
      <c r="F128" s="265" t="s">
        <v>401</v>
      </c>
      <c r="G128" s="265" t="s">
        <v>402</v>
      </c>
      <c r="H128" s="24" t="s">
        <v>607</v>
      </c>
      <c r="I128" s="24" t="s">
        <v>44</v>
      </c>
      <c r="J128" s="24" t="s">
        <v>20</v>
      </c>
      <c r="K128" s="24" t="s">
        <v>624</v>
      </c>
      <c r="L128" s="24" t="s">
        <v>21</v>
      </c>
      <c r="M128" s="22" t="s">
        <v>658</v>
      </c>
      <c r="N128" s="22" t="s">
        <v>667</v>
      </c>
      <c r="O128" s="24"/>
      <c r="P128" s="265" t="s">
        <v>606</v>
      </c>
      <c r="Q128" s="23"/>
    </row>
    <row r="129" spans="1:17" ht="43.2" x14ac:dyDescent="0.3">
      <c r="A129" s="21" t="s">
        <v>656</v>
      </c>
      <c r="B129" s="25" t="s">
        <v>1168</v>
      </c>
      <c r="C129" s="25" t="s">
        <v>858</v>
      </c>
      <c r="D129" s="25" t="s">
        <v>859</v>
      </c>
      <c r="E129" s="266" t="s">
        <v>403</v>
      </c>
      <c r="F129" s="266" t="s">
        <v>404</v>
      </c>
      <c r="G129" s="266" t="s">
        <v>405</v>
      </c>
      <c r="H129" s="26" t="s">
        <v>607</v>
      </c>
      <c r="I129" s="26" t="s">
        <v>44</v>
      </c>
      <c r="J129" s="26" t="s">
        <v>20</v>
      </c>
      <c r="K129" s="26" t="s">
        <v>624</v>
      </c>
      <c r="L129" s="26" t="s">
        <v>21</v>
      </c>
      <c r="M129" s="25" t="s">
        <v>658</v>
      </c>
      <c r="N129" s="25" t="s">
        <v>667</v>
      </c>
      <c r="O129" s="26"/>
      <c r="P129" s="266" t="s">
        <v>606</v>
      </c>
      <c r="Q129" s="17"/>
    </row>
    <row r="130" spans="1:17" ht="43.2" x14ac:dyDescent="0.3">
      <c r="A130" s="21" t="s">
        <v>656</v>
      </c>
      <c r="B130" s="22" t="s">
        <v>1168</v>
      </c>
      <c r="C130" s="22" t="s">
        <v>860</v>
      </c>
      <c r="D130" s="22" t="s">
        <v>861</v>
      </c>
      <c r="E130" s="265" t="s">
        <v>406</v>
      </c>
      <c r="F130" s="265" t="s">
        <v>407</v>
      </c>
      <c r="G130" s="265" t="s">
        <v>408</v>
      </c>
      <c r="H130" s="24" t="s">
        <v>607</v>
      </c>
      <c r="I130" s="24" t="s">
        <v>44</v>
      </c>
      <c r="J130" s="24" t="s">
        <v>20</v>
      </c>
      <c r="K130" s="24" t="s">
        <v>624</v>
      </c>
      <c r="L130" s="24" t="s">
        <v>21</v>
      </c>
      <c r="M130" s="22" t="s">
        <v>658</v>
      </c>
      <c r="N130" s="22" t="s">
        <v>667</v>
      </c>
      <c r="O130" s="24"/>
      <c r="P130" s="265" t="s">
        <v>606</v>
      </c>
      <c r="Q130" s="23"/>
    </row>
    <row r="131" spans="1:17" ht="72" x14ac:dyDescent="0.3">
      <c r="A131" s="21" t="s">
        <v>656</v>
      </c>
      <c r="B131" s="25" t="s">
        <v>1085</v>
      </c>
      <c r="C131" s="25"/>
      <c r="D131" s="25" t="s">
        <v>862</v>
      </c>
      <c r="E131" s="266" t="s">
        <v>409</v>
      </c>
      <c r="F131" s="266" t="s">
        <v>410</v>
      </c>
      <c r="G131" s="266" t="s">
        <v>411</v>
      </c>
      <c r="H131" s="26" t="s">
        <v>607</v>
      </c>
      <c r="I131" s="26" t="s">
        <v>19</v>
      </c>
      <c r="J131" s="26" t="s">
        <v>20</v>
      </c>
      <c r="K131" s="26" t="s">
        <v>624</v>
      </c>
      <c r="L131" s="26" t="s">
        <v>21</v>
      </c>
      <c r="M131" s="25" t="s">
        <v>658</v>
      </c>
      <c r="N131" s="25" t="s">
        <v>659</v>
      </c>
      <c r="O131" s="26" t="s">
        <v>22</v>
      </c>
      <c r="P131" s="266" t="s">
        <v>606</v>
      </c>
      <c r="Q131" s="17"/>
    </row>
    <row r="132" spans="1:17" ht="72" x14ac:dyDescent="0.3">
      <c r="A132" s="21" t="s">
        <v>656</v>
      </c>
      <c r="B132" s="22" t="s">
        <v>1085</v>
      </c>
      <c r="C132" s="22"/>
      <c r="D132" s="22" t="s">
        <v>863</v>
      </c>
      <c r="E132" s="265" t="s">
        <v>412</v>
      </c>
      <c r="F132" s="265" t="s">
        <v>413</v>
      </c>
      <c r="G132" s="265" t="s">
        <v>414</v>
      </c>
      <c r="H132" s="24" t="s">
        <v>607</v>
      </c>
      <c r="I132" s="24" t="s">
        <v>19</v>
      </c>
      <c r="J132" s="24" t="s">
        <v>20</v>
      </c>
      <c r="K132" s="24" t="s">
        <v>624</v>
      </c>
      <c r="L132" s="24" t="s">
        <v>21</v>
      </c>
      <c r="M132" s="22" t="s">
        <v>864</v>
      </c>
      <c r="N132" s="22" t="s">
        <v>659</v>
      </c>
      <c r="O132" s="24" t="s">
        <v>22</v>
      </c>
      <c r="P132" s="265" t="s">
        <v>606</v>
      </c>
      <c r="Q132" s="23"/>
    </row>
    <row r="133" spans="1:17" ht="43.2" x14ac:dyDescent="0.3">
      <c r="A133" s="21" t="s">
        <v>656</v>
      </c>
      <c r="B133" s="25" t="s">
        <v>1173</v>
      </c>
      <c r="C133" s="25"/>
      <c r="D133" s="25" t="s">
        <v>865</v>
      </c>
      <c r="E133" s="266" t="s">
        <v>415</v>
      </c>
      <c r="F133" s="266" t="s">
        <v>416</v>
      </c>
      <c r="G133" s="266" t="s">
        <v>417</v>
      </c>
      <c r="H133" s="26" t="s">
        <v>607</v>
      </c>
      <c r="I133" s="26" t="s">
        <v>19</v>
      </c>
      <c r="J133" s="26" t="s">
        <v>20</v>
      </c>
      <c r="K133" s="26" t="s">
        <v>608</v>
      </c>
      <c r="L133" s="26" t="s">
        <v>56</v>
      </c>
      <c r="M133" s="25" t="s">
        <v>758</v>
      </c>
      <c r="N133" s="25" t="s">
        <v>659</v>
      </c>
      <c r="O133" s="26" t="s">
        <v>120</v>
      </c>
      <c r="P133" s="266" t="s">
        <v>606</v>
      </c>
      <c r="Q133" s="17"/>
    </row>
    <row r="134" spans="1:17" ht="57.6" x14ac:dyDescent="0.3">
      <c r="A134" s="21" t="s">
        <v>656</v>
      </c>
      <c r="B134" s="22" t="s">
        <v>1184</v>
      </c>
      <c r="C134" s="22"/>
      <c r="D134" s="22" t="s">
        <v>866</v>
      </c>
      <c r="E134" s="265" t="s">
        <v>418</v>
      </c>
      <c r="F134" s="265" t="s">
        <v>419</v>
      </c>
      <c r="G134" s="265" t="s">
        <v>420</v>
      </c>
      <c r="H134" s="24" t="s">
        <v>607</v>
      </c>
      <c r="I134" s="24" t="s">
        <v>19</v>
      </c>
      <c r="J134" s="24" t="s">
        <v>20</v>
      </c>
      <c r="K134" s="24" t="s">
        <v>608</v>
      </c>
      <c r="L134" s="24" t="s">
        <v>56</v>
      </c>
      <c r="M134" s="22" t="s">
        <v>758</v>
      </c>
      <c r="N134" s="22"/>
      <c r="O134" s="24" t="s">
        <v>120</v>
      </c>
      <c r="P134" s="265" t="s">
        <v>606</v>
      </c>
      <c r="Q134" s="23"/>
    </row>
    <row r="135" spans="1:17" ht="57.6" x14ac:dyDescent="0.3">
      <c r="A135" s="21" t="s">
        <v>656</v>
      </c>
      <c r="B135" s="25" t="s">
        <v>1181</v>
      </c>
      <c r="C135" s="25"/>
      <c r="D135" s="25" t="s">
        <v>867</v>
      </c>
      <c r="E135" s="266" t="s">
        <v>421</v>
      </c>
      <c r="F135" s="266" t="s">
        <v>422</v>
      </c>
      <c r="G135" s="266" t="s">
        <v>423</v>
      </c>
      <c r="H135" s="26" t="s">
        <v>607</v>
      </c>
      <c r="I135" s="26" t="s">
        <v>19</v>
      </c>
      <c r="J135" s="26" t="s">
        <v>20</v>
      </c>
      <c r="K135" s="26" t="s">
        <v>608</v>
      </c>
      <c r="L135" s="26" t="s">
        <v>56</v>
      </c>
      <c r="M135" s="25" t="s">
        <v>758</v>
      </c>
      <c r="N135" s="25" t="s">
        <v>659</v>
      </c>
      <c r="O135" s="26" t="s">
        <v>120</v>
      </c>
      <c r="P135" s="266" t="s">
        <v>606</v>
      </c>
      <c r="Q135" s="17"/>
    </row>
    <row r="136" spans="1:17" ht="86.4" x14ac:dyDescent="0.3">
      <c r="A136" s="21" t="s">
        <v>656</v>
      </c>
      <c r="B136" s="268">
        <v>44405</v>
      </c>
      <c r="C136" s="22"/>
      <c r="D136" s="22" t="s">
        <v>868</v>
      </c>
      <c r="E136" s="265" t="s">
        <v>424</v>
      </c>
      <c r="F136" s="265" t="s">
        <v>425</v>
      </c>
      <c r="G136" s="265" t="s">
        <v>426</v>
      </c>
      <c r="H136" s="24" t="s">
        <v>607</v>
      </c>
      <c r="I136" s="24" t="s">
        <v>19</v>
      </c>
      <c r="J136" s="24" t="s">
        <v>29</v>
      </c>
      <c r="K136" s="24" t="s">
        <v>608</v>
      </c>
      <c r="L136" s="24" t="s">
        <v>21</v>
      </c>
      <c r="M136" s="22" t="s">
        <v>869</v>
      </c>
      <c r="N136" s="22" t="s">
        <v>667</v>
      </c>
      <c r="O136" s="24"/>
      <c r="P136" s="265" t="s">
        <v>606</v>
      </c>
      <c r="Q136" s="23"/>
    </row>
    <row r="137" spans="1:17" ht="86.4" x14ac:dyDescent="0.3">
      <c r="A137" s="21" t="s">
        <v>656</v>
      </c>
      <c r="B137" s="25" t="s">
        <v>1180</v>
      </c>
      <c r="C137" s="25"/>
      <c r="D137" s="25" t="s">
        <v>870</v>
      </c>
      <c r="E137" s="266" t="s">
        <v>427</v>
      </c>
      <c r="F137" s="266" t="s">
        <v>428</v>
      </c>
      <c r="G137" s="266" t="s">
        <v>429</v>
      </c>
      <c r="H137" s="26" t="s">
        <v>607</v>
      </c>
      <c r="I137" s="26" t="s">
        <v>19</v>
      </c>
      <c r="J137" s="26" t="s">
        <v>20</v>
      </c>
      <c r="K137" s="26" t="s">
        <v>608</v>
      </c>
      <c r="L137" s="26" t="s">
        <v>56</v>
      </c>
      <c r="M137" s="25" t="s">
        <v>871</v>
      </c>
      <c r="N137" s="25" t="s">
        <v>667</v>
      </c>
      <c r="O137" s="26"/>
      <c r="P137" s="266" t="s">
        <v>606</v>
      </c>
      <c r="Q137" s="17"/>
    </row>
    <row r="138" spans="1:17" ht="86.4" x14ac:dyDescent="0.3">
      <c r="A138" s="21" t="s">
        <v>656</v>
      </c>
      <c r="B138" s="22" t="s">
        <v>1180</v>
      </c>
      <c r="C138" s="22"/>
      <c r="D138" s="22" t="s">
        <v>1119</v>
      </c>
      <c r="E138" s="265" t="s">
        <v>427</v>
      </c>
      <c r="F138" s="265" t="s">
        <v>1120</v>
      </c>
      <c r="G138" s="265" t="s">
        <v>1121</v>
      </c>
      <c r="H138" s="24" t="s">
        <v>607</v>
      </c>
      <c r="I138" s="24" t="s">
        <v>19</v>
      </c>
      <c r="J138" s="24" t="s">
        <v>20</v>
      </c>
      <c r="K138" s="24" t="s">
        <v>608</v>
      </c>
      <c r="L138" s="24" t="s">
        <v>56</v>
      </c>
      <c r="M138" s="22" t="s">
        <v>1122</v>
      </c>
      <c r="N138" s="22" t="s">
        <v>667</v>
      </c>
      <c r="O138" s="24"/>
      <c r="P138" s="265" t="s">
        <v>606</v>
      </c>
      <c r="Q138" s="23"/>
    </row>
    <row r="139" spans="1:17" ht="57.6" x14ac:dyDescent="0.3">
      <c r="A139" s="21" t="s">
        <v>656</v>
      </c>
      <c r="B139" s="25" t="s">
        <v>1085</v>
      </c>
      <c r="C139" s="25" t="s">
        <v>872</v>
      </c>
      <c r="D139" s="25" t="s">
        <v>873</v>
      </c>
      <c r="E139" s="266" t="s">
        <v>430</v>
      </c>
      <c r="F139" s="266" t="s">
        <v>431</v>
      </c>
      <c r="G139" s="266" t="s">
        <v>432</v>
      </c>
      <c r="H139" s="26" t="s">
        <v>607</v>
      </c>
      <c r="I139" s="26" t="s">
        <v>44</v>
      </c>
      <c r="J139" s="26" t="s">
        <v>20</v>
      </c>
      <c r="K139" s="26" t="s">
        <v>624</v>
      </c>
      <c r="L139" s="26" t="s">
        <v>190</v>
      </c>
      <c r="M139" s="25" t="s">
        <v>1123</v>
      </c>
      <c r="N139" s="25" t="s">
        <v>659</v>
      </c>
      <c r="O139" s="26" t="s">
        <v>57</v>
      </c>
      <c r="P139" s="266" t="s">
        <v>606</v>
      </c>
      <c r="Q139" s="17"/>
    </row>
    <row r="140" spans="1:17" ht="57.6" x14ac:dyDescent="0.3">
      <c r="A140" s="21" t="s">
        <v>656</v>
      </c>
      <c r="B140" s="22" t="s">
        <v>1124</v>
      </c>
      <c r="C140" s="22" t="s">
        <v>874</v>
      </c>
      <c r="D140" s="22" t="s">
        <v>875</v>
      </c>
      <c r="E140" s="265" t="s">
        <v>433</v>
      </c>
      <c r="F140" s="265" t="s">
        <v>434</v>
      </c>
      <c r="G140" s="265" t="s">
        <v>435</v>
      </c>
      <c r="H140" s="24" t="s">
        <v>607</v>
      </c>
      <c r="I140" s="24" t="s">
        <v>44</v>
      </c>
      <c r="J140" s="24" t="s">
        <v>20</v>
      </c>
      <c r="K140" s="24" t="s">
        <v>624</v>
      </c>
      <c r="L140" s="24" t="s">
        <v>190</v>
      </c>
      <c r="M140" s="22" t="s">
        <v>1123</v>
      </c>
      <c r="N140" s="22" t="s">
        <v>659</v>
      </c>
      <c r="O140" s="24" t="s">
        <v>57</v>
      </c>
      <c r="P140" s="265" t="s">
        <v>606</v>
      </c>
      <c r="Q140" s="23"/>
    </row>
    <row r="141" spans="1:17" ht="57.6" x14ac:dyDescent="0.3">
      <c r="A141" s="21" t="s">
        <v>656</v>
      </c>
      <c r="B141" s="25" t="s">
        <v>1124</v>
      </c>
      <c r="C141" s="25" t="s">
        <v>876</v>
      </c>
      <c r="D141" s="25" t="s">
        <v>877</v>
      </c>
      <c r="E141" s="266" t="s">
        <v>436</v>
      </c>
      <c r="F141" s="266" t="s">
        <v>437</v>
      </c>
      <c r="G141" s="266" t="s">
        <v>438</v>
      </c>
      <c r="H141" s="26" t="s">
        <v>607</v>
      </c>
      <c r="I141" s="26" t="s">
        <v>44</v>
      </c>
      <c r="J141" s="26" t="s">
        <v>20</v>
      </c>
      <c r="K141" s="26" t="s">
        <v>624</v>
      </c>
      <c r="L141" s="26" t="s">
        <v>190</v>
      </c>
      <c r="M141" s="25" t="s">
        <v>1123</v>
      </c>
      <c r="N141" s="25" t="s">
        <v>659</v>
      </c>
      <c r="O141" s="26" t="s">
        <v>57</v>
      </c>
      <c r="P141" s="266" t="s">
        <v>606</v>
      </c>
      <c r="Q141" s="17"/>
    </row>
    <row r="142" spans="1:17" ht="57.6" x14ac:dyDescent="0.3">
      <c r="A142" s="21" t="s">
        <v>656</v>
      </c>
      <c r="B142" s="22" t="s">
        <v>1124</v>
      </c>
      <c r="C142" s="22" t="s">
        <v>878</v>
      </c>
      <c r="D142" s="22" t="s">
        <v>879</v>
      </c>
      <c r="E142" s="265" t="s">
        <v>439</v>
      </c>
      <c r="F142" s="265" t="s">
        <v>440</v>
      </c>
      <c r="G142" s="265" t="s">
        <v>441</v>
      </c>
      <c r="H142" s="24" t="s">
        <v>607</v>
      </c>
      <c r="I142" s="24" t="s">
        <v>44</v>
      </c>
      <c r="J142" s="24" t="s">
        <v>20</v>
      </c>
      <c r="K142" s="24" t="s">
        <v>624</v>
      </c>
      <c r="L142" s="24" t="s">
        <v>190</v>
      </c>
      <c r="M142" s="22" t="s">
        <v>1123</v>
      </c>
      <c r="N142" s="22" t="s">
        <v>659</v>
      </c>
      <c r="O142" s="24" t="s">
        <v>57</v>
      </c>
      <c r="P142" s="265" t="s">
        <v>606</v>
      </c>
      <c r="Q142" s="23"/>
    </row>
    <row r="143" spans="1:17" ht="72" x14ac:dyDescent="0.3">
      <c r="A143" s="21" t="s">
        <v>656</v>
      </c>
      <c r="B143" s="25" t="s">
        <v>635</v>
      </c>
      <c r="C143" s="25" t="s">
        <v>880</v>
      </c>
      <c r="D143" s="25" t="s">
        <v>881</v>
      </c>
      <c r="E143" s="266" t="s">
        <v>442</v>
      </c>
      <c r="F143" s="266" t="s">
        <v>443</v>
      </c>
      <c r="G143" s="266" t="s">
        <v>444</v>
      </c>
      <c r="H143" s="26" t="s">
        <v>611</v>
      </c>
      <c r="I143" s="26" t="s">
        <v>44</v>
      </c>
      <c r="J143" s="26" t="s">
        <v>29</v>
      </c>
      <c r="K143" s="26" t="s">
        <v>612</v>
      </c>
      <c r="L143" s="26" t="s">
        <v>613</v>
      </c>
      <c r="M143" s="25" t="s">
        <v>747</v>
      </c>
      <c r="N143" s="25" t="s">
        <v>659</v>
      </c>
      <c r="O143" s="26" t="s">
        <v>186</v>
      </c>
      <c r="P143" s="266" t="s">
        <v>606</v>
      </c>
      <c r="Q143" s="17"/>
    </row>
    <row r="144" spans="1:17" ht="72" x14ac:dyDescent="0.3">
      <c r="A144" s="21" t="s">
        <v>656</v>
      </c>
      <c r="B144" s="22" t="s">
        <v>635</v>
      </c>
      <c r="C144" s="22" t="s">
        <v>882</v>
      </c>
      <c r="D144" s="22" t="s">
        <v>883</v>
      </c>
      <c r="E144" s="265" t="s">
        <v>445</v>
      </c>
      <c r="F144" s="265" t="s">
        <v>446</v>
      </c>
      <c r="G144" s="265" t="s">
        <v>447</v>
      </c>
      <c r="H144" s="24" t="s">
        <v>611</v>
      </c>
      <c r="I144" s="24" t="s">
        <v>44</v>
      </c>
      <c r="J144" s="24" t="s">
        <v>29</v>
      </c>
      <c r="K144" s="24" t="s">
        <v>612</v>
      </c>
      <c r="L144" s="24" t="s">
        <v>613</v>
      </c>
      <c r="M144" s="22" t="s">
        <v>747</v>
      </c>
      <c r="N144" s="22" t="s">
        <v>659</v>
      </c>
      <c r="O144" s="24" t="s">
        <v>186</v>
      </c>
      <c r="P144" s="265" t="s">
        <v>606</v>
      </c>
      <c r="Q144" s="23"/>
    </row>
    <row r="145" spans="1:17" ht="43.2" x14ac:dyDescent="0.3">
      <c r="A145" s="21" t="s">
        <v>656</v>
      </c>
      <c r="B145" s="25" t="s">
        <v>618</v>
      </c>
      <c r="C145" s="25" t="s">
        <v>884</v>
      </c>
      <c r="D145" s="25" t="s">
        <v>885</v>
      </c>
      <c r="E145" s="266" t="s">
        <v>448</v>
      </c>
      <c r="F145" s="266" t="s">
        <v>641</v>
      </c>
      <c r="G145" s="266" t="s">
        <v>642</v>
      </c>
      <c r="H145" s="26" t="s">
        <v>607</v>
      </c>
      <c r="I145" s="26" t="s">
        <v>44</v>
      </c>
      <c r="J145" s="26" t="s">
        <v>29</v>
      </c>
      <c r="K145" s="26" t="s">
        <v>612</v>
      </c>
      <c r="L145" s="26" t="s">
        <v>619</v>
      </c>
      <c r="M145" s="25" t="s">
        <v>706</v>
      </c>
      <c r="N145" s="25" t="s">
        <v>659</v>
      </c>
      <c r="O145" s="26" t="s">
        <v>604</v>
      </c>
      <c r="P145" s="266" t="s">
        <v>606</v>
      </c>
      <c r="Q145" s="17"/>
    </row>
    <row r="146" spans="1:17" ht="43.2" x14ac:dyDescent="0.3">
      <c r="A146" s="21" t="s">
        <v>656</v>
      </c>
      <c r="B146" s="22" t="s">
        <v>618</v>
      </c>
      <c r="C146" s="22" t="s">
        <v>886</v>
      </c>
      <c r="D146" s="22" t="s">
        <v>887</v>
      </c>
      <c r="E146" s="265" t="s">
        <v>450</v>
      </c>
      <c r="F146" s="265" t="s">
        <v>643</v>
      </c>
      <c r="G146" s="265" t="s">
        <v>644</v>
      </c>
      <c r="H146" s="24" t="s">
        <v>607</v>
      </c>
      <c r="I146" s="24" t="s">
        <v>44</v>
      </c>
      <c r="J146" s="24" t="s">
        <v>29</v>
      </c>
      <c r="K146" s="24" t="s">
        <v>612</v>
      </c>
      <c r="L146" s="24" t="s">
        <v>619</v>
      </c>
      <c r="M146" s="22" t="s">
        <v>706</v>
      </c>
      <c r="N146" s="22" t="s">
        <v>659</v>
      </c>
      <c r="O146" s="24" t="s">
        <v>449</v>
      </c>
      <c r="P146" s="265" t="s">
        <v>606</v>
      </c>
      <c r="Q146" s="23"/>
    </row>
    <row r="147" spans="1:17" ht="72" x14ac:dyDescent="0.3">
      <c r="A147" s="21" t="s">
        <v>656</v>
      </c>
      <c r="B147" s="25" t="s">
        <v>625</v>
      </c>
      <c r="C147" s="25"/>
      <c r="D147" s="25" t="s">
        <v>888</v>
      </c>
      <c r="E147" s="266" t="s">
        <v>451</v>
      </c>
      <c r="F147" s="266" t="s">
        <v>452</v>
      </c>
      <c r="G147" s="266" t="s">
        <v>453</v>
      </c>
      <c r="H147" s="26" t="s">
        <v>607</v>
      </c>
      <c r="I147" s="26" t="s">
        <v>19</v>
      </c>
      <c r="J147" s="26" t="s">
        <v>29</v>
      </c>
      <c r="K147" s="26" t="s">
        <v>608</v>
      </c>
      <c r="L147" s="26" t="s">
        <v>96</v>
      </c>
      <c r="M147" s="25" t="s">
        <v>889</v>
      </c>
      <c r="N147" s="25" t="s">
        <v>659</v>
      </c>
      <c r="O147" s="26" t="s">
        <v>120</v>
      </c>
      <c r="P147" s="266" t="s">
        <v>606</v>
      </c>
      <c r="Q147" s="17"/>
    </row>
    <row r="148" spans="1:17" ht="72" x14ac:dyDescent="0.3">
      <c r="A148" s="21" t="s">
        <v>656</v>
      </c>
      <c r="B148" s="22" t="s">
        <v>625</v>
      </c>
      <c r="C148" s="22"/>
      <c r="D148" s="22" t="s">
        <v>890</v>
      </c>
      <c r="E148" s="265" t="s">
        <v>454</v>
      </c>
      <c r="F148" s="265" t="s">
        <v>455</v>
      </c>
      <c r="G148" s="265" t="s">
        <v>456</v>
      </c>
      <c r="H148" s="24" t="s">
        <v>607</v>
      </c>
      <c r="I148" s="24" t="s">
        <v>19</v>
      </c>
      <c r="J148" s="24" t="s">
        <v>29</v>
      </c>
      <c r="K148" s="24" t="s">
        <v>608</v>
      </c>
      <c r="L148" s="24" t="s">
        <v>96</v>
      </c>
      <c r="M148" s="22" t="s">
        <v>889</v>
      </c>
      <c r="N148" s="22" t="s">
        <v>659</v>
      </c>
      <c r="O148" s="24" t="s">
        <v>120</v>
      </c>
      <c r="P148" s="265" t="s">
        <v>606</v>
      </c>
      <c r="Q148" s="23"/>
    </row>
    <row r="149" spans="1:17" ht="72" x14ac:dyDescent="0.3">
      <c r="A149" s="21" t="s">
        <v>656</v>
      </c>
      <c r="B149" s="25" t="s">
        <v>625</v>
      </c>
      <c r="C149" s="25"/>
      <c r="D149" s="25" t="s">
        <v>891</v>
      </c>
      <c r="E149" s="266" t="s">
        <v>457</v>
      </c>
      <c r="F149" s="266" t="s">
        <v>645</v>
      </c>
      <c r="G149" s="266" t="s">
        <v>646</v>
      </c>
      <c r="H149" s="26" t="s">
        <v>607</v>
      </c>
      <c r="I149" s="26" t="s">
        <v>19</v>
      </c>
      <c r="J149" s="26" t="s">
        <v>29</v>
      </c>
      <c r="K149" s="26" t="s">
        <v>608</v>
      </c>
      <c r="L149" s="26" t="s">
        <v>96</v>
      </c>
      <c r="M149" s="25" t="s">
        <v>889</v>
      </c>
      <c r="N149" s="25" t="s">
        <v>659</v>
      </c>
      <c r="O149" s="26" t="s">
        <v>120</v>
      </c>
      <c r="P149" s="266" t="s">
        <v>606</v>
      </c>
      <c r="Q149" s="17"/>
    </row>
    <row r="150" spans="1:17" ht="72" x14ac:dyDescent="0.3">
      <c r="A150" s="21" t="s">
        <v>656</v>
      </c>
      <c r="B150" s="22" t="s">
        <v>636</v>
      </c>
      <c r="C150" s="22"/>
      <c r="D150" s="22" t="s">
        <v>892</v>
      </c>
      <c r="E150" s="265" t="s">
        <v>458</v>
      </c>
      <c r="F150" s="265" t="s">
        <v>459</v>
      </c>
      <c r="G150" s="265" t="s">
        <v>460</v>
      </c>
      <c r="H150" s="24" t="s">
        <v>607</v>
      </c>
      <c r="I150" s="24" t="s">
        <v>19</v>
      </c>
      <c r="J150" s="24" t="s">
        <v>29</v>
      </c>
      <c r="K150" s="24" t="s">
        <v>608</v>
      </c>
      <c r="L150" s="24" t="s">
        <v>36</v>
      </c>
      <c r="M150" s="22" t="s">
        <v>893</v>
      </c>
      <c r="N150" s="22" t="s">
        <v>667</v>
      </c>
      <c r="O150" s="24"/>
      <c r="P150" s="265" t="s">
        <v>606</v>
      </c>
      <c r="Q150" s="23"/>
    </row>
    <row r="151" spans="1:17" ht="57.6" x14ac:dyDescent="0.3">
      <c r="A151" s="21" t="s">
        <v>656</v>
      </c>
      <c r="B151" s="25" t="s">
        <v>1086</v>
      </c>
      <c r="C151" s="25"/>
      <c r="D151" s="25" t="s">
        <v>894</v>
      </c>
      <c r="E151" s="266" t="s">
        <v>461</v>
      </c>
      <c r="F151" s="266" t="s">
        <v>462</v>
      </c>
      <c r="G151" s="266" t="s">
        <v>463</v>
      </c>
      <c r="H151" s="26" t="s">
        <v>607</v>
      </c>
      <c r="I151" s="26" t="s">
        <v>19</v>
      </c>
      <c r="J151" s="26" t="s">
        <v>20</v>
      </c>
      <c r="K151" s="26" t="s">
        <v>612</v>
      </c>
      <c r="L151" s="26" t="s">
        <v>613</v>
      </c>
      <c r="M151" s="25" t="s">
        <v>895</v>
      </c>
      <c r="N151" s="25" t="s">
        <v>659</v>
      </c>
      <c r="O151" s="26" t="s">
        <v>57</v>
      </c>
      <c r="P151" s="266" t="s">
        <v>606</v>
      </c>
      <c r="Q151" s="17"/>
    </row>
    <row r="152" spans="1:17" ht="57.6" x14ac:dyDescent="0.3">
      <c r="A152" s="21" t="s">
        <v>656</v>
      </c>
      <c r="B152" s="22" t="s">
        <v>1086</v>
      </c>
      <c r="C152" s="22"/>
      <c r="D152" s="22" t="s">
        <v>896</v>
      </c>
      <c r="E152" s="265" t="s">
        <v>464</v>
      </c>
      <c r="F152" s="265" t="s">
        <v>465</v>
      </c>
      <c r="G152" s="265" t="s">
        <v>466</v>
      </c>
      <c r="H152" s="24" t="s">
        <v>607</v>
      </c>
      <c r="I152" s="24" t="s">
        <v>19</v>
      </c>
      <c r="J152" s="24" t="s">
        <v>20</v>
      </c>
      <c r="K152" s="24" t="s">
        <v>612</v>
      </c>
      <c r="L152" s="24" t="s">
        <v>613</v>
      </c>
      <c r="M152" s="22" t="s">
        <v>895</v>
      </c>
      <c r="N152" s="22" t="s">
        <v>659</v>
      </c>
      <c r="O152" s="24" t="s">
        <v>467</v>
      </c>
      <c r="P152" s="265" t="s">
        <v>606</v>
      </c>
      <c r="Q152" s="23"/>
    </row>
    <row r="153" spans="1:17" ht="100.8" x14ac:dyDescent="0.3">
      <c r="A153" s="21" t="s">
        <v>656</v>
      </c>
      <c r="B153" s="25" t="s">
        <v>1172</v>
      </c>
      <c r="C153" s="25" t="s">
        <v>1125</v>
      </c>
      <c r="D153" s="25" t="s">
        <v>1126</v>
      </c>
      <c r="E153" s="266" t="s">
        <v>1127</v>
      </c>
      <c r="F153" s="266" t="s">
        <v>1128</v>
      </c>
      <c r="G153" s="266" t="s">
        <v>1129</v>
      </c>
      <c r="H153" s="26" t="s">
        <v>611</v>
      </c>
      <c r="I153" s="26" t="s">
        <v>44</v>
      </c>
      <c r="J153" s="26" t="s">
        <v>20</v>
      </c>
      <c r="K153" s="26" t="s">
        <v>612</v>
      </c>
      <c r="L153" s="26" t="s">
        <v>613</v>
      </c>
      <c r="M153" s="25" t="s">
        <v>1097</v>
      </c>
      <c r="N153" s="25" t="s">
        <v>659</v>
      </c>
      <c r="O153" s="26" t="s">
        <v>73</v>
      </c>
      <c r="P153" s="266" t="s">
        <v>606</v>
      </c>
      <c r="Q153" s="17"/>
    </row>
    <row r="154" spans="1:17" ht="86.4" x14ac:dyDescent="0.3">
      <c r="A154" s="21" t="s">
        <v>656</v>
      </c>
      <c r="B154" s="22" t="s">
        <v>1171</v>
      </c>
      <c r="C154" s="22"/>
      <c r="D154" s="22" t="s">
        <v>897</v>
      </c>
      <c r="E154" s="265" t="s">
        <v>468</v>
      </c>
      <c r="F154" s="265" t="s">
        <v>469</v>
      </c>
      <c r="G154" s="265" t="s">
        <v>470</v>
      </c>
      <c r="H154" s="24" t="s">
        <v>607</v>
      </c>
      <c r="I154" s="24" t="s">
        <v>19</v>
      </c>
      <c r="J154" s="24" t="s">
        <v>20</v>
      </c>
      <c r="K154" s="24" t="s">
        <v>647</v>
      </c>
      <c r="L154" s="24" t="s">
        <v>51</v>
      </c>
      <c r="M154" s="22" t="s">
        <v>720</v>
      </c>
      <c r="N154" s="22" t="s">
        <v>659</v>
      </c>
      <c r="O154" s="24" t="s">
        <v>133</v>
      </c>
      <c r="P154" s="265" t="s">
        <v>606</v>
      </c>
      <c r="Q154" s="23"/>
    </row>
    <row r="155" spans="1:17" ht="86.4" x14ac:dyDescent="0.3">
      <c r="A155" s="21" t="s">
        <v>656</v>
      </c>
      <c r="B155" s="25" t="s">
        <v>1171</v>
      </c>
      <c r="C155" s="25"/>
      <c r="D155" s="25" t="s">
        <v>898</v>
      </c>
      <c r="E155" s="266" t="s">
        <v>471</v>
      </c>
      <c r="F155" s="266" t="s">
        <v>472</v>
      </c>
      <c r="G155" s="266" t="s">
        <v>473</v>
      </c>
      <c r="H155" s="26" t="s">
        <v>607</v>
      </c>
      <c r="I155" s="26" t="s">
        <v>19</v>
      </c>
      <c r="J155" s="26" t="s">
        <v>20</v>
      </c>
      <c r="K155" s="26" t="s">
        <v>647</v>
      </c>
      <c r="L155" s="26" t="s">
        <v>51</v>
      </c>
      <c r="M155" s="25" t="s">
        <v>899</v>
      </c>
      <c r="N155" s="25" t="s">
        <v>659</v>
      </c>
      <c r="O155" s="26" t="s">
        <v>133</v>
      </c>
      <c r="P155" s="266" t="s">
        <v>606</v>
      </c>
      <c r="Q155" s="17"/>
    </row>
    <row r="156" spans="1:17" ht="86.4" x14ac:dyDescent="0.3">
      <c r="A156" s="21" t="s">
        <v>656</v>
      </c>
      <c r="B156" s="22" t="s">
        <v>1171</v>
      </c>
      <c r="C156" s="22"/>
      <c r="D156" s="22" t="s">
        <v>900</v>
      </c>
      <c r="E156" s="265" t="s">
        <v>474</v>
      </c>
      <c r="F156" s="265" t="s">
        <v>475</v>
      </c>
      <c r="G156" s="265" t="s">
        <v>476</v>
      </c>
      <c r="H156" s="24" t="s">
        <v>607</v>
      </c>
      <c r="I156" s="24" t="s">
        <v>19</v>
      </c>
      <c r="J156" s="24" t="s">
        <v>20</v>
      </c>
      <c r="K156" s="24" t="s">
        <v>647</v>
      </c>
      <c r="L156" s="24" t="s">
        <v>51</v>
      </c>
      <c r="M156" s="22" t="s">
        <v>720</v>
      </c>
      <c r="N156" s="22" t="s">
        <v>659</v>
      </c>
      <c r="O156" s="24" t="s">
        <v>133</v>
      </c>
      <c r="P156" s="265" t="s">
        <v>606</v>
      </c>
      <c r="Q156" s="23"/>
    </row>
    <row r="157" spans="1:17" ht="86.4" x14ac:dyDescent="0.3">
      <c r="A157" s="21" t="s">
        <v>656</v>
      </c>
      <c r="B157" s="25" t="s">
        <v>1171</v>
      </c>
      <c r="C157" s="25"/>
      <c r="D157" s="25" t="s">
        <v>901</v>
      </c>
      <c r="E157" s="266" t="s">
        <v>477</v>
      </c>
      <c r="F157" s="266" t="s">
        <v>478</v>
      </c>
      <c r="G157" s="266" t="s">
        <v>479</v>
      </c>
      <c r="H157" s="26" t="s">
        <v>607</v>
      </c>
      <c r="I157" s="26" t="s">
        <v>19</v>
      </c>
      <c r="J157" s="26" t="s">
        <v>20</v>
      </c>
      <c r="K157" s="26" t="s">
        <v>647</v>
      </c>
      <c r="L157" s="26" t="s">
        <v>51</v>
      </c>
      <c r="M157" s="25" t="s">
        <v>899</v>
      </c>
      <c r="N157" s="25" t="s">
        <v>659</v>
      </c>
      <c r="O157" s="26" t="s">
        <v>133</v>
      </c>
      <c r="P157" s="266" t="s">
        <v>606</v>
      </c>
      <c r="Q157" s="17"/>
    </row>
    <row r="158" spans="1:17" ht="86.4" x14ac:dyDescent="0.3">
      <c r="A158" s="21" t="s">
        <v>656</v>
      </c>
      <c r="B158" s="22" t="s">
        <v>1171</v>
      </c>
      <c r="C158" s="22"/>
      <c r="D158" s="22" t="s">
        <v>902</v>
      </c>
      <c r="E158" s="265" t="s">
        <v>480</v>
      </c>
      <c r="F158" s="265" t="s">
        <v>481</v>
      </c>
      <c r="G158" s="265" t="s">
        <v>482</v>
      </c>
      <c r="H158" s="24" t="s">
        <v>607</v>
      </c>
      <c r="I158" s="24" t="s">
        <v>19</v>
      </c>
      <c r="J158" s="24" t="s">
        <v>20</v>
      </c>
      <c r="K158" s="24" t="s">
        <v>647</v>
      </c>
      <c r="L158" s="24" t="s">
        <v>51</v>
      </c>
      <c r="M158" s="22" t="s">
        <v>720</v>
      </c>
      <c r="N158" s="22" t="s">
        <v>659</v>
      </c>
      <c r="O158" s="24" t="s">
        <v>133</v>
      </c>
      <c r="P158" s="265" t="s">
        <v>606</v>
      </c>
      <c r="Q158" s="23"/>
    </row>
    <row r="159" spans="1:17" ht="72" x14ac:dyDescent="0.3">
      <c r="A159" s="21" t="s">
        <v>656</v>
      </c>
      <c r="B159" s="25" t="s">
        <v>1171</v>
      </c>
      <c r="C159" s="25"/>
      <c r="D159" s="25" t="s">
        <v>903</v>
      </c>
      <c r="E159" s="266" t="s">
        <v>483</v>
      </c>
      <c r="F159" s="266" t="s">
        <v>484</v>
      </c>
      <c r="G159" s="266" t="s">
        <v>485</v>
      </c>
      <c r="H159" s="26" t="s">
        <v>607</v>
      </c>
      <c r="I159" s="26" t="s">
        <v>19</v>
      </c>
      <c r="J159" s="26" t="s">
        <v>20</v>
      </c>
      <c r="K159" s="26" t="s">
        <v>647</v>
      </c>
      <c r="L159" s="26" t="s">
        <v>51</v>
      </c>
      <c r="M159" s="25" t="s">
        <v>899</v>
      </c>
      <c r="N159" s="25" t="s">
        <v>659</v>
      </c>
      <c r="O159" s="26" t="s">
        <v>133</v>
      </c>
      <c r="P159" s="266" t="s">
        <v>606</v>
      </c>
      <c r="Q159" s="17"/>
    </row>
    <row r="160" spans="1:17" ht="72" x14ac:dyDescent="0.3">
      <c r="A160" s="21" t="s">
        <v>656</v>
      </c>
      <c r="B160" s="22" t="s">
        <v>1171</v>
      </c>
      <c r="C160" s="22"/>
      <c r="D160" s="22" t="s">
        <v>904</v>
      </c>
      <c r="E160" s="265" t="s">
        <v>486</v>
      </c>
      <c r="F160" s="265" t="s">
        <v>487</v>
      </c>
      <c r="G160" s="265" t="s">
        <v>488</v>
      </c>
      <c r="H160" s="24" t="s">
        <v>607</v>
      </c>
      <c r="I160" s="24" t="s">
        <v>19</v>
      </c>
      <c r="J160" s="24" t="s">
        <v>20</v>
      </c>
      <c r="K160" s="24" t="s">
        <v>647</v>
      </c>
      <c r="L160" s="24" t="s">
        <v>51</v>
      </c>
      <c r="M160" s="22" t="s">
        <v>899</v>
      </c>
      <c r="N160" s="22" t="s">
        <v>659</v>
      </c>
      <c r="O160" s="24" t="s">
        <v>133</v>
      </c>
      <c r="P160" s="265" t="s">
        <v>606</v>
      </c>
      <c r="Q160" s="23"/>
    </row>
    <row r="161" spans="1:17" ht="86.4" x14ac:dyDescent="0.3">
      <c r="A161" s="21" t="s">
        <v>656</v>
      </c>
      <c r="B161" s="25" t="s">
        <v>1171</v>
      </c>
      <c r="C161" s="25"/>
      <c r="D161" s="25" t="s">
        <v>905</v>
      </c>
      <c r="E161" s="266" t="s">
        <v>489</v>
      </c>
      <c r="F161" s="266" t="s">
        <v>490</v>
      </c>
      <c r="G161" s="266" t="s">
        <v>491</v>
      </c>
      <c r="H161" s="26" t="s">
        <v>607</v>
      </c>
      <c r="I161" s="26" t="s">
        <v>19</v>
      </c>
      <c r="J161" s="26" t="s">
        <v>20</v>
      </c>
      <c r="K161" s="26" t="s">
        <v>647</v>
      </c>
      <c r="L161" s="26" t="s">
        <v>51</v>
      </c>
      <c r="M161" s="25" t="s">
        <v>899</v>
      </c>
      <c r="N161" s="25" t="s">
        <v>659</v>
      </c>
      <c r="O161" s="26" t="s">
        <v>133</v>
      </c>
      <c r="P161" s="266" t="s">
        <v>606</v>
      </c>
      <c r="Q161" s="17"/>
    </row>
    <row r="162" spans="1:17" ht="86.4" x14ac:dyDescent="0.3">
      <c r="A162" s="21" t="s">
        <v>656</v>
      </c>
      <c r="B162" s="22" t="s">
        <v>1171</v>
      </c>
      <c r="C162" s="22"/>
      <c r="D162" s="22" t="s">
        <v>906</v>
      </c>
      <c r="E162" s="265" t="s">
        <v>492</v>
      </c>
      <c r="F162" s="265" t="s">
        <v>493</v>
      </c>
      <c r="G162" s="265" t="s">
        <v>494</v>
      </c>
      <c r="H162" s="24" t="s">
        <v>607</v>
      </c>
      <c r="I162" s="24" t="s">
        <v>19</v>
      </c>
      <c r="J162" s="24" t="s">
        <v>20</v>
      </c>
      <c r="K162" s="24" t="s">
        <v>647</v>
      </c>
      <c r="L162" s="24" t="s">
        <v>51</v>
      </c>
      <c r="M162" s="22" t="s">
        <v>899</v>
      </c>
      <c r="N162" s="22" t="s">
        <v>659</v>
      </c>
      <c r="O162" s="24" t="s">
        <v>133</v>
      </c>
      <c r="P162" s="265" t="s">
        <v>606</v>
      </c>
      <c r="Q162" s="23"/>
    </row>
    <row r="163" spans="1:17" ht="86.4" x14ac:dyDescent="0.3">
      <c r="A163" s="21" t="s">
        <v>656</v>
      </c>
      <c r="B163" s="25" t="s">
        <v>1171</v>
      </c>
      <c r="C163" s="25"/>
      <c r="D163" s="25" t="s">
        <v>907</v>
      </c>
      <c r="E163" s="266" t="s">
        <v>495</v>
      </c>
      <c r="F163" s="266" t="s">
        <v>496</v>
      </c>
      <c r="G163" s="266" t="s">
        <v>497</v>
      </c>
      <c r="H163" s="26" t="s">
        <v>607</v>
      </c>
      <c r="I163" s="26" t="s">
        <v>19</v>
      </c>
      <c r="J163" s="26" t="s">
        <v>20</v>
      </c>
      <c r="K163" s="26" t="s">
        <v>647</v>
      </c>
      <c r="L163" s="26" t="s">
        <v>51</v>
      </c>
      <c r="M163" s="25" t="s">
        <v>720</v>
      </c>
      <c r="N163" s="25" t="s">
        <v>659</v>
      </c>
      <c r="O163" s="26" t="s">
        <v>133</v>
      </c>
      <c r="P163" s="266" t="s">
        <v>606</v>
      </c>
      <c r="Q163" s="17"/>
    </row>
    <row r="164" spans="1:17" ht="86.4" x14ac:dyDescent="0.3">
      <c r="A164" s="21" t="s">
        <v>656</v>
      </c>
      <c r="B164" s="22" t="s">
        <v>1171</v>
      </c>
      <c r="C164" s="22"/>
      <c r="D164" s="22" t="s">
        <v>908</v>
      </c>
      <c r="E164" s="265" t="s">
        <v>498</v>
      </c>
      <c r="F164" s="265" t="s">
        <v>499</v>
      </c>
      <c r="G164" s="265" t="s">
        <v>500</v>
      </c>
      <c r="H164" s="24" t="s">
        <v>607</v>
      </c>
      <c r="I164" s="24" t="s">
        <v>19</v>
      </c>
      <c r="J164" s="24" t="s">
        <v>20</v>
      </c>
      <c r="K164" s="24" t="s">
        <v>647</v>
      </c>
      <c r="L164" s="24" t="s">
        <v>51</v>
      </c>
      <c r="M164" s="22" t="s">
        <v>899</v>
      </c>
      <c r="N164" s="22" t="s">
        <v>659</v>
      </c>
      <c r="O164" s="24" t="s">
        <v>133</v>
      </c>
      <c r="P164" s="265" t="s">
        <v>606</v>
      </c>
      <c r="Q164" s="23"/>
    </row>
    <row r="165" spans="1:17" ht="57.6" x14ac:dyDescent="0.3">
      <c r="A165" s="21" t="s">
        <v>656</v>
      </c>
      <c r="B165" s="25" t="s">
        <v>1130</v>
      </c>
      <c r="C165" s="25" t="s">
        <v>909</v>
      </c>
      <c r="D165" s="25" t="s">
        <v>910</v>
      </c>
      <c r="E165" s="266" t="s">
        <v>501</v>
      </c>
      <c r="F165" s="266" t="s">
        <v>502</v>
      </c>
      <c r="G165" s="266" t="s">
        <v>503</v>
      </c>
      <c r="H165" s="26" t="s">
        <v>617</v>
      </c>
      <c r="I165" s="26" t="s">
        <v>44</v>
      </c>
      <c r="J165" s="26" t="s">
        <v>20</v>
      </c>
      <c r="K165" s="26" t="s">
        <v>624</v>
      </c>
      <c r="L165" s="26" t="s">
        <v>21</v>
      </c>
      <c r="M165" s="25" t="s">
        <v>911</v>
      </c>
      <c r="N165" s="25" t="s">
        <v>667</v>
      </c>
      <c r="O165" s="26"/>
      <c r="P165" s="266" t="s">
        <v>606</v>
      </c>
      <c r="Q165" s="17"/>
    </row>
    <row r="166" spans="1:17" ht="57.6" x14ac:dyDescent="0.3">
      <c r="A166" s="21" t="s">
        <v>656</v>
      </c>
      <c r="B166" s="22" t="s">
        <v>1130</v>
      </c>
      <c r="C166" s="22" t="s">
        <v>912</v>
      </c>
      <c r="D166" s="22" t="s">
        <v>913</v>
      </c>
      <c r="E166" s="265" t="s">
        <v>504</v>
      </c>
      <c r="F166" s="265" t="s">
        <v>505</v>
      </c>
      <c r="G166" s="265" t="s">
        <v>506</v>
      </c>
      <c r="H166" s="24" t="s">
        <v>617</v>
      </c>
      <c r="I166" s="24" t="s">
        <v>44</v>
      </c>
      <c r="J166" s="24" t="s">
        <v>20</v>
      </c>
      <c r="K166" s="24" t="s">
        <v>624</v>
      </c>
      <c r="L166" s="24" t="s">
        <v>21</v>
      </c>
      <c r="M166" s="22" t="s">
        <v>911</v>
      </c>
      <c r="N166" s="22" t="s">
        <v>667</v>
      </c>
      <c r="O166" s="24"/>
      <c r="P166" s="265" t="s">
        <v>606</v>
      </c>
      <c r="Q166" s="23"/>
    </row>
    <row r="167" spans="1:17" ht="72" x14ac:dyDescent="0.3">
      <c r="A167" s="21" t="s">
        <v>656</v>
      </c>
      <c r="B167" s="25" t="s">
        <v>1185</v>
      </c>
      <c r="C167" s="25" t="s">
        <v>914</v>
      </c>
      <c r="D167" s="25" t="s">
        <v>915</v>
      </c>
      <c r="E167" s="266" t="s">
        <v>507</v>
      </c>
      <c r="F167" s="266" t="s">
        <v>508</v>
      </c>
      <c r="G167" s="266" t="s">
        <v>509</v>
      </c>
      <c r="H167" s="26" t="s">
        <v>617</v>
      </c>
      <c r="I167" s="26" t="s">
        <v>44</v>
      </c>
      <c r="J167" s="26" t="s">
        <v>20</v>
      </c>
      <c r="K167" s="26" t="s">
        <v>608</v>
      </c>
      <c r="L167" s="26" t="s">
        <v>56</v>
      </c>
      <c r="M167" s="25" t="s">
        <v>916</v>
      </c>
      <c r="N167" s="25" t="s">
        <v>667</v>
      </c>
      <c r="O167" s="26"/>
      <c r="P167" s="266" t="s">
        <v>606</v>
      </c>
      <c r="Q167" s="17"/>
    </row>
    <row r="168" spans="1:17" ht="72" x14ac:dyDescent="0.3">
      <c r="A168" s="21" t="s">
        <v>656</v>
      </c>
      <c r="B168" s="22" t="s">
        <v>1186</v>
      </c>
      <c r="C168" s="22" t="s">
        <v>917</v>
      </c>
      <c r="D168" s="22" t="s">
        <v>918</v>
      </c>
      <c r="E168" s="265" t="s">
        <v>510</v>
      </c>
      <c r="F168" s="265" t="s">
        <v>511</v>
      </c>
      <c r="G168" s="265" t="s">
        <v>512</v>
      </c>
      <c r="H168" s="24" t="s">
        <v>607</v>
      </c>
      <c r="I168" s="24" t="s">
        <v>44</v>
      </c>
      <c r="J168" s="24" t="s">
        <v>20</v>
      </c>
      <c r="K168" s="24" t="s">
        <v>612</v>
      </c>
      <c r="L168" s="24" t="s">
        <v>613</v>
      </c>
      <c r="M168" s="22" t="s">
        <v>919</v>
      </c>
      <c r="N168" s="22" t="s">
        <v>659</v>
      </c>
      <c r="O168" s="24" t="s">
        <v>513</v>
      </c>
      <c r="P168" s="265" t="s">
        <v>606</v>
      </c>
      <c r="Q168" s="23"/>
    </row>
    <row r="169" spans="1:17" ht="72" x14ac:dyDescent="0.3">
      <c r="A169" s="21" t="s">
        <v>656</v>
      </c>
      <c r="B169" s="25" t="s">
        <v>1186</v>
      </c>
      <c r="C169" s="25" t="s">
        <v>920</v>
      </c>
      <c r="D169" s="25" t="s">
        <v>921</v>
      </c>
      <c r="E169" s="266" t="s">
        <v>514</v>
      </c>
      <c r="F169" s="266" t="s">
        <v>515</v>
      </c>
      <c r="G169" s="266" t="s">
        <v>516</v>
      </c>
      <c r="H169" s="26" t="s">
        <v>607</v>
      </c>
      <c r="I169" s="26" t="s">
        <v>44</v>
      </c>
      <c r="J169" s="26" t="s">
        <v>20</v>
      </c>
      <c r="K169" s="26" t="s">
        <v>612</v>
      </c>
      <c r="L169" s="26" t="s">
        <v>613</v>
      </c>
      <c r="M169" s="25" t="s">
        <v>919</v>
      </c>
      <c r="N169" s="25" t="s">
        <v>659</v>
      </c>
      <c r="O169" s="26" t="s">
        <v>513</v>
      </c>
      <c r="P169" s="266" t="s">
        <v>606</v>
      </c>
      <c r="Q169" s="17"/>
    </row>
    <row r="170" spans="1:17" ht="72" x14ac:dyDescent="0.3">
      <c r="A170" s="21" t="s">
        <v>656</v>
      </c>
      <c r="B170" s="22" t="s">
        <v>1186</v>
      </c>
      <c r="C170" s="22" t="s">
        <v>922</v>
      </c>
      <c r="D170" s="22" t="s">
        <v>923</v>
      </c>
      <c r="E170" s="265" t="s">
        <v>517</v>
      </c>
      <c r="F170" s="265" t="s">
        <v>518</v>
      </c>
      <c r="G170" s="265" t="s">
        <v>519</v>
      </c>
      <c r="H170" s="24" t="s">
        <v>607</v>
      </c>
      <c r="I170" s="24" t="s">
        <v>44</v>
      </c>
      <c r="J170" s="24" t="s">
        <v>20</v>
      </c>
      <c r="K170" s="24" t="s">
        <v>612</v>
      </c>
      <c r="L170" s="24" t="s">
        <v>613</v>
      </c>
      <c r="M170" s="22" t="s">
        <v>919</v>
      </c>
      <c r="N170" s="22" t="s">
        <v>659</v>
      </c>
      <c r="O170" s="24" t="s">
        <v>513</v>
      </c>
      <c r="P170" s="265" t="s">
        <v>606</v>
      </c>
      <c r="Q170" s="23"/>
    </row>
    <row r="171" spans="1:17" ht="72" x14ac:dyDescent="0.3">
      <c r="A171" s="21" t="s">
        <v>656</v>
      </c>
      <c r="B171" s="25" t="s">
        <v>1186</v>
      </c>
      <c r="C171" s="25" t="s">
        <v>924</v>
      </c>
      <c r="D171" s="25" t="s">
        <v>925</v>
      </c>
      <c r="E171" s="266" t="s">
        <v>520</v>
      </c>
      <c r="F171" s="266" t="s">
        <v>521</v>
      </c>
      <c r="G171" s="266" t="s">
        <v>522</v>
      </c>
      <c r="H171" s="26" t="s">
        <v>607</v>
      </c>
      <c r="I171" s="26" t="s">
        <v>44</v>
      </c>
      <c r="J171" s="26" t="s">
        <v>20</v>
      </c>
      <c r="K171" s="26" t="s">
        <v>612</v>
      </c>
      <c r="L171" s="26" t="s">
        <v>613</v>
      </c>
      <c r="M171" s="25" t="s">
        <v>919</v>
      </c>
      <c r="N171" s="25" t="s">
        <v>659</v>
      </c>
      <c r="O171" s="26" t="s">
        <v>513</v>
      </c>
      <c r="P171" s="266" t="s">
        <v>606</v>
      </c>
      <c r="Q171" s="17"/>
    </row>
    <row r="172" spans="1:17" ht="72" x14ac:dyDescent="0.3">
      <c r="A172" s="21" t="s">
        <v>656</v>
      </c>
      <c r="B172" s="22" t="s">
        <v>1186</v>
      </c>
      <c r="C172" s="22" t="s">
        <v>926</v>
      </c>
      <c r="D172" s="22" t="s">
        <v>927</v>
      </c>
      <c r="E172" s="265" t="s">
        <v>523</v>
      </c>
      <c r="F172" s="265" t="s">
        <v>524</v>
      </c>
      <c r="G172" s="265" t="s">
        <v>525</v>
      </c>
      <c r="H172" s="24" t="s">
        <v>607</v>
      </c>
      <c r="I172" s="24" t="s">
        <v>44</v>
      </c>
      <c r="J172" s="24" t="s">
        <v>20</v>
      </c>
      <c r="K172" s="24" t="s">
        <v>612</v>
      </c>
      <c r="L172" s="24" t="s">
        <v>613</v>
      </c>
      <c r="M172" s="22" t="s">
        <v>919</v>
      </c>
      <c r="N172" s="22" t="s">
        <v>659</v>
      </c>
      <c r="O172" s="24" t="s">
        <v>513</v>
      </c>
      <c r="P172" s="265" t="s">
        <v>606</v>
      </c>
      <c r="Q172" s="23"/>
    </row>
    <row r="173" spans="1:17" ht="57.6" x14ac:dyDescent="0.3">
      <c r="A173" s="21" t="s">
        <v>656</v>
      </c>
      <c r="B173" s="25" t="s">
        <v>648</v>
      </c>
      <c r="C173" s="25" t="s">
        <v>928</v>
      </c>
      <c r="D173" s="25" t="s">
        <v>929</v>
      </c>
      <c r="E173" s="266" t="s">
        <v>526</v>
      </c>
      <c r="F173" s="266" t="s">
        <v>527</v>
      </c>
      <c r="G173" s="266" t="s">
        <v>528</v>
      </c>
      <c r="H173" s="26" t="s">
        <v>623</v>
      </c>
      <c r="I173" s="26" t="s">
        <v>44</v>
      </c>
      <c r="J173" s="26" t="s">
        <v>29</v>
      </c>
      <c r="K173" s="26" t="s">
        <v>612</v>
      </c>
      <c r="L173" s="26" t="s">
        <v>613</v>
      </c>
      <c r="M173" s="25" t="s">
        <v>930</v>
      </c>
      <c r="N173" s="25" t="s">
        <v>667</v>
      </c>
      <c r="O173" s="26"/>
      <c r="P173" s="266" t="s">
        <v>606</v>
      </c>
      <c r="Q173" s="17"/>
    </row>
    <row r="174" spans="1:17" ht="57.6" x14ac:dyDescent="0.3">
      <c r="A174" s="21" t="s">
        <v>656</v>
      </c>
      <c r="B174" s="22" t="s">
        <v>1086</v>
      </c>
      <c r="C174" s="22" t="s">
        <v>931</v>
      </c>
      <c r="D174" s="22" t="s">
        <v>932</v>
      </c>
      <c r="E174" s="265" t="s">
        <v>529</v>
      </c>
      <c r="F174" s="265" t="s">
        <v>530</v>
      </c>
      <c r="G174" s="265" t="s">
        <v>531</v>
      </c>
      <c r="H174" s="24" t="s">
        <v>623</v>
      </c>
      <c r="I174" s="24" t="s">
        <v>44</v>
      </c>
      <c r="J174" s="24" t="s">
        <v>20</v>
      </c>
      <c r="K174" s="24" t="s">
        <v>612</v>
      </c>
      <c r="L174" s="24" t="s">
        <v>613</v>
      </c>
      <c r="M174" s="22" t="s">
        <v>933</v>
      </c>
      <c r="N174" s="22"/>
      <c r="O174" s="24"/>
      <c r="P174" s="265" t="s">
        <v>606</v>
      </c>
      <c r="Q174" s="23"/>
    </row>
    <row r="175" spans="1:17" ht="86.4" x14ac:dyDescent="0.3">
      <c r="A175" s="21" t="s">
        <v>656</v>
      </c>
      <c r="B175" s="25" t="s">
        <v>1130</v>
      </c>
      <c r="C175" s="25" t="s">
        <v>934</v>
      </c>
      <c r="D175" s="25" t="s">
        <v>935</v>
      </c>
      <c r="E175" s="266" t="s">
        <v>532</v>
      </c>
      <c r="F175" s="266" t="s">
        <v>533</v>
      </c>
      <c r="G175" s="266" t="s">
        <v>534</v>
      </c>
      <c r="H175" s="26" t="s">
        <v>623</v>
      </c>
      <c r="I175" s="26" t="s">
        <v>44</v>
      </c>
      <c r="J175" s="26" t="s">
        <v>20</v>
      </c>
      <c r="K175" s="26" t="s">
        <v>624</v>
      </c>
      <c r="L175" s="26" t="s">
        <v>21</v>
      </c>
      <c r="M175" s="25" t="s">
        <v>936</v>
      </c>
      <c r="N175" s="25" t="s">
        <v>667</v>
      </c>
      <c r="O175" s="26"/>
      <c r="P175" s="266" t="s">
        <v>606</v>
      </c>
      <c r="Q175" s="17"/>
    </row>
    <row r="176" spans="1:17" ht="86.4" x14ac:dyDescent="0.3">
      <c r="A176" s="21" t="s">
        <v>656</v>
      </c>
      <c r="B176" s="268">
        <v>44405</v>
      </c>
      <c r="C176" s="22" t="s">
        <v>937</v>
      </c>
      <c r="D176" s="22" t="s">
        <v>938</v>
      </c>
      <c r="E176" s="265" t="s">
        <v>535</v>
      </c>
      <c r="F176" s="265" t="s">
        <v>536</v>
      </c>
      <c r="G176" s="265" t="s">
        <v>537</v>
      </c>
      <c r="H176" s="24" t="s">
        <v>623</v>
      </c>
      <c r="I176" s="24" t="s">
        <v>44</v>
      </c>
      <c r="J176" s="24" t="s">
        <v>29</v>
      </c>
      <c r="K176" s="24" t="s">
        <v>624</v>
      </c>
      <c r="L176" s="24" t="s">
        <v>21</v>
      </c>
      <c r="M176" s="22" t="s">
        <v>936</v>
      </c>
      <c r="N176" s="22" t="s">
        <v>667</v>
      </c>
      <c r="O176" s="24"/>
      <c r="P176" s="265" t="s">
        <v>606</v>
      </c>
      <c r="Q176" s="23"/>
    </row>
    <row r="177" spans="1:17" ht="86.4" x14ac:dyDescent="0.3">
      <c r="A177" s="21" t="s">
        <v>656</v>
      </c>
      <c r="B177" s="267">
        <v>44405</v>
      </c>
      <c r="C177" s="25" t="s">
        <v>939</v>
      </c>
      <c r="D177" s="25" t="s">
        <v>940</v>
      </c>
      <c r="E177" s="266" t="s">
        <v>538</v>
      </c>
      <c r="F177" s="266" t="s">
        <v>539</v>
      </c>
      <c r="G177" s="266" t="s">
        <v>540</v>
      </c>
      <c r="H177" s="26" t="s">
        <v>623</v>
      </c>
      <c r="I177" s="26" t="s">
        <v>44</v>
      </c>
      <c r="J177" s="26" t="s">
        <v>29</v>
      </c>
      <c r="K177" s="26" t="s">
        <v>624</v>
      </c>
      <c r="L177" s="26" t="s">
        <v>21</v>
      </c>
      <c r="M177" s="25" t="s">
        <v>936</v>
      </c>
      <c r="N177" s="25" t="s">
        <v>667</v>
      </c>
      <c r="O177" s="26"/>
      <c r="P177" s="266" t="s">
        <v>606</v>
      </c>
      <c r="Q177" s="17"/>
    </row>
    <row r="178" spans="1:17" ht="57.6" x14ac:dyDescent="0.3">
      <c r="A178" s="21" t="s">
        <v>656</v>
      </c>
      <c r="B178" s="22" t="s">
        <v>649</v>
      </c>
      <c r="C178" s="22"/>
      <c r="D178" s="22" t="s">
        <v>941</v>
      </c>
      <c r="E178" s="265" t="s">
        <v>942</v>
      </c>
      <c r="F178" s="265" t="s">
        <v>650</v>
      </c>
      <c r="G178" s="265" t="s">
        <v>651</v>
      </c>
      <c r="H178" s="24" t="s">
        <v>607</v>
      </c>
      <c r="I178" s="24" t="s">
        <v>19</v>
      </c>
      <c r="J178" s="24" t="s">
        <v>29</v>
      </c>
      <c r="K178" s="24" t="s">
        <v>612</v>
      </c>
      <c r="L178" s="24" t="s">
        <v>613</v>
      </c>
      <c r="M178" s="22" t="s">
        <v>943</v>
      </c>
      <c r="N178" s="22" t="s">
        <v>659</v>
      </c>
      <c r="O178" s="24" t="s">
        <v>513</v>
      </c>
      <c r="P178" s="265" t="s">
        <v>606</v>
      </c>
      <c r="Q178" s="23"/>
    </row>
    <row r="179" spans="1:17" ht="72" x14ac:dyDescent="0.3">
      <c r="A179" s="21" t="s">
        <v>656</v>
      </c>
      <c r="B179" s="25" t="s">
        <v>1131</v>
      </c>
      <c r="C179" s="25"/>
      <c r="D179" s="25" t="s">
        <v>944</v>
      </c>
      <c r="E179" s="266" t="s">
        <v>541</v>
      </c>
      <c r="F179" s="266" t="s">
        <v>542</v>
      </c>
      <c r="G179" s="266" t="s">
        <v>543</v>
      </c>
      <c r="H179" s="26" t="s">
        <v>607</v>
      </c>
      <c r="I179" s="26" t="s">
        <v>19</v>
      </c>
      <c r="J179" s="26" t="s">
        <v>20</v>
      </c>
      <c r="K179" s="26" t="s">
        <v>612</v>
      </c>
      <c r="L179" s="26" t="s">
        <v>613</v>
      </c>
      <c r="M179" s="25" t="s">
        <v>943</v>
      </c>
      <c r="N179" s="25" t="s">
        <v>659</v>
      </c>
      <c r="O179" s="26" t="s">
        <v>544</v>
      </c>
      <c r="P179" s="266" t="s">
        <v>606</v>
      </c>
      <c r="Q179" s="17"/>
    </row>
    <row r="180" spans="1:17" ht="43.2" x14ac:dyDescent="0.3">
      <c r="A180" s="21" t="s">
        <v>656</v>
      </c>
      <c r="B180" s="22" t="s">
        <v>1086</v>
      </c>
      <c r="C180" s="22" t="s">
        <v>945</v>
      </c>
      <c r="D180" s="22" t="s">
        <v>946</v>
      </c>
      <c r="E180" s="265" t="s">
        <v>545</v>
      </c>
      <c r="F180" s="265" t="s">
        <v>546</v>
      </c>
      <c r="G180" s="265" t="s">
        <v>547</v>
      </c>
      <c r="H180" s="24" t="s">
        <v>623</v>
      </c>
      <c r="I180" s="24" t="s">
        <v>44</v>
      </c>
      <c r="J180" s="24" t="s">
        <v>20</v>
      </c>
      <c r="K180" s="24" t="s">
        <v>612</v>
      </c>
      <c r="L180" s="24" t="s">
        <v>613</v>
      </c>
      <c r="M180" s="22" t="s">
        <v>933</v>
      </c>
      <c r="N180" s="22" t="s">
        <v>667</v>
      </c>
      <c r="O180" s="24"/>
      <c r="P180" s="265" t="s">
        <v>606</v>
      </c>
      <c r="Q180" s="23"/>
    </row>
    <row r="181" spans="1:17" ht="72" x14ac:dyDescent="0.3">
      <c r="A181" s="21" t="s">
        <v>656</v>
      </c>
      <c r="B181" s="25" t="s">
        <v>1168</v>
      </c>
      <c r="C181" s="25"/>
      <c r="D181" s="25" t="s">
        <v>947</v>
      </c>
      <c r="E181" s="266" t="s">
        <v>548</v>
      </c>
      <c r="F181" s="266" t="s">
        <v>549</v>
      </c>
      <c r="G181" s="266" t="s">
        <v>550</v>
      </c>
      <c r="H181" s="26" t="s">
        <v>607</v>
      </c>
      <c r="I181" s="26" t="s">
        <v>19</v>
      </c>
      <c r="J181" s="26" t="s">
        <v>20</v>
      </c>
      <c r="K181" s="26" t="s">
        <v>624</v>
      </c>
      <c r="L181" s="26" t="s">
        <v>21</v>
      </c>
      <c r="M181" s="25" t="s">
        <v>658</v>
      </c>
      <c r="N181" s="25" t="s">
        <v>659</v>
      </c>
      <c r="O181" s="26" t="s">
        <v>22</v>
      </c>
      <c r="P181" s="266" t="s">
        <v>606</v>
      </c>
      <c r="Q181" s="17"/>
    </row>
    <row r="182" spans="1:17" ht="72" x14ac:dyDescent="0.3">
      <c r="A182" s="21" t="s">
        <v>656</v>
      </c>
      <c r="B182" s="22" t="s">
        <v>1168</v>
      </c>
      <c r="C182" s="22"/>
      <c r="D182" s="22" t="s">
        <v>948</v>
      </c>
      <c r="E182" s="265" t="s">
        <v>551</v>
      </c>
      <c r="F182" s="265" t="s">
        <v>552</v>
      </c>
      <c r="G182" s="265" t="s">
        <v>553</v>
      </c>
      <c r="H182" s="24" t="s">
        <v>607</v>
      </c>
      <c r="I182" s="24" t="s">
        <v>19</v>
      </c>
      <c r="J182" s="24" t="s">
        <v>20</v>
      </c>
      <c r="K182" s="24" t="s">
        <v>624</v>
      </c>
      <c r="L182" s="24" t="s">
        <v>21</v>
      </c>
      <c r="M182" s="22" t="s">
        <v>658</v>
      </c>
      <c r="N182" s="22" t="s">
        <v>659</v>
      </c>
      <c r="O182" s="24" t="s">
        <v>22</v>
      </c>
      <c r="P182" s="265" t="s">
        <v>606</v>
      </c>
      <c r="Q182" s="23"/>
    </row>
    <row r="183" spans="1:17" ht="57.6" x14ac:dyDescent="0.3">
      <c r="A183" s="21" t="s">
        <v>656</v>
      </c>
      <c r="B183" s="25" t="s">
        <v>635</v>
      </c>
      <c r="C183" s="25" t="s">
        <v>949</v>
      </c>
      <c r="D183" s="25" t="s">
        <v>950</v>
      </c>
      <c r="E183" s="266" t="s">
        <v>554</v>
      </c>
      <c r="F183" s="266" t="s">
        <v>555</v>
      </c>
      <c r="G183" s="266" t="s">
        <v>556</v>
      </c>
      <c r="H183" s="26" t="s">
        <v>611</v>
      </c>
      <c r="I183" s="26" t="s">
        <v>44</v>
      </c>
      <c r="J183" s="26" t="s">
        <v>29</v>
      </c>
      <c r="K183" s="26" t="s">
        <v>612</v>
      </c>
      <c r="L183" s="26" t="s">
        <v>613</v>
      </c>
      <c r="M183" s="25" t="s">
        <v>747</v>
      </c>
      <c r="N183" s="25" t="s">
        <v>659</v>
      </c>
      <c r="O183" s="26" t="s">
        <v>186</v>
      </c>
      <c r="P183" s="266" t="s">
        <v>606</v>
      </c>
      <c r="Q183" s="17"/>
    </row>
    <row r="184" spans="1:17" ht="57.6" x14ac:dyDescent="0.3">
      <c r="A184" s="21" t="s">
        <v>656</v>
      </c>
      <c r="B184" s="22" t="s">
        <v>635</v>
      </c>
      <c r="C184" s="22" t="s">
        <v>951</v>
      </c>
      <c r="D184" s="22" t="s">
        <v>952</v>
      </c>
      <c r="E184" s="265" t="s">
        <v>557</v>
      </c>
      <c r="F184" s="265" t="s">
        <v>558</v>
      </c>
      <c r="G184" s="265" t="s">
        <v>559</v>
      </c>
      <c r="H184" s="24" t="s">
        <v>611</v>
      </c>
      <c r="I184" s="24" t="s">
        <v>44</v>
      </c>
      <c r="J184" s="24" t="s">
        <v>29</v>
      </c>
      <c r="K184" s="24" t="s">
        <v>612</v>
      </c>
      <c r="L184" s="24" t="s">
        <v>613</v>
      </c>
      <c r="M184" s="22" t="s">
        <v>747</v>
      </c>
      <c r="N184" s="22" t="s">
        <v>659</v>
      </c>
      <c r="O184" s="24" t="s">
        <v>90</v>
      </c>
      <c r="P184" s="265" t="s">
        <v>606</v>
      </c>
      <c r="Q184" s="23"/>
    </row>
    <row r="185" spans="1:17" ht="72" x14ac:dyDescent="0.3">
      <c r="A185" s="21" t="s">
        <v>656</v>
      </c>
      <c r="B185" s="25" t="s">
        <v>1116</v>
      </c>
      <c r="C185" s="25"/>
      <c r="D185" s="25" t="s">
        <v>953</v>
      </c>
      <c r="E185" s="266" t="s">
        <v>560</v>
      </c>
      <c r="F185" s="266" t="s">
        <v>561</v>
      </c>
      <c r="G185" s="266" t="s">
        <v>562</v>
      </c>
      <c r="H185" s="26" t="s">
        <v>607</v>
      </c>
      <c r="I185" s="26" t="s">
        <v>19</v>
      </c>
      <c r="J185" s="26" t="s">
        <v>20</v>
      </c>
      <c r="K185" s="26" t="s">
        <v>608</v>
      </c>
      <c r="L185" s="26" t="s">
        <v>56</v>
      </c>
      <c r="M185" s="25" t="s">
        <v>758</v>
      </c>
      <c r="N185" s="25" t="s">
        <v>659</v>
      </c>
      <c r="O185" s="26" t="s">
        <v>120</v>
      </c>
      <c r="P185" s="266" t="s">
        <v>606</v>
      </c>
      <c r="Q185" s="17"/>
    </row>
    <row r="186" spans="1:17" ht="72" x14ac:dyDescent="0.3">
      <c r="A186" s="21" t="s">
        <v>656</v>
      </c>
      <c r="B186" s="22" t="s">
        <v>616</v>
      </c>
      <c r="C186" s="22" t="s">
        <v>954</v>
      </c>
      <c r="D186" s="22" t="s">
        <v>955</v>
      </c>
      <c r="E186" s="265" t="s">
        <v>563</v>
      </c>
      <c r="F186" s="265" t="s">
        <v>564</v>
      </c>
      <c r="G186" s="265" t="s">
        <v>565</v>
      </c>
      <c r="H186" s="24" t="s">
        <v>617</v>
      </c>
      <c r="I186" s="24" t="s">
        <v>44</v>
      </c>
      <c r="J186" s="24" t="s">
        <v>29</v>
      </c>
      <c r="K186" s="24" t="s">
        <v>608</v>
      </c>
      <c r="L186" s="24" t="s">
        <v>56</v>
      </c>
      <c r="M186" s="22" t="s">
        <v>675</v>
      </c>
      <c r="N186" s="22" t="s">
        <v>667</v>
      </c>
      <c r="O186" s="24"/>
      <c r="P186" s="265" t="s">
        <v>606</v>
      </c>
      <c r="Q186" s="23"/>
    </row>
    <row r="187" spans="1:17" ht="100.8" x14ac:dyDescent="0.3">
      <c r="A187" s="21" t="s">
        <v>656</v>
      </c>
      <c r="B187" s="25" t="s">
        <v>1118</v>
      </c>
      <c r="C187" s="25" t="s">
        <v>956</v>
      </c>
      <c r="D187" s="25" t="s">
        <v>957</v>
      </c>
      <c r="E187" s="266" t="s">
        <v>958</v>
      </c>
      <c r="F187" s="266" t="s">
        <v>652</v>
      </c>
      <c r="G187" s="266" t="s">
        <v>653</v>
      </c>
      <c r="H187" s="26" t="s">
        <v>611</v>
      </c>
      <c r="I187" s="26" t="s">
        <v>44</v>
      </c>
      <c r="J187" s="26" t="s">
        <v>20</v>
      </c>
      <c r="K187" s="26" t="s">
        <v>608</v>
      </c>
      <c r="L187" s="26" t="s">
        <v>56</v>
      </c>
      <c r="M187" s="25" t="s">
        <v>1132</v>
      </c>
      <c r="N187" s="25" t="s">
        <v>697</v>
      </c>
      <c r="O187" s="26" t="s">
        <v>1187</v>
      </c>
      <c r="P187" s="266" t="s">
        <v>606</v>
      </c>
      <c r="Q187" s="17"/>
    </row>
    <row r="188" spans="1:17" ht="86.4" x14ac:dyDescent="0.3">
      <c r="A188" s="21" t="s">
        <v>656</v>
      </c>
      <c r="B188" s="22" t="s">
        <v>1133</v>
      </c>
      <c r="C188" s="22" t="s">
        <v>959</v>
      </c>
      <c r="D188" s="22" t="s">
        <v>960</v>
      </c>
      <c r="E188" s="265" t="s">
        <v>1134</v>
      </c>
      <c r="F188" s="265" t="s">
        <v>654</v>
      </c>
      <c r="G188" s="265" t="s">
        <v>655</v>
      </c>
      <c r="H188" s="24" t="s">
        <v>611</v>
      </c>
      <c r="I188" s="24" t="s">
        <v>44</v>
      </c>
      <c r="J188" s="24" t="s">
        <v>20</v>
      </c>
      <c r="K188" s="24" t="s">
        <v>608</v>
      </c>
      <c r="L188" s="24" t="s">
        <v>56</v>
      </c>
      <c r="M188" s="22" t="s">
        <v>1132</v>
      </c>
      <c r="N188" s="22" t="s">
        <v>697</v>
      </c>
      <c r="O188" s="24" t="s">
        <v>1084</v>
      </c>
      <c r="P188" s="265" t="s">
        <v>606</v>
      </c>
      <c r="Q188" s="23"/>
    </row>
    <row r="189" spans="1:17" ht="72" x14ac:dyDescent="0.3">
      <c r="A189" s="21" t="s">
        <v>656</v>
      </c>
      <c r="B189" s="25" t="s">
        <v>609</v>
      </c>
      <c r="C189" s="25" t="s">
        <v>961</v>
      </c>
      <c r="D189" s="25" t="s">
        <v>962</v>
      </c>
      <c r="E189" s="266" t="s">
        <v>566</v>
      </c>
      <c r="F189" s="266" t="s">
        <v>1135</v>
      </c>
      <c r="G189" s="266" t="s">
        <v>1136</v>
      </c>
      <c r="H189" s="26" t="s">
        <v>611</v>
      </c>
      <c r="I189" s="26" t="s">
        <v>44</v>
      </c>
      <c r="J189" s="26" t="s">
        <v>29</v>
      </c>
      <c r="K189" s="26" t="s">
        <v>624</v>
      </c>
      <c r="L189" s="26" t="s">
        <v>21</v>
      </c>
      <c r="M189" s="25" t="s">
        <v>963</v>
      </c>
      <c r="N189" s="25" t="s">
        <v>667</v>
      </c>
      <c r="O189" s="26"/>
      <c r="P189" s="266" t="s">
        <v>606</v>
      </c>
      <c r="Q189" s="17"/>
    </row>
    <row r="190" spans="1:17" ht="86.4" x14ac:dyDescent="0.3">
      <c r="A190" s="21" t="s">
        <v>656</v>
      </c>
      <c r="B190" s="22" t="s">
        <v>1085</v>
      </c>
      <c r="C190" s="22" t="s">
        <v>964</v>
      </c>
      <c r="D190" s="22" t="s">
        <v>965</v>
      </c>
      <c r="E190" s="265" t="s">
        <v>966</v>
      </c>
      <c r="F190" s="265" t="s">
        <v>1188</v>
      </c>
      <c r="G190" s="265" t="s">
        <v>1189</v>
      </c>
      <c r="H190" s="24" t="s">
        <v>611</v>
      </c>
      <c r="I190" s="24" t="s">
        <v>44</v>
      </c>
      <c r="J190" s="24" t="s">
        <v>20</v>
      </c>
      <c r="K190" s="24" t="s">
        <v>624</v>
      </c>
      <c r="L190" s="24" t="s">
        <v>21</v>
      </c>
      <c r="M190" s="22" t="s">
        <v>963</v>
      </c>
      <c r="N190" s="22" t="s">
        <v>667</v>
      </c>
      <c r="O190" s="24" t="s">
        <v>605</v>
      </c>
      <c r="P190" s="265" t="s">
        <v>606</v>
      </c>
      <c r="Q190" s="23"/>
    </row>
    <row r="191" spans="1:17" ht="86.4" x14ac:dyDescent="0.3">
      <c r="A191" s="21" t="s">
        <v>656</v>
      </c>
      <c r="B191" s="25" t="s">
        <v>609</v>
      </c>
      <c r="C191" s="25" t="s">
        <v>967</v>
      </c>
      <c r="D191" s="25" t="s">
        <v>968</v>
      </c>
      <c r="E191" s="266" t="s">
        <v>567</v>
      </c>
      <c r="F191" s="266" t="s">
        <v>568</v>
      </c>
      <c r="G191" s="266" t="s">
        <v>569</v>
      </c>
      <c r="H191" s="26" t="s">
        <v>611</v>
      </c>
      <c r="I191" s="26" t="s">
        <v>44</v>
      </c>
      <c r="J191" s="26" t="s">
        <v>29</v>
      </c>
      <c r="K191" s="26" t="s">
        <v>624</v>
      </c>
      <c r="L191" s="26" t="s">
        <v>21</v>
      </c>
      <c r="M191" s="25" t="s">
        <v>969</v>
      </c>
      <c r="N191" s="25" t="s">
        <v>667</v>
      </c>
      <c r="O191" s="26"/>
      <c r="P191" s="266" t="s">
        <v>606</v>
      </c>
      <c r="Q191" s="17"/>
    </row>
    <row r="192" spans="1:17" ht="86.4" x14ac:dyDescent="0.3">
      <c r="A192" s="21" t="s">
        <v>656</v>
      </c>
      <c r="B192" s="22" t="s">
        <v>1085</v>
      </c>
      <c r="C192" s="22" t="s">
        <v>970</v>
      </c>
      <c r="D192" s="22" t="s">
        <v>971</v>
      </c>
      <c r="E192" s="265" t="s">
        <v>570</v>
      </c>
      <c r="F192" s="265" t="s">
        <v>571</v>
      </c>
      <c r="G192" s="265" t="s">
        <v>572</v>
      </c>
      <c r="H192" s="24" t="s">
        <v>611</v>
      </c>
      <c r="I192" s="24" t="s">
        <v>44</v>
      </c>
      <c r="J192" s="24" t="s">
        <v>20</v>
      </c>
      <c r="K192" s="24" t="s">
        <v>624</v>
      </c>
      <c r="L192" s="24" t="s">
        <v>21</v>
      </c>
      <c r="M192" s="22" t="s">
        <v>969</v>
      </c>
      <c r="N192" s="22" t="s">
        <v>667</v>
      </c>
      <c r="O192" s="24"/>
      <c r="P192" s="265" t="s">
        <v>606</v>
      </c>
      <c r="Q192" s="23"/>
    </row>
    <row r="193" spans="1:17" ht="57.6" x14ac:dyDescent="0.3">
      <c r="A193" s="21" t="s">
        <v>656</v>
      </c>
      <c r="B193" s="25" t="s">
        <v>1137</v>
      </c>
      <c r="C193" s="25"/>
      <c r="D193" s="25" t="s">
        <v>972</v>
      </c>
      <c r="E193" s="266" t="s">
        <v>573</v>
      </c>
      <c r="F193" s="266" t="s">
        <v>574</v>
      </c>
      <c r="G193" s="266" t="s">
        <v>575</v>
      </c>
      <c r="H193" s="26" t="s">
        <v>607</v>
      </c>
      <c r="I193" s="26" t="s">
        <v>19</v>
      </c>
      <c r="J193" s="26" t="s">
        <v>20</v>
      </c>
      <c r="K193" s="26" t="s">
        <v>608</v>
      </c>
      <c r="L193" s="26" t="s">
        <v>36</v>
      </c>
      <c r="M193" s="25" t="s">
        <v>973</v>
      </c>
      <c r="N193" s="25" t="s">
        <v>659</v>
      </c>
      <c r="O193" s="26" t="s">
        <v>133</v>
      </c>
      <c r="P193" s="266" t="s">
        <v>606</v>
      </c>
      <c r="Q193" s="17"/>
    </row>
    <row r="194" spans="1:17" ht="57.6" x14ac:dyDescent="0.3">
      <c r="A194" s="21" t="s">
        <v>656</v>
      </c>
      <c r="B194" s="22" t="s">
        <v>1137</v>
      </c>
      <c r="C194" s="22"/>
      <c r="D194" s="22" t="s">
        <v>974</v>
      </c>
      <c r="E194" s="265" t="s">
        <v>576</v>
      </c>
      <c r="F194" s="265" t="s">
        <v>577</v>
      </c>
      <c r="G194" s="265" t="s">
        <v>578</v>
      </c>
      <c r="H194" s="24" t="s">
        <v>607</v>
      </c>
      <c r="I194" s="24" t="s">
        <v>19</v>
      </c>
      <c r="J194" s="24" t="s">
        <v>20</v>
      </c>
      <c r="K194" s="24" t="s">
        <v>608</v>
      </c>
      <c r="L194" s="24" t="s">
        <v>36</v>
      </c>
      <c r="M194" s="22" t="s">
        <v>973</v>
      </c>
      <c r="N194" s="22" t="s">
        <v>659</v>
      </c>
      <c r="O194" s="24" t="s">
        <v>133</v>
      </c>
      <c r="P194" s="265" t="s">
        <v>606</v>
      </c>
      <c r="Q194" s="23"/>
    </row>
    <row r="195" spans="1:17" ht="57.6" x14ac:dyDescent="0.3">
      <c r="A195" s="21" t="s">
        <v>656</v>
      </c>
      <c r="B195" s="25" t="s">
        <v>1124</v>
      </c>
      <c r="C195" s="25"/>
      <c r="D195" s="25" t="s">
        <v>975</v>
      </c>
      <c r="E195" s="266" t="s">
        <v>579</v>
      </c>
      <c r="F195" s="266" t="s">
        <v>580</v>
      </c>
      <c r="G195" s="266" t="s">
        <v>581</v>
      </c>
      <c r="H195" s="26" t="s">
        <v>607</v>
      </c>
      <c r="I195" s="26" t="s">
        <v>19</v>
      </c>
      <c r="J195" s="26" t="s">
        <v>20</v>
      </c>
      <c r="K195" s="26" t="s">
        <v>608</v>
      </c>
      <c r="L195" s="26" t="s">
        <v>36</v>
      </c>
      <c r="M195" s="25" t="s">
        <v>973</v>
      </c>
      <c r="N195" s="25" t="s">
        <v>659</v>
      </c>
      <c r="O195" s="26" t="s">
        <v>133</v>
      </c>
      <c r="P195" s="266" t="s">
        <v>606</v>
      </c>
      <c r="Q195" s="17"/>
    </row>
    <row r="196" spans="1:17" ht="57.6" x14ac:dyDescent="0.3">
      <c r="A196" s="21" t="s">
        <v>656</v>
      </c>
      <c r="B196" s="22" t="s">
        <v>1137</v>
      </c>
      <c r="C196" s="22"/>
      <c r="D196" s="22" t="s">
        <v>976</v>
      </c>
      <c r="E196" s="265" t="s">
        <v>582</v>
      </c>
      <c r="F196" s="265" t="s">
        <v>583</v>
      </c>
      <c r="G196" s="265" t="s">
        <v>584</v>
      </c>
      <c r="H196" s="24" t="s">
        <v>607</v>
      </c>
      <c r="I196" s="24" t="s">
        <v>19</v>
      </c>
      <c r="J196" s="24" t="s">
        <v>20</v>
      </c>
      <c r="K196" s="24" t="s">
        <v>608</v>
      </c>
      <c r="L196" s="24" t="s">
        <v>36</v>
      </c>
      <c r="M196" s="22" t="s">
        <v>973</v>
      </c>
      <c r="N196" s="22" t="s">
        <v>659</v>
      </c>
      <c r="O196" s="24" t="s">
        <v>133</v>
      </c>
      <c r="P196" s="265" t="s">
        <v>606</v>
      </c>
      <c r="Q196" s="3"/>
    </row>
  </sheetData>
  <hyperlinks>
    <hyperlink ref="A1" r:id="rId1" display="http://www.usharbormaster.com/secure/auxviewall.cfm" xr:uid="{D6C718FD-CCD4-4B7A-8706-86EC46225AA7}"/>
    <hyperlink ref="B1" r:id="rId2" display="http://www.usharbormaster.com/secure/auxviewall.cfm" xr:uid="{B3CB7064-09C6-481B-A2F2-3C2864A7181E}"/>
    <hyperlink ref="C1" r:id="rId3" display="http://www.usharbormaster.com/secure/auxviewall.cfm" xr:uid="{9C96CC29-FCB5-4BB0-88D3-913E9B5C156F}"/>
    <hyperlink ref="D1" r:id="rId4" display="http://www.usharbormaster.com/secure/auxviewall.cfm" xr:uid="{1F4F77AA-A274-4986-A58E-CCE80FC1EDAA}"/>
    <hyperlink ref="E1" r:id="rId5" display="http://www.usharbormaster.com/secure/auxviewall.cfm" xr:uid="{CDC72F65-7B7B-4A51-99AE-F7498F06207D}"/>
    <hyperlink ref="F1" r:id="rId6" display="http://www.usharbormaster.com/secure/auxviewall.cfm" xr:uid="{7F310212-D1BD-4DBE-B110-A7FF56E1C41B}"/>
    <hyperlink ref="G1" r:id="rId7" display="http://www.usharbormaster.com/secure/auxviewall.cfm" xr:uid="{6C5D505F-9BCC-4BD2-BEDE-A72C84F17AB6}"/>
    <hyperlink ref="H1" r:id="rId8" display="http://www.usharbormaster.com/secure/auxviewall.cfm" xr:uid="{A2B9F3D1-F30B-4190-A560-776A4C0BFD6B}"/>
    <hyperlink ref="I1" r:id="rId9" display="http://www.usharbormaster.com/secure/auxviewall.cfm" xr:uid="{6431967A-2B7F-48E9-AC4E-7F1BF6A3F6B0}"/>
    <hyperlink ref="J1" r:id="rId10" display="http://www.usharbormaster.com/secure/auxviewall.cfm" xr:uid="{186A92D6-23D1-45DB-A43A-62970DFC0D61}"/>
    <hyperlink ref="K1" r:id="rId11" display="http://www.usharbormaster.com/secure/auxviewall.cfm" xr:uid="{5255E372-053C-4D2D-8183-05997FCC6D84}"/>
    <hyperlink ref="L1" r:id="rId12" display="http://www.usharbormaster.com/secure/auxviewall.cfm" xr:uid="{CCACCF35-5403-47BD-8A55-9C83577D2F31}"/>
    <hyperlink ref="M1" r:id="rId13" display="http://www.usharbormaster.com/secure/auxviewall.cfm" xr:uid="{755AC6E2-A970-4660-95EF-66671EE38C47}"/>
    <hyperlink ref="N1" r:id="rId14" display="http://www.usharbormaster.com/secure/auxviewall.cfm" xr:uid="{EC72BFFD-3086-4C7D-82B8-0E44527D5091}"/>
    <hyperlink ref="O1" r:id="rId15" display="http://www.usharbormaster.com/secure/auxviewall.cfm" xr:uid="{DCBC609A-85E9-4A2F-A067-33F889B3DC75}"/>
    <hyperlink ref="P1" r:id="rId16" display="http://www.usharbormaster.com/secure/auxviewall.cfm" xr:uid="{B82B60E6-3E93-4694-878C-CF6B593AA073}"/>
    <hyperlink ref="E2" r:id="rId17" display="http://www.usharbormaster.com/secure/auxview.cfm?recordid=41343" xr:uid="{0E7C99E8-90C9-4A8B-A607-A03BCA2E7353}"/>
    <hyperlink ref="F2" r:id="rId18" display="http://maps.google.com/?output=embed&amp;q=43.08160000,-70.72241667" xr:uid="{1BFD3433-C844-41DB-AD27-8D9A5A103909}"/>
    <hyperlink ref="G2" r:id="rId19" display="http://maps.google.com/?output=embed&amp;q=43.08160000,-70.72241667" xr:uid="{FAA1C262-6E87-4807-8B6F-A5DC7FAFA7EB}"/>
    <hyperlink ref="P2" r:id="rId20" display="http://www.usharbormaster.com/secure/AuxAidReport_new.cfm?id=41343" xr:uid="{F13FB7A7-276F-4330-80FC-80A332267A3D}"/>
    <hyperlink ref="E3" r:id="rId21" display="http://www.usharbormaster.com/secure/auxview.cfm?recordid=41344" xr:uid="{A3776F88-397C-4515-A2CA-9A6C756DEC71}"/>
    <hyperlink ref="F3" r:id="rId22" display="http://maps.google.com/?output=embed&amp;q=43.08419444,-70.71419444" xr:uid="{C5140981-F799-4576-A57E-DE913CE0FD87}"/>
    <hyperlink ref="G3" r:id="rId23" display="http://maps.google.com/?output=embed&amp;q=43.08419444,-70.71419444" xr:uid="{67DDCF87-FFA8-41DC-8B8C-46A1D86AABD2}"/>
    <hyperlink ref="P3" r:id="rId24" display="http://www.usharbormaster.com/secure/AuxAidReport_new.cfm?id=41344" xr:uid="{6AAE73AA-F607-40D4-8967-28326D674578}"/>
    <hyperlink ref="E4" r:id="rId25" display="http://www.usharbormaster.com/secure/auxview.cfm?recordid=41345" xr:uid="{73AC599A-8E97-4B97-ADCB-26CFD70F275B}"/>
    <hyperlink ref="F4" r:id="rId26" display="http://maps.google.com/?output=embed&amp;q=43.08108333,-70.74838333" xr:uid="{0B72796A-5416-42A0-A6D2-917346FDC5B4}"/>
    <hyperlink ref="G4" r:id="rId27" display="http://maps.google.com/?output=embed&amp;q=43.08108333,-70.74838333" xr:uid="{50334BA0-DC59-481C-98D7-50C018A93D2C}"/>
    <hyperlink ref="P4" r:id="rId28" display="http://www.usharbormaster.com/secure/AuxAidReport_new.cfm?id=41345" xr:uid="{3EB8B5C3-A77E-4E01-B95D-87817A98D758}"/>
    <hyperlink ref="E5" r:id="rId29" display="http://www.usharbormaster.com/secure/auxview.cfm?recordid=41346" xr:uid="{DCF420CF-7B47-40CA-A922-4FDDCB88D641}"/>
    <hyperlink ref="F5" r:id="rId30" display="http://maps.google.com/?output=embed&amp;q=43.08353333,-70.75000278" xr:uid="{15543937-504C-4D88-9032-691BFA6AB84E}"/>
    <hyperlink ref="G5" r:id="rId31" display="http://maps.google.com/?output=embed&amp;q=43.08353333,-70.75000278" xr:uid="{E32FAC67-B319-4EBE-B664-04B8639346CF}"/>
    <hyperlink ref="P5" r:id="rId32" display="http://www.usharbormaster.com/secure/AuxAidReport_new.cfm?id=41346" xr:uid="{68B0DFBD-CDAD-4932-8F4A-D802ECF1380E}"/>
    <hyperlink ref="E6" r:id="rId33" display="http://www.usharbormaster.com/secure/auxview.cfm?recordid=32331" xr:uid="{B8A323BC-35B0-4076-BC8E-4621BB356692}"/>
    <hyperlink ref="F6" r:id="rId34" display="http://maps.google.com/?output=embed&amp;q=43.88443333,-69.66671667" xr:uid="{F4232625-1FCF-4F89-90B2-560DAE771511}"/>
    <hyperlink ref="G6" r:id="rId35" display="http://maps.google.com/?output=embed&amp;q=43.88443333,-69.66671667" xr:uid="{61B3E49B-32BA-4E2E-9B2B-EE54E3818DDA}"/>
    <hyperlink ref="P6" r:id="rId36" display="http://www.usharbormaster.com/secure/AuxAidReport_new.cfm?id=32331" xr:uid="{0BA5BFAC-0849-4833-AC7C-50F4F79974C8}"/>
    <hyperlink ref="E7" r:id="rId37" display="http://www.usharbormaster.com/secure/auxview.cfm?recordid=42743" xr:uid="{79613331-4449-47F8-8AA5-E3F6644115B7}"/>
    <hyperlink ref="F7" r:id="rId38" display="http://maps.google.com/?output=embed&amp;q=43.08071667,-70.75390000" xr:uid="{F0A01F82-9CA3-47E5-A9AD-9ABA13F85152}"/>
    <hyperlink ref="G7" r:id="rId39" display="http://maps.google.com/?output=embed&amp;q=43.08071667,-70.75390000" xr:uid="{846198DC-8458-40E9-8E71-8A1A9F5290ED}"/>
    <hyperlink ref="P7" r:id="rId40" display="http://www.usharbormaster.com/secure/AuxAidReport_new.cfm?id=42743" xr:uid="{8D097223-04C2-45C7-B83E-AAE0D29128A2}"/>
    <hyperlink ref="E8" r:id="rId41" display="http://www.usharbormaster.com/secure/auxview.cfm?recordid=42742" xr:uid="{6230225E-72E9-4488-91F9-445555C77C41}"/>
    <hyperlink ref="F8" r:id="rId42" display="http://maps.google.com/?output=embed&amp;q=43.08066667,-70.75528333" xr:uid="{73D1F49D-71C9-49B4-B854-A0E3F9D152FA}"/>
    <hyperlink ref="G8" r:id="rId43" display="http://maps.google.com/?output=embed&amp;q=43.08066667,-70.75528333" xr:uid="{4F1358D1-E3C8-479A-B385-A6F014445686}"/>
    <hyperlink ref="P8" r:id="rId44" display="http://www.usharbormaster.com/secure/AuxAidReport_new.cfm?id=42742" xr:uid="{313906C5-8A24-41B6-A950-6AB7F961B8CC}"/>
    <hyperlink ref="E9" r:id="rId45" display="http://www.usharbormaster.com/secure/auxview.cfm?recordid=28655" xr:uid="{E449A105-FDD2-4012-98A1-59896209B2EB}"/>
    <hyperlink ref="F9" r:id="rId46" display="http://maps.google.com/?output=embed&amp;q=43.73277778,-70.16444444" xr:uid="{96C4DA2E-FDA5-4BCA-BF19-38E1AB48AB56}"/>
    <hyperlink ref="G9" r:id="rId47" display="http://maps.google.com/?output=embed&amp;q=43.73277778,-70.16444444" xr:uid="{B33C7968-C87E-4070-B572-D45FEEC838FA}"/>
    <hyperlink ref="P9" r:id="rId48" display="http://www.usharbormaster.com/secure/AuxAidReport_new.cfm?id=28655" xr:uid="{5ADB7082-5EEE-4E2B-9D7D-F9EAEEF5A614}"/>
    <hyperlink ref="E10" r:id="rId49" display="http://www.usharbormaster.com/secure/auxview.cfm?recordid=36912" xr:uid="{5333B050-72A6-451E-904F-587720ADE823}"/>
    <hyperlink ref="F10" r:id="rId50" display="http://maps.google.com/?output=embed&amp;q=43.38750000,-70.42791667" xr:uid="{4C3D15D2-4278-4ECC-B1B1-9FE789B6E91D}"/>
    <hyperlink ref="G10" r:id="rId51" display="http://maps.google.com/?output=embed&amp;q=43.38750000,-70.42791667" xr:uid="{37B2F37E-39D2-4AC3-AAAB-ABDF769D9AB3}"/>
    <hyperlink ref="P10" r:id="rId52" display="http://www.usharbormaster.com/secure/AuxAidReport_new.cfm?id=36912" xr:uid="{6CBAAC5F-E717-46E5-B82C-87CC2621A1F6}"/>
    <hyperlink ref="E11" r:id="rId53" display="http://www.usharbormaster.com/secure/auxview.cfm?recordid=29996" xr:uid="{19755843-1D23-41C2-9006-B9A005399E8F}"/>
    <hyperlink ref="F11" r:id="rId54" display="http://maps.google.com/?output=embed&amp;q=43.83951667,-69.64011667" xr:uid="{733B3DC1-A072-442F-8551-F9DA39B71B40}"/>
    <hyperlink ref="G11" r:id="rId55" display="http://maps.google.com/?output=embed&amp;q=43.83951667,-69.64011667" xr:uid="{88BA20F3-AF81-44F1-8F9C-9C345B09ADEC}"/>
    <hyperlink ref="P11" r:id="rId56" display="http://www.usharbormaster.com/secure/AuxAidReport_new.cfm?id=29996" xr:uid="{6911AC47-A9BB-4AC3-8A97-1F691928C50C}"/>
    <hyperlink ref="E12" r:id="rId57" display="http://www.usharbormaster.com/secure/auxview.cfm?recordid=29997" xr:uid="{659C272A-6BF3-4900-9E4E-CB6E27ED2BD3}"/>
    <hyperlink ref="F12" r:id="rId58" display="http://maps.google.com/?output=embed&amp;q=43.83906667,-69.63903333" xr:uid="{E7BEE06A-800F-402B-93E4-C56919C8FCC3}"/>
    <hyperlink ref="G12" r:id="rId59" display="http://maps.google.com/?output=embed&amp;q=43.83906667,-69.63903333" xr:uid="{B0358951-8180-4F94-8042-EE6B2D10F8DA}"/>
    <hyperlink ref="P12" r:id="rId60" display="http://www.usharbormaster.com/secure/AuxAidReport_new.cfm?id=29997" xr:uid="{E519A27C-F8F2-4481-9D1D-87FDD544F8A5}"/>
    <hyperlink ref="E13" r:id="rId61" display="http://www.usharbormaster.com/secure/auxview.cfm?recordid=29998" xr:uid="{A1F39E24-B75D-45E5-9ABF-46CD1E70123A}"/>
    <hyperlink ref="F13" r:id="rId62" display="http://maps.google.com/?output=embed&amp;q=43.83848333,-69.63756667" xr:uid="{A134CDF5-0AFA-4DAB-9A79-C9DA61AE38E1}"/>
    <hyperlink ref="G13" r:id="rId63" display="http://maps.google.com/?output=embed&amp;q=43.83848333,-69.63756667" xr:uid="{5BEC7C18-C8B1-431C-AF50-D2584A3B8CF1}"/>
    <hyperlink ref="P13" r:id="rId64" display="http://www.usharbormaster.com/secure/AuxAidReport_new.cfm?id=29998" xr:uid="{BC71EB42-820E-4A11-BE93-CF9CE93F0CEF}"/>
    <hyperlink ref="E14" r:id="rId65" display="http://www.usharbormaster.com/secure/auxview.cfm?recordid=29999" xr:uid="{B033E142-8EC6-4DB4-B4FB-2271EBB10741}"/>
    <hyperlink ref="F14" r:id="rId66" display="http://maps.google.com/?output=embed&amp;q=43.83670000,-69.63196667" xr:uid="{C4F5CA93-98BC-4392-BEEC-7687D3FD4482}"/>
    <hyperlink ref="G14" r:id="rId67" display="http://maps.google.com/?output=embed&amp;q=43.83670000,-69.63196667" xr:uid="{EF66642F-A306-4F7D-B6F0-11774963B686}"/>
    <hyperlink ref="P14" r:id="rId68" display="http://www.usharbormaster.com/secure/AuxAidReport_new.cfm?id=29999" xr:uid="{1EEFA667-6D28-44CA-97CA-86E7878F823F}"/>
    <hyperlink ref="E15" r:id="rId69" display="http://www.usharbormaster.com/secure/auxview.cfm?recordid=31122" xr:uid="{77A6822C-363B-458F-9D16-15CF3BBB475C}"/>
    <hyperlink ref="F15" r:id="rId70" display="http://maps.google.com/?output=embed&amp;q=43.84833333,-69.63194444" xr:uid="{B92BFB70-4188-4A48-9EC5-1DA4BFF2DC00}"/>
    <hyperlink ref="G15" r:id="rId71" display="http://maps.google.com/?output=embed&amp;q=43.84833333,-69.63194444" xr:uid="{7A49652B-A724-4914-888B-205917ECCF48}"/>
    <hyperlink ref="P15" r:id="rId72" display="http://www.usharbormaster.com/secure/AuxAidReport_new.cfm?id=31122" xr:uid="{8EDB66CC-3E15-48E3-BF0A-2DD7A9AC6919}"/>
    <hyperlink ref="E16" r:id="rId73" display="http://www.usharbormaster.com/secure/auxview.cfm?recordid=28057" xr:uid="{F615EBA6-E82F-4EAD-B845-B6D766AF477C}"/>
    <hyperlink ref="F16" r:id="rId74" display="http://maps.google.com/?output=embed&amp;q=43.76063333,-69.98853333" xr:uid="{21B24613-3471-4269-A67E-5ACDD043FB22}"/>
    <hyperlink ref="G16" r:id="rId75" display="http://maps.google.com/?output=embed&amp;q=43.76063333,-69.98853333" xr:uid="{4C1A2E23-334B-4591-833D-DABFFAA5D739}"/>
    <hyperlink ref="P16" r:id="rId76" display="http://www.usharbormaster.com/secure/AuxAidReport_new.cfm?id=28057" xr:uid="{0D242F35-289E-432D-8546-07F726E754F3}"/>
    <hyperlink ref="E17" r:id="rId77" display="http://www.usharbormaster.com/secure/auxview.cfm?recordid=32247" xr:uid="{0D57DD0D-F943-4E34-9372-B6CD221A3FD2}"/>
    <hyperlink ref="F17" r:id="rId78" display="http://maps.google.com/?output=embed&amp;q=43.86638889,-69.55388889" xr:uid="{8537AD75-3BC1-4D80-AA62-86587C7C9262}"/>
    <hyperlink ref="G17" r:id="rId79" display="http://maps.google.com/?output=embed&amp;q=43.86638889,-69.55388889" xr:uid="{86CA02C1-F817-4642-983E-FC47BDDD68DC}"/>
    <hyperlink ref="P17" r:id="rId80" display="http://www.usharbormaster.com/secure/AuxAidReport_new.cfm?id=32247" xr:uid="{735AC8BC-E3CE-4AC7-8166-E6CD4E796DAB}"/>
    <hyperlink ref="E18" r:id="rId81" display="http://www.usharbormaster.com/secure/auxview.cfm?recordid=32248" xr:uid="{C7DECFC3-EC67-4106-860D-A8B15A0E12AE}"/>
    <hyperlink ref="F18" r:id="rId82" display="http://maps.google.com/?output=embed&amp;q=43.86427778,-69.55386111" xr:uid="{63D8DE9C-98C2-4333-9742-C79338F7A0C7}"/>
    <hyperlink ref="G18" r:id="rId83" display="http://maps.google.com/?output=embed&amp;q=43.86427778,-69.55386111" xr:uid="{5630640F-D790-4116-B18C-E78ED645CAFE}"/>
    <hyperlink ref="P18" r:id="rId84" display="http://www.usharbormaster.com/secure/AuxAidReport_new.cfm?id=32248" xr:uid="{69CAD84C-D878-479F-8777-FD430CE2DC95}"/>
    <hyperlink ref="E19" r:id="rId85" display="http://www.usharbormaster.com/secure/auxview.cfm?recordid=32249" xr:uid="{B2ED3C67-A483-450E-8C28-E3EA6143768D}"/>
    <hyperlink ref="F19" r:id="rId86" display="http://maps.google.com/?output=embed&amp;q=43.86200000,-69.55933333" xr:uid="{B5219BB3-6EAE-47E2-954A-DDCC40B63841}"/>
    <hyperlink ref="G19" r:id="rId87" display="http://maps.google.com/?output=embed&amp;q=43.86200000,-69.55933333" xr:uid="{01C97E17-3467-4E51-8A8B-300CF1C737C6}"/>
    <hyperlink ref="P19" r:id="rId88" display="http://www.usharbormaster.com/secure/AuxAidReport_new.cfm?id=32249" xr:uid="{130585D0-6879-4204-AA39-421ED30B5546}"/>
    <hyperlink ref="E20" r:id="rId89" display="http://www.usharbormaster.com/secure/auxview.cfm?recordid=32250" xr:uid="{AC81544D-AFC1-47EA-AFD5-6F4340076019}"/>
    <hyperlink ref="F20" r:id="rId90" display="http://maps.google.com/?output=embed&amp;q=43.86088889,-69.56230556" xr:uid="{5D2156F1-F518-47BE-BEF2-99429D8867C7}"/>
    <hyperlink ref="G20" r:id="rId91" display="http://maps.google.com/?output=embed&amp;q=43.86088889,-69.56230556" xr:uid="{E7B0CB40-CFEE-4B0E-BCA2-D7EB7FE654CC}"/>
    <hyperlink ref="P20" r:id="rId92" display="http://www.usharbormaster.com/secure/AuxAidReport_new.cfm?id=32250" xr:uid="{5CA430C6-F110-4597-9822-3926EA74561A}"/>
    <hyperlink ref="E21" r:id="rId93" display="http://www.usharbormaster.com/secure/auxview.cfm?recordid=30381" xr:uid="{721F9B72-9D58-43CD-B3E7-C22F49AE9C08}"/>
    <hyperlink ref="F21" r:id="rId94" display="http://maps.google.com/?output=embed&amp;q=43.86972222,-69.56944444" xr:uid="{0748BC38-BC52-4759-BDCA-E4B90F7AE0E8}"/>
    <hyperlink ref="G21" r:id="rId95" display="http://maps.google.com/?output=embed&amp;q=43.86972222,-69.56944444" xr:uid="{13E0D10A-C372-4009-BA4B-F2D34938C535}"/>
    <hyperlink ref="P21" r:id="rId96" display="http://www.usharbormaster.com/secure/AuxAidReport_new.cfm?id=30381" xr:uid="{318E59CA-CC7B-4E7E-BDE3-0CA1FAB15B43}"/>
    <hyperlink ref="E22" r:id="rId97" display="http://www.usharbormaster.com/secure/auxview.cfm?recordid=23614" xr:uid="{F353122C-30FA-4A2A-8673-E7FFEA653BF7}"/>
    <hyperlink ref="F22" r:id="rId98" display="http://maps.google.com/?output=embed&amp;q=43.10366667,-70.79208333" xr:uid="{1A22CE90-DB56-4C15-91BC-A9B4CEFFA038}"/>
    <hyperlink ref="G22" r:id="rId99" display="http://maps.google.com/?output=embed&amp;q=43.10366667,-70.79208333" xr:uid="{927D1368-F054-4C68-96F5-B28D323146D8}"/>
    <hyperlink ref="P22" r:id="rId100" display="http://www.usharbormaster.com/secure/AuxAidReport_new.cfm?id=23614" xr:uid="{9F431D68-B40E-48F7-9584-963F8BCD97B9}"/>
    <hyperlink ref="E23" r:id="rId101" display="http://www.usharbormaster.com/secure/auxview.cfm?recordid=28341" xr:uid="{1DE9588B-66BD-46CD-8A75-E53C69EC7417}"/>
    <hyperlink ref="F23" r:id="rId102" display="http://maps.google.com/?output=embed&amp;q=44.00697222,-69.88155556" xr:uid="{6970034C-53FD-4027-8CBD-A2B279F97AAA}"/>
    <hyperlink ref="G23" r:id="rId103" display="http://maps.google.com/?output=embed&amp;q=44.00697222,-69.88155556" xr:uid="{74934FC0-4BBA-4CFD-9868-669303E16D6B}"/>
    <hyperlink ref="P23" r:id="rId104" display="http://www.usharbormaster.com/secure/AuxAidReport_new.cfm?id=28341" xr:uid="{53D378FD-3C25-46D6-B210-3C1A3DDCEF03}"/>
    <hyperlink ref="E24" r:id="rId105" display="http://www.usharbormaster.com/secure/auxview.cfm?recordid=41340" xr:uid="{DB906A5E-65DB-4A05-BDFB-843BD43D58B6}"/>
    <hyperlink ref="F24" r:id="rId106" display="http://maps.google.com/?output=embed&amp;q=43.07966194,-70.69982083" xr:uid="{DD700752-82D3-4D2C-8410-D19011907A78}"/>
    <hyperlink ref="G24" r:id="rId107" display="http://maps.google.com/?output=embed&amp;q=43.07966194,-70.69982083" xr:uid="{C517D908-FE57-4E0D-9A05-B7650555ACCC}"/>
    <hyperlink ref="P24" r:id="rId108" display="http://www.usharbormaster.com/secure/AuxAidReport_new.cfm?id=41340" xr:uid="{18A9E3DD-5639-43AE-B57C-21A92B1F18C3}"/>
    <hyperlink ref="E25" r:id="rId109" display="http://www.usharbormaster.com/secure/auxview.cfm?recordid=32251" xr:uid="{37F3ED6F-2272-47D1-83D5-CC0514905F23}"/>
    <hyperlink ref="F25" r:id="rId110" display="http://maps.google.com/?output=embed&amp;q=43.84405556,-69.55944444" xr:uid="{30545061-8B77-452D-A1B6-1F4E31968B65}"/>
    <hyperlink ref="G25" r:id="rId111" display="http://maps.google.com/?output=embed&amp;q=43.84405556,-69.55944444" xr:uid="{4E08B681-307E-43A4-94C5-F7E07EA3FC68}"/>
    <hyperlink ref="P25" r:id="rId112" display="http://www.usharbormaster.com/secure/AuxAidReport_new.cfm?id=32251" xr:uid="{F0B97E77-A302-4460-B502-B8EB12AE039B}"/>
    <hyperlink ref="E26" r:id="rId113" display="http://www.usharbormaster.com/secure/auxview.cfm?recordid=32252" xr:uid="{85FA8DBD-510A-4258-83FE-10442551CD2D}"/>
    <hyperlink ref="F26" r:id="rId114" display="http://maps.google.com/?output=embed&amp;q=43.84388889,-69.55930556" xr:uid="{CCED8C9B-A70A-4376-8733-258F097BE64A}"/>
    <hyperlink ref="G26" r:id="rId115" display="http://maps.google.com/?output=embed&amp;q=43.84388889,-69.55930556" xr:uid="{3675128A-ED1B-452C-B4FB-42396F8659A5}"/>
    <hyperlink ref="P26" r:id="rId116" display="http://www.usharbormaster.com/secure/AuxAidReport_new.cfm?id=32252" xr:uid="{4BB736D8-6E19-4C31-BFA1-D261685362CC}"/>
    <hyperlink ref="E27" r:id="rId117" display="http://www.usharbormaster.com/secure/auxview.cfm?recordid=32253" xr:uid="{DC38C864-8F63-4A9C-8F18-0611AA4C72D5}"/>
    <hyperlink ref="F27" r:id="rId118" display="http://maps.google.com/?output=embed&amp;q=43.84344444,-69.55888889" xr:uid="{44CB9CE1-D227-4033-9D26-C590201A9CD9}"/>
    <hyperlink ref="G27" r:id="rId119" display="http://maps.google.com/?output=embed&amp;q=43.84344444,-69.55888889" xr:uid="{AC3AF803-368C-4273-B6A7-6FC0A0F9752F}"/>
    <hyperlink ref="P27" r:id="rId120" display="http://www.usharbormaster.com/secure/AuxAidReport_new.cfm?id=32253" xr:uid="{11C1FFE8-7667-4A83-8CFD-9B81A8044014}"/>
    <hyperlink ref="E28" r:id="rId121" display="http://www.usharbormaster.com/secure/auxview.cfm?recordid=28282" xr:uid="{EFB3FD58-D5C6-43C2-B433-75CC16655EF4}"/>
    <hyperlink ref="F28" r:id="rId122" display="http://maps.google.com/?output=embed&amp;q=43.79950000,-70.15146667" xr:uid="{E984C867-8674-4916-B425-E89E217C4FC9}"/>
    <hyperlink ref="G28" r:id="rId123" display="http://maps.google.com/?output=embed&amp;q=43.79950000,-70.15146667" xr:uid="{8A72AC61-4615-49AD-8D5F-3E3B4249E9D5}"/>
    <hyperlink ref="P28" r:id="rId124" display="http://www.usharbormaster.com/secure/AuxAidReport_new.cfm?id=28282" xr:uid="{4E7D8DE8-07F6-48E4-844F-391C43084E0C}"/>
    <hyperlink ref="E29" r:id="rId125" display="http://www.usharbormaster.com/secure/auxview.cfm?recordid=29070" xr:uid="{443E6B6C-30B5-415A-827F-502B28C58B70}"/>
    <hyperlink ref="F29" r:id="rId126" display="http://maps.google.com/?output=embed&amp;q=43.74805556,-69.98769444" xr:uid="{62E9D97F-8F91-4AA2-84C2-F3291F854806}"/>
    <hyperlink ref="G29" r:id="rId127" display="http://maps.google.com/?output=embed&amp;q=43.74805556,-69.98769444" xr:uid="{D565B511-6F98-4A92-8834-1D3FC6A623A4}"/>
    <hyperlink ref="P29" r:id="rId128" display="http://www.usharbormaster.com/secure/AuxAidReport_new.cfm?id=29070" xr:uid="{7D7095E3-5C14-457C-822C-958C2AF26180}"/>
    <hyperlink ref="E30" r:id="rId129" display="http://www.usharbormaster.com/secure/auxview.cfm?recordid=29038" xr:uid="{FD893406-0589-4507-B65E-9D4FD6D3CEF3}"/>
    <hyperlink ref="F30" r:id="rId130" display="http://maps.google.com/?output=embed&amp;q=43.74800000,-69.98738889" xr:uid="{4CB2E44B-C8ED-4C13-BFE1-2721371192A7}"/>
    <hyperlink ref="G30" r:id="rId131" display="http://maps.google.com/?output=embed&amp;q=43.74800000,-69.98738889" xr:uid="{0B8D3E7C-4D07-40B0-A9D0-038B90F4BB38}"/>
    <hyperlink ref="P30" r:id="rId132" display="http://www.usharbormaster.com/secure/AuxAidReport_new.cfm?id=29038" xr:uid="{F48FDEB1-8327-454B-AE38-D4F348D19BC2}"/>
    <hyperlink ref="E31" r:id="rId133" display="http://www.usharbormaster.com/secure/auxview.cfm?recordid=40110" xr:uid="{5E4487B4-3CAD-4816-B88F-AF88ACBB3F00}"/>
    <hyperlink ref="F31" r:id="rId134" display="http://maps.google.com/?output=embed&amp;q=44.03104056,-69.53565778" xr:uid="{BB15B25F-D218-48E6-80D0-3B26A5B6D3C2}"/>
    <hyperlink ref="G31" r:id="rId135" display="http://maps.google.com/?output=embed&amp;q=44.03104056,-69.53565778" xr:uid="{DFA2F159-303A-4216-8C5A-FDB1FDD39311}"/>
    <hyperlink ref="P31" r:id="rId136" display="http://www.usharbormaster.com/secure/AuxAidReport_new.cfm?id=40110" xr:uid="{EB1828EA-06E6-430E-B837-0FF039CFEA87}"/>
    <hyperlink ref="E32" r:id="rId137" display="http://www.usharbormaster.com/secure/auxview.cfm?recordid=40109" xr:uid="{E6E8B0FC-1D55-4679-8F41-85C509F0E5D1}"/>
    <hyperlink ref="F32" r:id="rId138" display="http://maps.google.com/?output=embed&amp;q=44.03209444,-69.53482778" xr:uid="{C05990EB-08A7-4757-9A78-946CDD052EE5}"/>
    <hyperlink ref="G32" r:id="rId139" display="http://maps.google.com/?output=embed&amp;q=44.03209444,-69.53482778" xr:uid="{47BED686-F037-4B07-9227-C43A0D3175C7}"/>
    <hyperlink ref="P32" r:id="rId140" display="http://www.usharbormaster.com/secure/AuxAidReport_new.cfm?id=40109" xr:uid="{0B569B15-B4FE-4041-8131-42C685B1D04D}"/>
    <hyperlink ref="E33" r:id="rId141" display="http://www.usharbormaster.com/secure/auxview.cfm?recordid=36825" xr:uid="{01E3C279-EA8B-47C0-A104-8F818DD6B0D2}"/>
    <hyperlink ref="F33" r:id="rId142" display="http://maps.google.com/?output=embed&amp;q=43.79667500,-69.95395833" xr:uid="{FE91CB4E-3B72-443B-A5B7-D1F1C66F1174}"/>
    <hyperlink ref="G33" r:id="rId143" display="http://maps.google.com/?output=embed&amp;q=43.79667500,-69.95395833" xr:uid="{AD5D3F29-342C-491C-AE63-B95AA957BC10}"/>
    <hyperlink ref="P33" r:id="rId144" display="http://www.usharbormaster.com/secure/AuxAidReport_new.cfm?id=36825" xr:uid="{6287E8F8-3CBB-4642-9357-2F6B50FD5CE7}"/>
    <hyperlink ref="E34" r:id="rId145" display="http://www.usharbormaster.com/secure/auxview.cfm?recordid=25793" xr:uid="{1AA703C9-7CCB-40DA-A805-AA0ED41269EB}"/>
    <hyperlink ref="F34" r:id="rId146" display="http://maps.google.com/?output=embed&amp;q=43.15655000,-70.83094444" xr:uid="{3A7E5272-FA51-4C2F-8090-49BA8928896E}"/>
    <hyperlink ref="G34" r:id="rId147" display="http://maps.google.com/?output=embed&amp;q=43.15655000,-70.83094444" xr:uid="{90749052-991E-4384-ABD4-DD2D4AEE2E3F}"/>
    <hyperlink ref="P34" r:id="rId148" display="http://www.usharbormaster.com/secure/AuxAidReport_new.cfm?id=25793" xr:uid="{93BE25B3-1E41-42EB-ACE0-B748BEE1E106}"/>
    <hyperlink ref="E35" r:id="rId149" display="http://www.usharbormaster.com/secure/auxview.cfm?recordid=36843" xr:uid="{A2E66F1A-24A4-453C-9483-60967B344D9F}"/>
    <hyperlink ref="F35" r:id="rId150" display="http://maps.google.com/?output=embed&amp;q=43.49229167,-70.44044444" xr:uid="{7FF2A421-25AA-4272-BCC3-C7F23849253F}"/>
    <hyperlink ref="G35" r:id="rId151" display="http://maps.google.com/?output=embed&amp;q=43.49229167,-70.44044444" xr:uid="{96709867-565A-4344-8426-2724D4B2C592}"/>
    <hyperlink ref="P35" r:id="rId152" display="http://www.usharbormaster.com/secure/AuxAidReport_new.cfm?id=36843" xr:uid="{19790016-CED5-47D9-AE30-92CA2D63C0EB}"/>
    <hyperlink ref="E36" r:id="rId153" display="http://www.usharbormaster.com/secure/auxview.cfm?recordid=36844" xr:uid="{CA712A58-486E-461C-9E3F-2420FEB47426}"/>
    <hyperlink ref="F36" r:id="rId154" display="http://maps.google.com/?output=embed&amp;q=43.49247222,-70.44025000" xr:uid="{5B7321D6-10C1-42E9-9FA2-9E19527CA78F}"/>
    <hyperlink ref="G36" r:id="rId155" display="http://maps.google.com/?output=embed&amp;q=43.49247222,-70.44025000" xr:uid="{416BCF9A-39A5-486E-A314-2C43B6165B00}"/>
    <hyperlink ref="P36" r:id="rId156" display="http://www.usharbormaster.com/secure/AuxAidReport_new.cfm?id=36844" xr:uid="{ECEF724C-69BE-49FB-B035-193AD3B7E422}"/>
    <hyperlink ref="E37" r:id="rId157" display="http://www.usharbormaster.com/secure/auxview.cfm?recordid=36845" xr:uid="{A2C33E83-D07F-4703-9E8F-ACCE415CAC5D}"/>
    <hyperlink ref="F37" r:id="rId158" display="http://maps.google.com/?output=embed&amp;q=43.49400000,-70.44472222" xr:uid="{FAC63BFE-178E-4A85-93EA-91E13662A777}"/>
    <hyperlink ref="G37" r:id="rId159" display="http://maps.google.com/?output=embed&amp;q=43.49400000,-70.44472222" xr:uid="{E73AC504-18B3-48B9-BF9F-6CDD78AA9657}"/>
    <hyperlink ref="P37" r:id="rId160" display="http://www.usharbormaster.com/secure/AuxAidReport_new.cfm?id=36845" xr:uid="{3662CBF4-7B7B-4048-85E0-834CCA517800}"/>
    <hyperlink ref="E38" r:id="rId161" display="http://www.usharbormaster.com/secure/auxview.cfm?recordid=36846" xr:uid="{A94D97F6-6E86-4106-BAC2-EAE16145E172}"/>
    <hyperlink ref="F38" r:id="rId162" display="http://maps.google.com/?output=embed&amp;q=43.49408333,-70.44441667" xr:uid="{9877DB0F-7212-469D-8656-14627F6C0EBB}"/>
    <hyperlink ref="G38" r:id="rId163" display="http://maps.google.com/?output=embed&amp;q=43.49408333,-70.44441667" xr:uid="{4071E202-842F-4296-AE19-3A1EE7A64791}"/>
    <hyperlink ref="P38" r:id="rId164" display="http://www.usharbormaster.com/secure/AuxAidReport_new.cfm?id=36846" xr:uid="{DB383579-BC05-41F7-9F86-7B88BA35C009}"/>
    <hyperlink ref="E39" r:id="rId165" display="http://www.usharbormaster.com/secure/auxview.cfm?recordid=36847" xr:uid="{41F786C4-3A79-4914-85FC-B0D79262E7F3}"/>
    <hyperlink ref="F39" r:id="rId166" display="http://maps.google.com/?output=embed&amp;q=43.49300000,-70.44619444" xr:uid="{376E88AE-5887-4D62-A88A-B3EA50DC403D}"/>
    <hyperlink ref="G39" r:id="rId167" display="http://maps.google.com/?output=embed&amp;q=43.49300000,-70.44619444" xr:uid="{8E0DC7A5-91A5-43AF-8B4D-998BAF790B33}"/>
    <hyperlink ref="P39" r:id="rId168" display="http://www.usharbormaster.com/secure/AuxAidReport_new.cfm?id=36847" xr:uid="{D91156A8-554F-4150-818F-673CBBE215C1}"/>
    <hyperlink ref="E40" r:id="rId169" display="http://www.usharbormaster.com/secure/auxview.cfm?recordid=36848" xr:uid="{50845AF4-CC73-433D-94D5-95288042D4C0}"/>
    <hyperlink ref="F40" r:id="rId170" display="http://maps.google.com/?output=embed&amp;q=43.49302778,-70.44661111" xr:uid="{1856637E-8B3E-498C-903A-1A91FA9B0E91}"/>
    <hyperlink ref="G40" r:id="rId171" display="http://maps.google.com/?output=embed&amp;q=43.49302778,-70.44661111" xr:uid="{AE2DE592-BFC7-49A6-AEEB-01EFA65A9239}"/>
    <hyperlink ref="P40" r:id="rId172" display="http://www.usharbormaster.com/secure/AuxAidReport_new.cfm?id=36848" xr:uid="{7EEEBCFB-EA4A-4863-9C6E-C4831C59EB1F}"/>
    <hyperlink ref="E41" r:id="rId173" display="http://www.usharbormaster.com/secure/auxview.cfm?recordid=23597" xr:uid="{4D922F0C-F63D-43A9-B315-40860E8CD1DA}"/>
    <hyperlink ref="F41" r:id="rId174" display="http://maps.google.com/?output=embed&amp;q=43.64235167,-70.25980000" xr:uid="{121E1E65-25B9-412B-A232-A98CE1876723}"/>
    <hyperlink ref="G41" r:id="rId175" display="http://maps.google.com/?output=embed&amp;q=43.64235167,-70.25980000" xr:uid="{2C0000BB-FCCD-4C12-80E7-B31777DFB352}"/>
    <hyperlink ref="P41" r:id="rId176" display="http://www.usharbormaster.com/secure/AuxAidReport_new.cfm?id=23597" xr:uid="{C682BD0D-3E19-48EB-8AF6-7BFC4AEE878E}"/>
    <hyperlink ref="E42" r:id="rId177" display="http://www.usharbormaster.com/secure/auxview.cfm?recordid=32396" xr:uid="{F51FA591-9BBD-4278-A6F8-670CDE466E71}"/>
    <hyperlink ref="F42" r:id="rId178" display="http://maps.google.com/?output=embed&amp;q=43.86126667,-69.56100000" xr:uid="{F6C2F7C3-4104-4509-8732-3B391D0EAE17}"/>
    <hyperlink ref="G42" r:id="rId179" display="http://maps.google.com/?output=embed&amp;q=43.86126667,-69.56100000" xr:uid="{A6F75217-CCC5-4911-9E9B-8DA9ABA2D10C}"/>
    <hyperlink ref="P42" r:id="rId180" display="http://www.usharbormaster.com/secure/AuxAidReport_new.cfm?id=32396" xr:uid="{8DE00FE3-4CF4-48F1-BF2E-57801EBC8193}"/>
    <hyperlink ref="E43" r:id="rId181" display="http://www.usharbormaster.com/secure/auxview.cfm?recordid=30845" xr:uid="{407A3B20-92B9-4753-86BE-A77767AB6841}"/>
    <hyperlink ref="F43" r:id="rId182" display="http://maps.google.com/?output=embed&amp;q=43.85373333,-69.72898056" xr:uid="{C074241A-50D4-443F-88C8-D52F4C8431DB}"/>
    <hyperlink ref="G43" r:id="rId183" display="http://maps.google.com/?output=embed&amp;q=43.85373333,-69.72898056" xr:uid="{1EEBE2D2-2647-4BC4-8786-6404B9BB99E8}"/>
    <hyperlink ref="P43" r:id="rId184" display="http://www.usharbormaster.com/secure/AuxAidReport_new.cfm?id=30845" xr:uid="{6716E2C2-14FA-4E6C-A101-A8E5A6BD5B38}"/>
    <hyperlink ref="E44" r:id="rId185" display="http://www.usharbormaster.com/secure/auxview.cfm?recordid=31066" xr:uid="{9B1C4B4E-C0DF-40FF-A964-8180A9BB5090}"/>
    <hyperlink ref="F44" r:id="rId186" display="http://maps.google.com/?output=embed&amp;q=43.81136944,-69.74578611" xr:uid="{85F02575-8F66-4E76-A09D-C99E39AA86C2}"/>
    <hyperlink ref="G44" r:id="rId187" display="http://maps.google.com/?output=embed&amp;q=43.81136944,-69.74578611" xr:uid="{5ED081CE-56CC-4A4E-93C2-D38D829A80A2}"/>
    <hyperlink ref="P44" r:id="rId188" display="http://www.usharbormaster.com/secure/AuxAidReport_new.cfm?id=31066" xr:uid="{3B3C6CEC-0F27-4563-A179-808A433124AD}"/>
    <hyperlink ref="E45" r:id="rId189" display="http://www.usharbormaster.com/secure/auxview.cfm?recordid=31067" xr:uid="{CC80794F-BB6E-4869-89B2-540336F5165D}"/>
    <hyperlink ref="F45" r:id="rId190" display="http://maps.google.com/?output=embed&amp;q=43.80952778,-69.74655556" xr:uid="{BC3DBC61-CC79-4C27-BEA5-730F78D78EAB}"/>
    <hyperlink ref="G45" r:id="rId191" display="http://maps.google.com/?output=embed&amp;q=43.80952778,-69.74655556" xr:uid="{1BE15F56-37A8-4265-90D3-DADF8E8EA0D9}"/>
    <hyperlink ref="P45" r:id="rId192" display="http://www.usharbormaster.com/secure/AuxAidReport_new.cfm?id=31067" xr:uid="{EEE19500-FCAB-4EF9-B0EE-1F8123A4679B}"/>
    <hyperlink ref="E46" r:id="rId193" display="http://www.usharbormaster.com/secure/auxview.cfm?recordid=31068" xr:uid="{BF54299B-98FF-421E-82F8-7AACFFEDF676}"/>
    <hyperlink ref="F46" r:id="rId194" display="http://maps.google.com/?output=embed&amp;q=43.83958333,-69.71347222" xr:uid="{054730C6-07C5-467C-9916-252D9E247F46}"/>
    <hyperlink ref="G46" r:id="rId195" display="http://maps.google.com/?output=embed&amp;q=43.83958333,-69.71347222" xr:uid="{547D06BC-80C3-4662-A740-5A23B14B74D0}"/>
    <hyperlink ref="P46" r:id="rId196" display="http://www.usharbormaster.com/secure/AuxAidReport_new.cfm?id=31068" xr:uid="{2A512028-F025-482C-A6F0-254B97434B88}"/>
    <hyperlink ref="E47" r:id="rId197" display="http://www.usharbormaster.com/secure/auxview.cfm?recordid=31069" xr:uid="{CCE95240-53A4-4D18-8C8C-D1C5201B2C3E}"/>
    <hyperlink ref="F47" r:id="rId198" display="http://maps.google.com/?output=embed&amp;q=43.82781389,-69.70643056" xr:uid="{123DE783-41E2-4B06-BCFF-BDDBAAA2B25F}"/>
    <hyperlink ref="G47" r:id="rId199" display="http://maps.google.com/?output=embed&amp;q=43.82781389,-69.70643056" xr:uid="{3ED78894-4E95-47EF-8A30-F5D32A9F701E}"/>
    <hyperlink ref="P47" r:id="rId200" display="http://www.usharbormaster.com/secure/AuxAidReport_new.cfm?id=31069" xr:uid="{9FB5F649-DF49-421B-BEB8-FD1A630B6969}"/>
    <hyperlink ref="E48" r:id="rId201" display="http://www.usharbormaster.com/secure/auxview.cfm?recordid=31070" xr:uid="{79F86520-97ED-4634-948E-4EE2AC7127F0}"/>
    <hyperlink ref="F48" r:id="rId202" display="http://maps.google.com/?output=embed&amp;q=43.82322778,-69.70573611" xr:uid="{2C1AA9ED-4653-4880-BFEB-003AB744AE78}"/>
    <hyperlink ref="G48" r:id="rId203" display="http://maps.google.com/?output=embed&amp;q=43.82322778,-69.70573611" xr:uid="{E166D753-53C4-43BF-A7B8-BAA0E3382363}"/>
    <hyperlink ref="P48" r:id="rId204" display="http://www.usharbormaster.com/secure/AuxAidReport_new.cfm?id=31070" xr:uid="{B9E9E9B5-A8A4-4789-A15F-94446344F64A}"/>
    <hyperlink ref="E49" r:id="rId205" display="http://www.usharbormaster.com/secure/auxview.cfm?recordid=31071" xr:uid="{34ADC1C5-DD76-4F6C-81C2-DDDA3462D87E}"/>
    <hyperlink ref="F49" r:id="rId206" display="http://maps.google.com/?output=embed&amp;q=43.81926389,-69.71020833" xr:uid="{7B04F0AE-6422-4E35-8C93-A3B7DAC3C472}"/>
    <hyperlink ref="G49" r:id="rId207" display="http://maps.google.com/?output=embed&amp;q=43.81926389,-69.71020833" xr:uid="{B5941850-596D-4995-B9DA-3D1C25D74AC1}"/>
    <hyperlink ref="P49" r:id="rId208" display="http://www.usharbormaster.com/secure/AuxAidReport_new.cfm?id=31071" xr:uid="{2394C9FC-9E9E-493A-924A-361BB13623D6}"/>
    <hyperlink ref="E50" r:id="rId209" display="http://www.usharbormaster.com/secure/auxview.cfm?recordid=31072" xr:uid="{F4C608BD-106F-4135-B0B6-91E68A8CC247}"/>
    <hyperlink ref="F50" r:id="rId210" display="http://maps.google.com/?output=embed&amp;q=43.80705833,-69.71856389" xr:uid="{833F19EC-8237-4AA8-8CDF-8AD7B393A184}"/>
    <hyperlink ref="G50" r:id="rId211" display="http://maps.google.com/?output=embed&amp;q=43.80705833,-69.71856389" xr:uid="{26C2599F-184F-4B87-BDC7-0308E375818F}"/>
    <hyperlink ref="P50" r:id="rId212" display="http://www.usharbormaster.com/secure/AuxAidReport_new.cfm?id=31072" xr:uid="{954CF8B5-3699-4827-B4D1-85D0A1378CAC}"/>
    <hyperlink ref="E51" r:id="rId213" display="http://www.usharbormaster.com/secure/auxview.cfm?recordid=43988" xr:uid="{D77787FC-7022-4FB3-85CB-CFAEB198FD67}"/>
    <hyperlink ref="F51" r:id="rId214" display="http://maps.google.com/?output=embed&amp;q=43.80249278,-70.04369889" xr:uid="{BBF3D02A-C405-41EA-873A-0CEE91974469}"/>
    <hyperlink ref="G51" r:id="rId215" display="http://maps.google.com/?output=embed&amp;q=43.80249278,-70.04369889" xr:uid="{C5D130E6-A01F-4B50-B3CF-0CF935228E9E}"/>
    <hyperlink ref="P51" r:id="rId216" display="http://www.usharbormaster.com/secure/AuxAidReport_new.cfm?id=43988" xr:uid="{F4C8260D-C096-4BB3-A496-633C134F72C4}"/>
    <hyperlink ref="E52" r:id="rId217" display="http://www.usharbormaster.com/secure/auxview.cfm?recordid=42697" xr:uid="{7D3B84C9-9BE8-4811-9DBB-33F546A6DB1C}"/>
    <hyperlink ref="F52" r:id="rId218" display="http://maps.google.com/?output=embed&amp;q=43.76606667,-69.94751667" xr:uid="{65CB5906-D39F-49BB-8BEC-62322F72A184}"/>
    <hyperlink ref="G52" r:id="rId219" display="http://maps.google.com/?output=embed&amp;q=43.76606667,-69.94751667" xr:uid="{6C7F8D97-D4F6-4E92-93FF-ACCF8644F736}"/>
    <hyperlink ref="P52" r:id="rId220" display="http://www.usharbormaster.com/secure/AuxAidReport_new.cfm?id=42697" xr:uid="{C096E5E1-6B96-461A-BBF3-D01AE2191233}"/>
    <hyperlink ref="E53" r:id="rId221" display="http://www.usharbormaster.com/secure/auxview.cfm?recordid=28311" xr:uid="{F06BB8A3-C62F-4E3D-B645-9E40162CB69F}"/>
    <hyperlink ref="F53" r:id="rId222" display="http://maps.google.com/?output=embed&amp;q=43.72331667,-70.19855000" xr:uid="{5D7913E9-601A-4084-A6CA-E9CC1AC57F74}"/>
    <hyperlink ref="G53" r:id="rId223" display="http://maps.google.com/?output=embed&amp;q=43.72331667,-70.19855000" xr:uid="{68D8EDD0-1AB4-4A58-A5E2-660DE43FB41C}"/>
    <hyperlink ref="P53" r:id="rId224" display="http://www.usharbormaster.com/secure/AuxAidReport_new.cfm?id=28311" xr:uid="{E0437B74-D442-4E13-8C76-AEBA7570531C}"/>
    <hyperlink ref="E54" r:id="rId225" display="http://www.usharbormaster.com/secure/auxview.cfm?recordid=28310" xr:uid="{BFCAC20A-74DA-4630-A453-A915F03535B1}"/>
    <hyperlink ref="F54" r:id="rId226" display="http://maps.google.com/?output=embed&amp;q=43.72380000,-70.19803333" xr:uid="{5D276221-3674-43E9-A15F-DBC68CDD1AFD}"/>
    <hyperlink ref="G54" r:id="rId227" display="http://maps.google.com/?output=embed&amp;q=43.72380000,-70.19803333" xr:uid="{63593839-DD42-4399-80B1-5634CDCDB117}"/>
    <hyperlink ref="P54" r:id="rId228" display="http://www.usharbormaster.com/secure/AuxAidReport_new.cfm?id=28310" xr:uid="{E8F304B1-2511-4F0D-8CB4-41560A0141EE}"/>
    <hyperlink ref="E55" r:id="rId229" display="http://www.usharbormaster.com/secure/auxview.cfm?recordid=44019" xr:uid="{4E2511E5-A581-409C-A3D0-D089AE060ED7}"/>
    <hyperlink ref="F55" r:id="rId230" display="http://maps.google.com/?output=embed&amp;q=43.86391667,-69.67698333" xr:uid="{944BD631-74AD-4011-92B1-EAD1C02E3C31}"/>
    <hyperlink ref="G55" r:id="rId231" display="http://maps.google.com/?output=embed&amp;q=43.86391667,-69.67698333" xr:uid="{E81926F1-F5F1-4F4F-B06C-2450C7CF7FE7}"/>
    <hyperlink ref="P55" r:id="rId232" display="http://www.usharbormaster.com/secure/AuxAidReport_new.cfm?id=44019" xr:uid="{4B7874C7-6E4A-4F03-B463-3180A7683F43}"/>
    <hyperlink ref="E56" r:id="rId233" display="http://www.usharbormaster.com/secure/auxview.cfm?recordid=44020" xr:uid="{306E9135-1FD9-4C19-8B2F-E4EA9B72E2C4}"/>
    <hyperlink ref="F56" r:id="rId234" display="http://maps.google.com/?output=embed&amp;q=43.86346667,-69.67731667" xr:uid="{E8EA402C-B3EE-486D-A9C7-AA4275BD15B5}"/>
    <hyperlink ref="G56" r:id="rId235" display="http://maps.google.com/?output=embed&amp;q=43.86346667,-69.67731667" xr:uid="{DF6EB5AD-403D-4127-9A06-8DD2EE076DFB}"/>
    <hyperlink ref="P56" r:id="rId236" display="http://www.usharbormaster.com/secure/AuxAidReport_new.cfm?id=44020" xr:uid="{085ADBA2-A08C-4CB7-9AFE-7EF0AE0C3F9A}"/>
    <hyperlink ref="E57" r:id="rId237" display="http://www.usharbormaster.com/secure/auxview.cfm?recordid=44021" xr:uid="{0BD13457-160F-46B4-9601-FA9081C6B494}"/>
    <hyperlink ref="F57" r:id="rId238" display="http://maps.google.com/?output=embed&amp;q=43.84896667,-69.67876667" xr:uid="{D5DD1FD8-779F-4B0E-91E0-FB6E4CD7C9A2}"/>
    <hyperlink ref="G57" r:id="rId239" display="http://maps.google.com/?output=embed&amp;q=43.84896667,-69.67876667" xr:uid="{60FF7501-3137-4B25-96EC-3D2B2A76CF14}"/>
    <hyperlink ref="P57" r:id="rId240" display="http://www.usharbormaster.com/secure/AuxAidReport_new.cfm?id=44021" xr:uid="{95206D97-139A-4995-B4F3-B330C88C6B81}"/>
    <hyperlink ref="E58" r:id="rId241" display="http://www.usharbormaster.com/secure/auxview.cfm?recordid=44022" xr:uid="{C75C6C1F-BFF4-49E4-B12F-7F12F1FFF21E}"/>
    <hyperlink ref="F58" r:id="rId242" display="http://maps.google.com/?output=embed&amp;q=43.86558333,-69.67946667" xr:uid="{AF31062F-5E61-499B-8417-2F5A2047C62E}"/>
    <hyperlink ref="G58" r:id="rId243" display="http://maps.google.com/?output=embed&amp;q=43.86558333,-69.67946667" xr:uid="{2082DB42-8184-493A-854B-D7C4FD523A92}"/>
    <hyperlink ref="P58" r:id="rId244" display="http://www.usharbormaster.com/secure/AuxAidReport_new.cfm?id=44022" xr:uid="{4A37126A-1E10-48AA-8F5C-94408BDE2D69}"/>
    <hyperlink ref="E59" r:id="rId245" display="http://www.usharbormaster.com/secure/auxview.cfm?recordid=30375" xr:uid="{C9F4D5CC-9692-4177-BB8E-E435991A80DD}"/>
    <hyperlink ref="F59" r:id="rId246" display="http://maps.google.com/?output=embed&amp;q=43.70826111,-70.15868611" xr:uid="{99EF0CCD-40EF-433E-897C-43A9310C56BC}"/>
    <hyperlink ref="G59" r:id="rId247" display="http://maps.google.com/?output=embed&amp;q=43.70826111,-70.15868611" xr:uid="{924A00A2-0307-4F0E-B5D4-E57F94636BDB}"/>
    <hyperlink ref="P59" r:id="rId248" display="http://www.usharbormaster.com/secure/AuxAidReport_new.cfm?id=30375" xr:uid="{6E51A7C2-6478-4169-A5A6-DCAAF9D8A0CE}"/>
    <hyperlink ref="E60" r:id="rId249" display="http://www.usharbormaster.com/secure/auxview.cfm?recordid=30376" xr:uid="{2B00F2CA-9D3F-4D99-9EDA-6E06919BFA2C}"/>
    <hyperlink ref="F60" r:id="rId250" display="http://maps.google.com/?output=embed&amp;q=43.70792778,-70.15865000" xr:uid="{A63E7278-D7C5-4A5E-A1D3-7B05D79FF19C}"/>
    <hyperlink ref="G60" r:id="rId251" display="http://maps.google.com/?output=embed&amp;q=43.70792778,-70.15865000" xr:uid="{6C5248EB-A169-40E7-81E9-29E46A670E02}"/>
    <hyperlink ref="P60" r:id="rId252" display="http://www.usharbormaster.com/secure/AuxAidReport_new.cfm?id=30376" xr:uid="{1471808A-D7F2-48F9-96EE-AB2442589E88}"/>
    <hyperlink ref="E61" r:id="rId253" display="http://www.usharbormaster.com/secure/auxview.cfm?recordid=30377" xr:uid="{AA6B2252-5A6F-44B7-B7CC-131FB4091FC1}"/>
    <hyperlink ref="F61" r:id="rId254" display="http://maps.google.com/?output=embed&amp;q=43.70813889,-70.15634722" xr:uid="{1958FF68-BCC9-4705-B26D-BA0626B3EFAE}"/>
    <hyperlink ref="G61" r:id="rId255" display="http://maps.google.com/?output=embed&amp;q=43.70813889,-70.15634722" xr:uid="{E32ECF24-3BE1-488E-A605-2425939BD64D}"/>
    <hyperlink ref="P61" r:id="rId256" display="http://www.usharbormaster.com/secure/AuxAidReport_new.cfm?id=30377" xr:uid="{D26C1CF6-C045-4EAF-9EF5-17E030F40313}"/>
    <hyperlink ref="E62" r:id="rId257" display="http://www.usharbormaster.com/secure/auxview.cfm?recordid=30378" xr:uid="{84BEE395-B5F3-4C66-9593-8CE51AB79863}"/>
    <hyperlink ref="F62" r:id="rId258" display="http://maps.google.com/?output=embed&amp;q=43.70779444,-70.15634444" xr:uid="{EEA2DF6A-6953-4D18-978A-A7DD91136B42}"/>
    <hyperlink ref="G62" r:id="rId259" display="http://maps.google.com/?output=embed&amp;q=43.70779444,-70.15634444" xr:uid="{ECC90713-B8FF-4F87-AF0A-2BF6C4230FF4}"/>
    <hyperlink ref="P62" r:id="rId260" display="http://www.usharbormaster.com/secure/AuxAidReport_new.cfm?id=30378" xr:uid="{FB47FD96-D497-437C-95C6-4A4B7B8CECDA}"/>
    <hyperlink ref="E63" r:id="rId261" display="http://www.usharbormaster.com/secure/auxview.cfm?recordid=32332" xr:uid="{7EFB2132-6D12-432A-9284-28B274065D9B}"/>
    <hyperlink ref="F63" r:id="rId262" display="http://maps.google.com/?output=embed&amp;q=43.82519444,-69.58336111" xr:uid="{3843B0C8-09C8-4574-AF6C-083CC6DB3092}"/>
    <hyperlink ref="G63" r:id="rId263" display="http://maps.google.com/?output=embed&amp;q=43.82519444,-69.58336111" xr:uid="{6E3494AD-E1EE-405F-BECC-111D6F7848C5}"/>
    <hyperlink ref="P63" r:id="rId264" display="http://www.usharbormaster.com/secure/AuxAidReport_new.cfm?id=32332" xr:uid="{627C3C43-DFB5-41A3-A3D1-C1E0D3ECC07B}"/>
    <hyperlink ref="E64" r:id="rId265" display="http://www.usharbormaster.com/secure/auxview.cfm?recordid=36911" xr:uid="{0D7FE8CE-6F4E-4C54-A1BF-4B513773B998}"/>
    <hyperlink ref="F64" r:id="rId266" display="http://maps.google.com/?output=embed&amp;q=43.40150000,-70.39900000" xr:uid="{4EA01747-6F71-42BA-9FC2-F702FB70D309}"/>
    <hyperlink ref="G64" r:id="rId267" display="http://maps.google.com/?output=embed&amp;q=43.40150000,-70.39900000" xr:uid="{85BDE768-D9C3-4608-9B8D-AE58809C7C0D}"/>
    <hyperlink ref="P64" r:id="rId268" display="http://www.usharbormaster.com/secure/AuxAidReport_new.cfm?id=36911" xr:uid="{69873180-83C5-47D4-973D-33EC0E974E99}"/>
    <hyperlink ref="E65" r:id="rId269" display="http://www.usharbormaster.com/secure/auxview.cfm?recordid=32394" xr:uid="{6D1AF52D-CA2D-4D0A-9A0F-CA1AACC69F41}"/>
    <hyperlink ref="F65" r:id="rId270" display="http://maps.google.com/?output=embed&amp;q=43.83588333,-69.68011667" xr:uid="{046018CC-ED06-4F88-A0D2-987BE9B55466}"/>
    <hyperlink ref="G65" r:id="rId271" display="http://maps.google.com/?output=embed&amp;q=43.83588333,-69.68011667" xr:uid="{C12ACEC5-A5D4-4397-8FC4-8B766CB85F29}"/>
    <hyperlink ref="P65" r:id="rId272" display="http://www.usharbormaster.com/secure/AuxAidReport_new.cfm?id=32394" xr:uid="{38DF1616-0045-41C3-87E6-5FD37F1E8604}"/>
    <hyperlink ref="E66" r:id="rId273" display="http://www.usharbormaster.com/secure/auxview.cfm?recordid=23602" xr:uid="{B3B5CA61-BE78-4404-B21C-99124E251042}"/>
    <hyperlink ref="F66" r:id="rId274" display="http://maps.google.com/?output=embed&amp;q=43.84852500,-69.63050000" xr:uid="{A5D698EB-EC5B-48D2-BC34-51952E8B80D5}"/>
    <hyperlink ref="G66" r:id="rId275" display="http://maps.google.com/?output=embed&amp;q=43.84852500,-69.63050000" xr:uid="{8AF92846-FA62-425C-89F1-F782E55C45B0}"/>
    <hyperlink ref="P66" r:id="rId276" display="http://www.usharbormaster.com/secure/AuxAidReport_new.cfm?id=23602" xr:uid="{88A2491D-17A5-4ECF-A5E8-12A4F26DFFEC}"/>
    <hyperlink ref="E67" r:id="rId277" display="http://www.usharbormaster.com/secure/auxview.cfm?recordid=29994" xr:uid="{8A777EC2-0FB1-41AA-AEA1-0420A36CAC03}"/>
    <hyperlink ref="F67" r:id="rId278" display="http://maps.google.com/?output=embed&amp;q=43.84788333,-69.62850000" xr:uid="{EFACDA91-812B-48F6-B96E-4E64153B8B46}"/>
    <hyperlink ref="G67" r:id="rId279" display="http://maps.google.com/?output=embed&amp;q=43.84788333,-69.62850000" xr:uid="{EEBF743D-DEDB-42FE-B009-5B3B52B8E1CF}"/>
    <hyperlink ref="P67" r:id="rId280" display="http://www.usharbormaster.com/secure/AuxAidReport_new.cfm?id=29994" xr:uid="{9AA02FC8-BFDE-4C90-8FA3-412E2246DCC9}"/>
    <hyperlink ref="E68" r:id="rId281" display="http://www.usharbormaster.com/secure/auxview.cfm?recordid=28902" xr:uid="{66F005DB-83C9-4831-B9F3-318C91AB74FE}"/>
    <hyperlink ref="F68" r:id="rId282" display="http://maps.google.com/?output=embed&amp;q=43.82723333,-70.01580000" xr:uid="{CEFC1736-B6CF-489B-82A2-C47AB8001D11}"/>
    <hyperlink ref="G68" r:id="rId283" display="http://maps.google.com/?output=embed&amp;q=43.82723333,-70.01580000" xr:uid="{28E26ABF-03E7-486F-BEC1-56930BB55DB4}"/>
    <hyperlink ref="P68" r:id="rId284" display="http://www.usharbormaster.com/secure/AuxAidReport_new.cfm?id=28902" xr:uid="{B2CA1289-8C89-4B1A-A3F9-F41987D8841F}"/>
    <hyperlink ref="E69" r:id="rId285" display="http://www.usharbormaster.com/secure/auxview.cfm?recordid=28903" xr:uid="{953DD90C-A699-4F9C-900B-C2C205716504}"/>
    <hyperlink ref="F69" r:id="rId286" display="http://maps.google.com/?output=embed&amp;q=43.82745000,-70.01555000" xr:uid="{27400859-F2CF-484B-B260-3B3117C1A0EE}"/>
    <hyperlink ref="G69" r:id="rId287" display="http://maps.google.com/?output=embed&amp;q=43.82745000,-70.01555000" xr:uid="{18A1C057-109A-4B76-8EC3-DC6A50AD2D6D}"/>
    <hyperlink ref="P69" r:id="rId288" display="http://www.usharbormaster.com/secure/AuxAidReport_new.cfm?id=28903" xr:uid="{303B2154-5BBF-4450-9628-968A4551A219}"/>
    <hyperlink ref="E70" r:id="rId289" display="http://www.usharbormaster.com/secure/auxview.cfm?recordid=28900" xr:uid="{68147717-E9DC-4D6E-A1D5-633E5A46C58F}"/>
    <hyperlink ref="F70" r:id="rId290" display="http://maps.google.com/?output=embed&amp;q=43.82765000,-70.01623333" xr:uid="{6D17B21E-C9FA-47FB-975A-DA61477D7F88}"/>
    <hyperlink ref="G70" r:id="rId291" display="http://maps.google.com/?output=embed&amp;q=43.82765000,-70.01623333" xr:uid="{418034A4-098A-4785-86F7-20F4CB45238E}"/>
    <hyperlink ref="P70" r:id="rId292" display="http://www.usharbormaster.com/secure/AuxAidReport_new.cfm?id=28900" xr:uid="{A9EFA184-5102-431D-941B-D0015B83B564}"/>
    <hyperlink ref="E71" r:id="rId293" display="http://www.usharbormaster.com/secure/auxview.cfm?recordid=28901" xr:uid="{03456B60-46A7-4D74-A8A6-C92DDA005E64}"/>
    <hyperlink ref="F71" r:id="rId294" display="http://maps.google.com/?output=embed&amp;q=43.82783333,-70.01606667" xr:uid="{1AB939F6-BB79-4A0F-96D2-AA84321F5713}"/>
    <hyperlink ref="G71" r:id="rId295" display="http://maps.google.com/?output=embed&amp;q=43.82783333,-70.01606667" xr:uid="{AF024796-F8A2-4C26-85CE-4B6F32AF3485}"/>
    <hyperlink ref="P71" r:id="rId296" display="http://www.usharbormaster.com/secure/AuxAidReport_new.cfm?id=28901" xr:uid="{6185CDC6-0255-4E7D-A4C5-E1EE5DF43C45}"/>
    <hyperlink ref="E72" r:id="rId297" display="http://www.usharbormaster.com/secure/auxview.cfm?recordid=42623" xr:uid="{AD1F14B8-E717-455F-AA46-614149D21EF4}"/>
    <hyperlink ref="F72" r:id="rId298" display="http://maps.google.com/?output=embed&amp;q=43.83747778,-70.02151944" xr:uid="{1A91E58F-6D9F-41B5-9E91-F2D744097758}"/>
    <hyperlink ref="G72" r:id="rId299" display="http://maps.google.com/?output=embed&amp;q=43.83747778,-70.02151944" xr:uid="{AA34C4A0-ABEF-4265-BCD5-2A10D434ADAB}"/>
    <hyperlink ref="P72" r:id="rId300" display="http://www.usharbormaster.com/secure/AuxAidReport_new.cfm?id=42623" xr:uid="{B6887DA1-3CAE-4AEC-8CF7-4CDC33BC023B}"/>
    <hyperlink ref="E73" r:id="rId301" display="http://www.usharbormaster.com/secure/auxview.cfm?recordid=42626" xr:uid="{925CF4CB-D54F-44EC-AF2A-5394EBB16600}"/>
    <hyperlink ref="F73" r:id="rId302" display="http://maps.google.com/?output=embed&amp;q=43.83863889,-70.02361111" xr:uid="{82432935-60CD-4EC9-B92A-79C1F65930F3}"/>
    <hyperlink ref="G73" r:id="rId303" display="http://maps.google.com/?output=embed&amp;q=43.83863889,-70.02361111" xr:uid="{8624E108-33F1-4E30-83DD-89B33AEA1FA8}"/>
    <hyperlink ref="P73" r:id="rId304" display="http://www.usharbormaster.com/secure/AuxAidReport_new.cfm?id=42626" xr:uid="{EA2DBA5A-9543-468E-A45F-2EA3A35649A3}"/>
    <hyperlink ref="E74" r:id="rId305" display="http://www.usharbormaster.com/secure/auxview.cfm?recordid=42624" xr:uid="{910C9A71-BF24-4CEC-A7EA-5B73B14B5918}"/>
    <hyperlink ref="F74" r:id="rId306" display="http://maps.google.com/?output=embed&amp;q=43.83247500,-70.02697222" xr:uid="{50DD9B65-ECFA-4808-8658-C9194AED784A}"/>
    <hyperlink ref="G74" r:id="rId307" display="http://maps.google.com/?output=embed&amp;q=43.83247500,-70.02697222" xr:uid="{6724566D-EFE5-4DC8-B4C9-01E682F1D314}"/>
    <hyperlink ref="P74" r:id="rId308" display="http://www.usharbormaster.com/secure/AuxAidReport_new.cfm?id=42624" xr:uid="{DDE00E0B-ECA6-42A8-B750-58FD6629F08E}"/>
    <hyperlink ref="E75" r:id="rId309" display="http://www.usharbormaster.com/secure/auxview.cfm?recordid=42625" xr:uid="{D6C11397-0AA1-4396-BD28-F2074C5E8DEB}"/>
    <hyperlink ref="F75" r:id="rId310" display="http://maps.google.com/?output=embed&amp;q=43.83647222,-70.02588889" xr:uid="{EB648813-337A-4E94-8C84-6DD570C3AA17}"/>
    <hyperlink ref="G75" r:id="rId311" display="http://maps.google.com/?output=embed&amp;q=43.83647222,-70.02588889" xr:uid="{43EA4ABF-1B15-4A8C-BBA0-186CCAA58354}"/>
    <hyperlink ref="P75" r:id="rId312" display="http://www.usharbormaster.com/secure/AuxAidReport_new.cfm?id=42625" xr:uid="{B4C6CAD5-0BEC-4810-8542-2D2486794859}"/>
    <hyperlink ref="E76" r:id="rId313" display="http://www.usharbormaster.com/secure/auxview.cfm?recordid=28329" xr:uid="{206DF352-EC50-444A-AC40-2E21A7183635}"/>
    <hyperlink ref="F76" r:id="rId314" display="http://maps.google.com/?output=embed&amp;q=43.98283056,-69.85472222" xr:uid="{144E4C1F-187F-41EB-B8F1-1C2E264A4E4E}"/>
    <hyperlink ref="G76" r:id="rId315" display="http://maps.google.com/?output=embed&amp;q=43.98283056,-69.85472222" xr:uid="{8C3B7055-6711-4329-B8D3-BEF78D49BF2C}"/>
    <hyperlink ref="P76" r:id="rId316" display="http://www.usharbormaster.com/secure/AuxAidReport_new.cfm?id=28329" xr:uid="{597DF594-536C-4FF8-BC88-53F977ACD59D}"/>
    <hyperlink ref="E77" r:id="rId317" display="http://www.usharbormaster.com/secure/auxview.cfm?recordid=28332" xr:uid="{B2F2CF2A-1353-4329-B487-85DCD602052C}"/>
    <hyperlink ref="F77" r:id="rId318" display="http://maps.google.com/?output=embed&amp;q=43.98119722,-69.87094444" xr:uid="{B8D617F7-12C8-4CF3-8276-2B42F93DBB73}"/>
    <hyperlink ref="G77" r:id="rId319" display="http://maps.google.com/?output=embed&amp;q=43.98119722,-69.87094444" xr:uid="{00CC5C97-8382-4E9D-BDC6-D65FD0B37EBB}"/>
    <hyperlink ref="P77" r:id="rId320" display="http://www.usharbormaster.com/secure/AuxAidReport_new.cfm?id=28332" xr:uid="{3FF3BEDF-CFA4-4AF5-B452-7D7804B45B82}"/>
    <hyperlink ref="E78" r:id="rId321" display="http://www.usharbormaster.com/secure/auxview.cfm?recordid=28387" xr:uid="{37C2130D-2DE9-44D0-9549-A3CBCEF7D697}"/>
    <hyperlink ref="F78" r:id="rId322" display="http://maps.google.com/?output=embed&amp;q=43.98465000,-69.87548333" xr:uid="{CF80C7A7-C0AB-47FD-A1A9-54889DE9E35F}"/>
    <hyperlink ref="G78" r:id="rId323" display="http://maps.google.com/?output=embed&amp;q=43.98465000,-69.87548333" xr:uid="{17EA1A83-0CD3-4BF1-9CF2-479AA0B8FE3C}"/>
    <hyperlink ref="P78" r:id="rId324" display="http://www.usharbormaster.com/secure/AuxAidReport_new.cfm?id=28387" xr:uid="{75C4A46F-7608-4EE5-8437-F0C6ABC63580}"/>
    <hyperlink ref="E79" r:id="rId325" display="http://www.usharbormaster.com/secure/auxview.cfm?recordid=28334" xr:uid="{1A5B7A6A-A720-4161-B9F9-1BF9657F6CFD}"/>
    <hyperlink ref="F79" r:id="rId326" display="http://maps.google.com/?output=embed&amp;q=43.98483333,-69.87603333" xr:uid="{5A8B8BB2-4C77-47D5-A8DB-12D2C15906A8}"/>
    <hyperlink ref="G79" r:id="rId327" display="http://maps.google.com/?output=embed&amp;q=43.98483333,-69.87603333" xr:uid="{8522AC08-5167-4FB6-B801-7D4DA1E9ADE9}"/>
    <hyperlink ref="P79" r:id="rId328" display="http://www.usharbormaster.com/secure/AuxAidReport_new.cfm?id=28334" xr:uid="{37509775-93D2-48AF-AE89-E3C81D5DEF7A}"/>
    <hyperlink ref="E80" r:id="rId329" display="http://www.usharbormaster.com/secure/auxview.cfm?recordid=23731" xr:uid="{17298D6D-9D4E-4116-A40E-F31D8093BDEC}"/>
    <hyperlink ref="F80" r:id="rId330" display="http://maps.google.com/?output=embed&amp;q=43.64582778,-70.25252500" xr:uid="{8DB95102-234F-4536-A9A7-541B2A8AE0AC}"/>
    <hyperlink ref="G80" r:id="rId331" display="http://maps.google.com/?output=embed&amp;q=43.64582778,-70.25252500" xr:uid="{D10E1EA1-37D7-42E4-B47C-4A12056AE238}"/>
    <hyperlink ref="P80" r:id="rId332" display="http://www.usharbormaster.com/secure/AuxAidReport_new.cfm?id=23731" xr:uid="{0198E3C1-7581-441D-9A7E-FAE81C118271}"/>
    <hyperlink ref="E81" r:id="rId333" display="http://www.usharbormaster.com/secure/auxview.cfm?recordid=23732" xr:uid="{CC27DF08-95E7-4885-9DC9-E74C73C506FF}"/>
    <hyperlink ref="F81" r:id="rId334" display="http://maps.google.com/?output=embed&amp;q=43.64501111,-70.25216111" xr:uid="{4C40EC4B-063B-4AFF-9905-6C466A465CA1}"/>
    <hyperlink ref="G81" r:id="rId335" display="http://maps.google.com/?output=embed&amp;q=43.64501111,-70.25216111" xr:uid="{C6198F02-576E-4814-A81C-E831F805A3C8}"/>
    <hyperlink ref="P81" r:id="rId336" display="http://www.usharbormaster.com/secure/AuxAidReport_new.cfm?id=23732" xr:uid="{B44C438A-6279-4D23-800F-4F8ABF68F990}"/>
    <hyperlink ref="E82" r:id="rId337" display="http://www.usharbormaster.com/secure/auxview.cfm?recordid=23733" xr:uid="{8B8370E7-AC4E-4E5B-9CE3-7312A3D9A8F8}"/>
    <hyperlink ref="F82" r:id="rId338" display="http://maps.google.com/?output=embed&amp;q=43.64439444,-70.25185000" xr:uid="{8DF638A6-4CE3-407C-9A4C-77771E26A159}"/>
    <hyperlink ref="G82" r:id="rId339" display="http://maps.google.com/?output=embed&amp;q=43.64439444,-70.25185000" xr:uid="{BE93BC53-6AAC-4DEF-AA6E-87F69F968856}"/>
    <hyperlink ref="P82" r:id="rId340" display="http://www.usharbormaster.com/secure/AuxAidReport_new.cfm?id=23733" xr:uid="{57D0F6B4-2EA1-4D60-A4AE-64231AABC31A}"/>
    <hyperlink ref="E83" r:id="rId341" display="http://www.usharbormaster.com/secure/auxview.cfm?recordid=23725" xr:uid="{FAFFB9CA-BB2C-4688-B55C-1332B1C5A951}"/>
    <hyperlink ref="F83" r:id="rId342" display="http://maps.google.com/?output=embed&amp;q=43.64679444,-70.25325528" xr:uid="{64F07A16-53A3-41E1-98FC-134E0E1F4667}"/>
    <hyperlink ref="G83" r:id="rId343" display="http://maps.google.com/?output=embed&amp;q=43.64679444,-70.25325528" xr:uid="{1612B118-0F58-424E-A5D5-87C2D0B12867}"/>
    <hyperlink ref="P83" r:id="rId344" display="http://www.usharbormaster.com/secure/AuxAidReport_new.cfm?id=23725" xr:uid="{5A8B5DA5-C479-404F-977A-B2C271291B79}"/>
    <hyperlink ref="E84" r:id="rId345" display="http://www.usharbormaster.com/secure/auxview.cfm?recordid=23734" xr:uid="{F80FDACB-7738-4301-AC2C-3FEBF6895EC9}"/>
    <hyperlink ref="F84" r:id="rId346" display="http://maps.google.com/?output=embed&amp;q=43.64247028,-70.25080000" xr:uid="{55BB98B9-0C9B-4C9D-B125-E14F90917F08}"/>
    <hyperlink ref="G84" r:id="rId347" display="http://maps.google.com/?output=embed&amp;q=43.64247028,-70.25080000" xr:uid="{D95E24E2-55E1-4B11-8CE5-58A06487E904}"/>
    <hyperlink ref="P84" r:id="rId348" display="http://www.usharbormaster.com/secure/AuxAidReport_new.cfm?id=23734" xr:uid="{E9317019-68C3-4B06-A5C5-AEDB8C1CE485}"/>
    <hyperlink ref="E85" r:id="rId349" display="http://www.usharbormaster.com/secure/auxview.cfm?recordid=23726" xr:uid="{3CA54E60-AB50-4D42-A9B6-270DE1866BE4}"/>
    <hyperlink ref="F85" r:id="rId350" display="http://maps.google.com/?output=embed&amp;q=43.64669639,-70.25346917" xr:uid="{B454FC13-3A16-4148-9A86-E3AD5ED8FC76}"/>
    <hyperlink ref="G85" r:id="rId351" display="http://maps.google.com/?output=embed&amp;q=43.64669639,-70.25346917" xr:uid="{27ED25BF-C2D1-4297-82FF-518EA3446201}"/>
    <hyperlink ref="P85" r:id="rId352" display="http://www.usharbormaster.com/secure/AuxAidReport_new.cfm?id=23726" xr:uid="{27F63DC0-E976-4C0B-AA95-B7B0C6C334F3}"/>
    <hyperlink ref="E86" r:id="rId353" display="http://www.usharbormaster.com/secure/auxview.cfm?recordid=23727" xr:uid="{D4F5A168-A95C-4905-B56C-677732E7ABC4}"/>
    <hyperlink ref="F86" r:id="rId354" display="http://maps.google.com/?output=embed&amp;q=43.64567389,-70.25283694" xr:uid="{079E6FB3-9D27-48D3-AB0B-3081AEC1E8E7}"/>
    <hyperlink ref="G86" r:id="rId355" display="http://maps.google.com/?output=embed&amp;q=43.64567389,-70.25283694" xr:uid="{00BFE809-A687-427C-9333-9E3C420FE2C0}"/>
    <hyperlink ref="P86" r:id="rId356" display="http://www.usharbormaster.com/secure/AuxAidReport_new.cfm?id=23727" xr:uid="{3B5B7F73-EFDD-4A05-BD80-575C9776486D}"/>
    <hyperlink ref="E87" r:id="rId357" display="http://www.usharbormaster.com/secure/auxview.cfm?recordid=23728" xr:uid="{C0B646E5-E3D3-408E-9B34-B2738FBC3CBE}"/>
    <hyperlink ref="F87" r:id="rId358" display="http://maps.google.com/?output=embed&amp;q=43.64489111,-70.25235750" xr:uid="{0E8A2367-52F2-4734-BEA0-1B2E503EA98F}"/>
    <hyperlink ref="G87" r:id="rId359" display="http://maps.google.com/?output=embed&amp;q=43.64489111,-70.25235750" xr:uid="{785110B7-7F15-498D-88FB-50F80D2492F7}"/>
    <hyperlink ref="P87" r:id="rId360" display="http://www.usharbormaster.com/secure/AuxAidReport_new.cfm?id=23728" xr:uid="{D30BB3C3-320B-4B31-BD04-4D82E684A41D}"/>
    <hyperlink ref="E88" r:id="rId361" display="http://www.usharbormaster.com/secure/auxview.cfm?recordid=23729" xr:uid="{72A0BDCF-AFDB-426A-B863-30C0D8559717}"/>
    <hyperlink ref="F88" r:id="rId362" display="http://maps.google.com/?output=embed&amp;q=43.64426556,-70.25198167" xr:uid="{452FE715-67B9-4E0C-951F-B0E5A39A8CAD}"/>
    <hyperlink ref="G88" r:id="rId363" display="http://maps.google.com/?output=embed&amp;q=43.64426556,-70.25198167" xr:uid="{9AD896A6-84FC-4EF7-BD92-B9F334A061F2}"/>
    <hyperlink ref="P88" r:id="rId364" display="http://www.usharbormaster.com/secure/AuxAidReport_new.cfm?id=23729" xr:uid="{53A54217-60DD-49E0-A4F8-9CD6C8E17E11}"/>
    <hyperlink ref="E89" r:id="rId365" display="http://www.usharbormaster.com/secure/auxview.cfm?recordid=28386" xr:uid="{7F49B48E-BFA5-4FFE-89AD-2FD53DACC069}"/>
    <hyperlink ref="F89" r:id="rId366" display="http://maps.google.com/?output=embed&amp;q=43.64352556,-70.25171333" xr:uid="{C7EEF317-B0CB-4F0E-A232-B5CE689027D5}"/>
    <hyperlink ref="G89" r:id="rId367" display="http://maps.google.com/?output=embed&amp;q=43.64352556,-70.25171333" xr:uid="{A1236AD8-B58C-463F-8AC9-E6E3E25CFB9D}"/>
    <hyperlink ref="P89" r:id="rId368" display="http://www.usharbormaster.com/secure/AuxAidReport_new.cfm?id=28386" xr:uid="{CDAD54DF-0D3A-4B1F-806F-99BACD490DD0}"/>
    <hyperlink ref="E90" r:id="rId369" display="http://www.usharbormaster.com/secure/auxview.cfm?recordid=30994" xr:uid="{90E5BC61-1B01-492B-8902-1151F077E8C7}"/>
    <hyperlink ref="F90" r:id="rId370" display="http://maps.google.com/?output=embed&amp;q=44.01883333,-69.54508333" xr:uid="{9549E9E9-F644-468D-877C-24122409F467}"/>
    <hyperlink ref="G90" r:id="rId371" display="http://maps.google.com/?output=embed&amp;q=44.01883333,-69.54508333" xr:uid="{AA0070FF-7A88-4005-BFA9-05042A7A4AC7}"/>
    <hyperlink ref="P90" r:id="rId372" display="http://www.usharbormaster.com/secure/AuxAidReport_new.cfm?id=30994" xr:uid="{18AE7EA5-058A-45B8-851B-56C2BEF5889F}"/>
    <hyperlink ref="E91" r:id="rId373" display="http://www.usharbormaster.com/secure/auxview.cfm?recordid=30995" xr:uid="{5D2AC33D-0B40-483E-AAD3-C4CE51F5EF67}"/>
    <hyperlink ref="F91" r:id="rId374" display="http://maps.google.com/?output=embed&amp;q=44.01935833,-69.54416667" xr:uid="{23B385A6-EB51-4DC5-821D-666631C30129}"/>
    <hyperlink ref="G91" r:id="rId375" display="http://maps.google.com/?output=embed&amp;q=44.01935833,-69.54416667" xr:uid="{DFCEC6BA-BF47-4F3C-8C0D-9CB0B72D844E}"/>
    <hyperlink ref="P91" r:id="rId376" display="http://www.usharbormaster.com/secure/AuxAidReport_new.cfm?id=30995" xr:uid="{05165E0E-2EAD-4282-A4A8-A5758B72327C}"/>
    <hyperlink ref="E92" r:id="rId377" display="http://www.usharbormaster.com/secure/auxview.cfm?recordid=30996" xr:uid="{C555B4D0-2ED8-48BA-9E23-3E334C023684}"/>
    <hyperlink ref="F92" r:id="rId378" display="http://maps.google.com/?output=embed&amp;q=44.01983333,-69.54337222" xr:uid="{900D1087-5ABC-4FB1-986E-E83C5CD870A2}"/>
    <hyperlink ref="G92" r:id="rId379" display="http://maps.google.com/?output=embed&amp;q=44.01983333,-69.54337222" xr:uid="{80A2E54D-A70B-4EE2-9916-00F0D7B3F080}"/>
    <hyperlink ref="P92" r:id="rId380" display="http://www.usharbormaster.com/secure/AuxAidReport_new.cfm?id=30996" xr:uid="{001D2E4E-981D-41BD-9DD7-A11628C62342}"/>
    <hyperlink ref="E93" r:id="rId381" display="http://www.usharbormaster.com/secure/auxview.cfm?recordid=30997" xr:uid="{CD8B698F-A1D7-4590-8331-CCEEE12D71F4}"/>
    <hyperlink ref="F93" r:id="rId382" display="http://maps.google.com/?output=embed&amp;q=44.02185000,-69.54335000" xr:uid="{26F2C202-6CE4-4B5D-B14E-D1B9D0939338}"/>
    <hyperlink ref="G93" r:id="rId383" display="http://maps.google.com/?output=embed&amp;q=44.02185000,-69.54335000" xr:uid="{453A5475-ABF9-4AC0-999F-D1C39F8CB112}"/>
    <hyperlink ref="P93" r:id="rId384" display="http://www.usharbormaster.com/secure/AuxAidReport_new.cfm?id=30997" xr:uid="{C302EEB2-4E81-4FB3-B516-B495B891FB6C}"/>
    <hyperlink ref="E94" r:id="rId385" display="http://www.usharbormaster.com/secure/auxview.cfm?recordid=30998" xr:uid="{6EE74937-1BEF-4E38-8271-BD030CDF7518}"/>
    <hyperlink ref="F94" r:id="rId386" display="http://maps.google.com/?output=embed&amp;q=44.02405833,-69.54298333" xr:uid="{C4F41E9C-EB9B-4B63-B5FE-A477591902AD}"/>
    <hyperlink ref="G94" r:id="rId387" display="http://maps.google.com/?output=embed&amp;q=44.02405833,-69.54298333" xr:uid="{AEA092C9-5C05-4801-8E8F-708895B7FA5D}"/>
    <hyperlink ref="P94" r:id="rId388" display="http://www.usharbormaster.com/secure/AuxAidReport_new.cfm?id=30998" xr:uid="{5EB3BD4B-8970-44E3-BF70-ECAB661AE694}"/>
    <hyperlink ref="E95" r:id="rId389" display="http://www.usharbormaster.com/secure/auxview.cfm?recordid=30999" xr:uid="{A666888A-0C2E-4B33-953D-FBB98C06ADE9}"/>
    <hyperlink ref="F95" r:id="rId390" display="http://maps.google.com/?output=embed&amp;q=43.99993611,-69.54590556" xr:uid="{EC41ECF5-7365-4AB1-B9C6-1DE5A90D6B09}"/>
    <hyperlink ref="G95" r:id="rId391" display="http://maps.google.com/?output=embed&amp;q=43.99993611,-69.54590556" xr:uid="{CADC488C-BC19-4C3D-999A-B879BFD0BB1C}"/>
    <hyperlink ref="P95" r:id="rId392" display="http://www.usharbormaster.com/secure/AuxAidReport_new.cfm?id=30999" xr:uid="{51E407C4-3563-477E-BE3A-19BA48365EAD}"/>
    <hyperlink ref="E96" r:id="rId393" display="http://www.usharbormaster.com/secure/auxview.cfm?recordid=31000" xr:uid="{BD3B4967-9254-4369-8C2B-9B3098E85821}"/>
    <hyperlink ref="F96" r:id="rId394" display="http://maps.google.com/?output=embed&amp;q=43.99980556,-69.54511667" xr:uid="{E14BA660-B42B-4DA4-8D87-7E5137DECB77}"/>
    <hyperlink ref="G96" r:id="rId395" display="http://maps.google.com/?output=embed&amp;q=43.99980556,-69.54511667" xr:uid="{7A808D23-66B1-446C-8DD5-6BA27ACB9CF3}"/>
    <hyperlink ref="P96" r:id="rId396" display="http://www.usharbormaster.com/secure/AuxAidReport_new.cfm?id=31000" xr:uid="{A7364561-1FC5-4C02-9BCE-274487C26691}"/>
    <hyperlink ref="E97" r:id="rId397" display="http://www.usharbormaster.com/secure/auxview.cfm?recordid=31001" xr:uid="{4D458F2E-17E6-4711-9E6C-85FB556E808B}"/>
    <hyperlink ref="F97" r:id="rId398" display="http://maps.google.com/?output=embed&amp;q=43.99968611,-69.54431944" xr:uid="{75B4CC0C-604C-4468-BEC9-1BAAB358479B}"/>
    <hyperlink ref="G97" r:id="rId399" display="http://maps.google.com/?output=embed&amp;q=43.99968611,-69.54431944" xr:uid="{BB653CCA-40C1-4E91-BADB-9372CF755C77}"/>
    <hyperlink ref="P97" r:id="rId400" display="http://www.usharbormaster.com/secure/AuxAidReport_new.cfm?id=31001" xr:uid="{008EAC9B-C41D-42BC-9C7E-AF9C20AC9204}"/>
    <hyperlink ref="E98" r:id="rId401" display="http://www.usharbormaster.com/secure/auxview.cfm?recordid=31002" xr:uid="{36F969F4-AA01-48FD-B324-DDE8D980F22A}"/>
    <hyperlink ref="F98" r:id="rId402" display="http://maps.google.com/?output=embed&amp;q=43.99955556,-69.54353056" xr:uid="{7327E38F-381A-4101-B08F-E83D5350079F}"/>
    <hyperlink ref="G98" r:id="rId403" display="http://maps.google.com/?output=embed&amp;q=43.99955556,-69.54353056" xr:uid="{E1FB7B2F-5EB7-402A-BD76-D1B32E89CFD4}"/>
    <hyperlink ref="P98" r:id="rId404" display="http://www.usharbormaster.com/secure/AuxAidReport_new.cfm?id=31002" xr:uid="{DA08CE12-73A4-4540-8AA8-B5BA3DA1BBA8}"/>
    <hyperlink ref="E99" r:id="rId405" display="http://www.usharbormaster.com/secure/auxview.cfm?recordid=31003" xr:uid="{A0D1F24A-E4E3-448D-B603-107CAE93FD68}"/>
    <hyperlink ref="F99" r:id="rId406" display="http://maps.google.com/?output=embed&amp;q=44.00019444,-69.54331111" xr:uid="{154015B6-9E8C-4166-95A3-CD8D54F90492}"/>
    <hyperlink ref="G99" r:id="rId407" display="http://maps.google.com/?output=embed&amp;q=44.00019444,-69.54331111" xr:uid="{3AD5BEED-1AF2-4BD9-807D-B55C527AFD58}"/>
    <hyperlink ref="P99" r:id="rId408" display="http://www.usharbormaster.com/secure/AuxAidReport_new.cfm?id=31003" xr:uid="{81613FE7-67C3-438A-A322-9F3AFAC44912}"/>
    <hyperlink ref="E100" r:id="rId409" display="http://www.usharbormaster.com/secure/auxview.cfm?recordid=31004" xr:uid="{CFFC8DC8-C7FD-4C63-813B-16A7DA908906}"/>
    <hyperlink ref="F100" r:id="rId410" display="http://maps.google.com/?output=embed&amp;q=44.00084722,-69.54308333" xr:uid="{26C33382-6161-47A8-BB0C-F07ED9DC6BFC}"/>
    <hyperlink ref="G100" r:id="rId411" display="http://maps.google.com/?output=embed&amp;q=44.00084722,-69.54308333" xr:uid="{CEDE76AD-6F3E-4CE0-93E4-FBE67EBF874E}"/>
    <hyperlink ref="P100" r:id="rId412" display="http://www.usharbormaster.com/secure/AuxAidReport_new.cfm?id=31004" xr:uid="{0B7CAC9D-B644-4A95-AC92-172ADD0CAE59}"/>
    <hyperlink ref="E101" r:id="rId413" display="http://www.usharbormaster.com/secure/auxview.cfm?recordid=31005" xr:uid="{DA66129C-A548-42F7-867E-3827A4ECFDD4}"/>
    <hyperlink ref="F101" r:id="rId414" display="http://maps.google.com/?output=embed&amp;q=44.00150278,-69.54288056" xr:uid="{0B8BE0FE-3818-41A9-A8B0-DD4FB6314107}"/>
    <hyperlink ref="G101" r:id="rId415" display="http://maps.google.com/?output=embed&amp;q=44.00150278,-69.54288056" xr:uid="{F6DABAC0-2627-4820-A424-E390AAEE826D}"/>
    <hyperlink ref="P101" r:id="rId416" display="http://www.usharbormaster.com/secure/AuxAidReport_new.cfm?id=31005" xr:uid="{0467DA0C-6556-4F3C-84D6-6053D2BD943E}"/>
    <hyperlink ref="E102" r:id="rId417" display="http://www.usharbormaster.com/secure/auxview.cfm?recordid=31006" xr:uid="{503FAC44-1048-444D-A83E-0F01585482EA}"/>
    <hyperlink ref="F102" r:id="rId418" display="http://maps.google.com/?output=embed&amp;q=44.00236111,-69.54314722" xr:uid="{934543F2-8E9D-4093-9D09-2B90ECBEC114}"/>
    <hyperlink ref="G102" r:id="rId419" display="http://maps.google.com/?output=embed&amp;q=44.00236111,-69.54314722" xr:uid="{579FB496-994B-4327-91A6-221CB891EB00}"/>
    <hyperlink ref="P102" r:id="rId420" display="http://www.usharbormaster.com/secure/AuxAidReport_new.cfm?id=31006" xr:uid="{AE3CB756-4CBE-42BB-A8FC-85C93428A958}"/>
    <hyperlink ref="E103" r:id="rId421" display="http://www.usharbormaster.com/secure/auxview.cfm?recordid=31007" xr:uid="{584F129D-CF62-4BCE-850D-AD4F8CF9ACF7}"/>
    <hyperlink ref="F103" r:id="rId422" display="http://maps.google.com/?output=embed&amp;q=44.00320556,-69.54343333" xr:uid="{180268BA-5991-4403-BD80-EE0A7BDA18DA}"/>
    <hyperlink ref="G103" r:id="rId423" display="http://maps.google.com/?output=embed&amp;q=44.00320556,-69.54343333" xr:uid="{87E97CBE-0A4F-4276-8093-15DAD826DE94}"/>
    <hyperlink ref="P103" r:id="rId424" display="http://www.usharbormaster.com/secure/AuxAidReport_new.cfm?id=31007" xr:uid="{1411395D-B568-4971-A0C3-D11649D60BBD}"/>
    <hyperlink ref="E104" r:id="rId425" display="http://www.usharbormaster.com/secure/auxview.cfm?recordid=31008" xr:uid="{2E9D063A-13C4-4ED8-BEC7-9295C05B704B}"/>
    <hyperlink ref="F104" r:id="rId426" display="http://maps.google.com/?output=embed&amp;q=44.00448056,-69.54385833" xr:uid="{30C6E65C-AA24-4D84-A2CF-CA4E2FCB2B2D}"/>
    <hyperlink ref="G104" r:id="rId427" display="http://maps.google.com/?output=embed&amp;q=44.00448056,-69.54385833" xr:uid="{03CB8658-6828-4C0C-988F-B441679A8D57}"/>
    <hyperlink ref="P104" r:id="rId428" display="http://www.usharbormaster.com/secure/AuxAidReport_new.cfm?id=31008" xr:uid="{C73DE2F1-8C44-468C-98FB-A9C10F04EB7D}"/>
    <hyperlink ref="E105" r:id="rId429" display="http://www.usharbormaster.com/secure/auxview.cfm?recordid=31009" xr:uid="{73A48371-819E-4275-8455-D7744399FF4E}"/>
    <hyperlink ref="F105" r:id="rId430" display="http://maps.google.com/?output=embed&amp;q=44.00574444,-69.54428611" xr:uid="{B739D7E1-D65F-4A11-A620-98A8D537B2B4}"/>
    <hyperlink ref="G105" r:id="rId431" display="http://maps.google.com/?output=embed&amp;q=44.00574444,-69.54428611" xr:uid="{E7314D47-3BEF-4F4A-9108-D561A41EB7F3}"/>
    <hyperlink ref="P105" r:id="rId432" display="http://www.usharbormaster.com/secure/AuxAidReport_new.cfm?id=31009" xr:uid="{6153EC6A-09FD-4B7D-8474-B99D36E632E8}"/>
    <hyperlink ref="E106" r:id="rId433" display="http://www.usharbormaster.com/secure/auxview.cfm?recordid=32333" xr:uid="{0FF94ABD-B105-4574-88F6-8573B9306523}"/>
    <hyperlink ref="F106" r:id="rId434" display="http://maps.google.com/?output=embed&amp;q=43.85900000,-69.59261111" xr:uid="{8D08F5CD-F4F3-4D8A-86BA-4275B1DC91A5}"/>
    <hyperlink ref="G106" r:id="rId435" display="http://maps.google.com/?output=embed&amp;q=43.85900000,-69.59261111" xr:uid="{6FBEE754-39F0-4B09-B3C5-43F708CBA9D5}"/>
    <hyperlink ref="P106" r:id="rId436" display="http://www.usharbormaster.com/secure/AuxAidReport_new.cfm?id=32333" xr:uid="{D40F37A7-0E58-4D4F-8F82-3FF2AB5A93E5}"/>
    <hyperlink ref="E107" r:id="rId437" display="http://www.usharbormaster.com/secure/auxview.cfm?recordid=32334" xr:uid="{72F12A97-B4E9-4A36-96C1-998F38C69EC9}"/>
    <hyperlink ref="F107" r:id="rId438" display="http://maps.google.com/?output=embed&amp;q=43.85908333,-69.59169444" xr:uid="{D7431ED7-162F-4CE0-868E-5C0F6991213A}"/>
    <hyperlink ref="G107" r:id="rId439" display="http://maps.google.com/?output=embed&amp;q=43.85908333,-69.59169444" xr:uid="{D362F7A1-EB86-4DE9-8E6F-DC7D1F2279A5}"/>
    <hyperlink ref="P107" r:id="rId440" display="http://www.usharbormaster.com/secure/AuxAidReport_new.cfm?id=32334" xr:uid="{B79F3EF7-7129-451D-8E9F-4C8D8F9C40CE}"/>
    <hyperlink ref="E108" r:id="rId441" display="http://www.usharbormaster.com/secure/auxview.cfm?recordid=32335" xr:uid="{4E7553C6-D6CD-47DD-85E8-6B40EF248A91}"/>
    <hyperlink ref="F108" r:id="rId442" display="http://maps.google.com/?output=embed&amp;q=43.86025000,-69.59194444" xr:uid="{2495D4F1-AD4B-41EB-91A9-401A70A7225C}"/>
    <hyperlink ref="G108" r:id="rId443" display="http://maps.google.com/?output=embed&amp;q=43.86025000,-69.59194444" xr:uid="{09CD00BE-FED4-4F9E-836B-9EC8B5C90088}"/>
    <hyperlink ref="P108" r:id="rId444" display="http://www.usharbormaster.com/secure/AuxAidReport_new.cfm?id=32335" xr:uid="{0E8B762D-8174-420E-B73E-AD5D77AE926B}"/>
    <hyperlink ref="E109" r:id="rId445" display="http://www.usharbormaster.com/secure/auxview.cfm?recordid=32380" xr:uid="{CBAF3991-ADB4-4DA5-AD98-CDA6FDB7C328}"/>
    <hyperlink ref="F109" r:id="rId446" display="http://maps.google.com/?output=embed&amp;q=43.86102778,-69.59166667" xr:uid="{588AED49-912A-49DD-A15E-904107B48FB6}"/>
    <hyperlink ref="G109" r:id="rId447" display="http://maps.google.com/?output=embed&amp;q=43.86102778,-69.59166667" xr:uid="{3373C624-F4D4-4AC2-89B8-43EAD8FD3A89}"/>
    <hyperlink ref="P109" r:id="rId448" display="http://www.usharbormaster.com/secure/AuxAidReport_new.cfm?id=32380" xr:uid="{F9B94C5F-BACB-4707-9095-5A6F246DE471}"/>
    <hyperlink ref="E110" r:id="rId449" display="http://www.usharbormaster.com/secure/auxview.cfm?recordid=29008" xr:uid="{CB6C5EA5-C798-4083-AD48-9753EC202E40}"/>
    <hyperlink ref="F110" r:id="rId450" display="http://maps.google.com/?output=embed&amp;q=43.82233333,-69.60913333" xr:uid="{420505D3-F17C-421A-8AB7-8AD4935CA71C}"/>
    <hyperlink ref="G110" r:id="rId451" display="http://maps.google.com/?output=embed&amp;q=43.82233333,-69.60913333" xr:uid="{C29E2FB6-97CE-43DB-9726-4BB24E0925CB}"/>
    <hyperlink ref="P110" r:id="rId452" display="http://www.usharbormaster.com/secure/AuxAidReport_new.cfm?id=29008" xr:uid="{CEBE297B-64DE-4BE8-840C-2B6F0D37C543}"/>
    <hyperlink ref="E111" r:id="rId453" display="http://www.usharbormaster.com/secure/auxview.cfm?recordid=32329" xr:uid="{9A534406-B712-44A1-ABD3-B1D5EDDE7CE2}"/>
    <hyperlink ref="F111" r:id="rId454" display="http://maps.google.com/?output=embed&amp;q=43.82227778,-69.60813889" xr:uid="{90AFBCF0-1CEC-49A3-BC38-222EC8F08423}"/>
    <hyperlink ref="G111" r:id="rId455" display="http://maps.google.com/?output=embed&amp;q=43.82227778,-69.60813889" xr:uid="{7B535189-4ABB-43D8-82A7-65F477553C91}"/>
    <hyperlink ref="P111" r:id="rId456" display="http://www.usharbormaster.com/secure/AuxAidReport_new.cfm?id=32329" xr:uid="{0299601B-6ACE-43D5-993A-8EB2C101B7C7}"/>
    <hyperlink ref="E112" r:id="rId457" display="http://www.usharbormaster.com/secure/auxview.cfm?recordid=30347" xr:uid="{DA01F883-CEBF-495C-8FB9-2121F1FEDA06}"/>
    <hyperlink ref="F112" r:id="rId458" display="http://maps.google.com/?output=embed&amp;q=43.10620000,-70.85580000" xr:uid="{FF0E6B54-338F-45CB-8B97-52971ED46F83}"/>
    <hyperlink ref="G112" r:id="rId459" display="http://maps.google.com/?output=embed&amp;q=43.10620000,-70.85580000" xr:uid="{EA907F79-4107-4A81-A236-1F8B299E89F6}"/>
    <hyperlink ref="P112" r:id="rId460" display="http://www.usharbormaster.com/secure/AuxAidReport_new.cfm?id=30347" xr:uid="{7A27E6CD-A557-462A-983D-E8AD55506C5E}"/>
    <hyperlink ref="E113" r:id="rId461" display="http://www.usharbormaster.com/secure/auxview.cfm?recordid=30349" xr:uid="{C1023E2E-F684-422B-9AAA-38EDEF08C74B}"/>
    <hyperlink ref="F113" r:id="rId462" display="http://maps.google.com/?output=embed&amp;q=43.10633333,-70.85646667" xr:uid="{7A437D8D-4958-4494-8C22-036635E33C53}"/>
    <hyperlink ref="G113" r:id="rId463" display="http://maps.google.com/?output=embed&amp;q=43.10633333,-70.85646667" xr:uid="{583C308B-5618-4738-AF4F-2411D0ECF6EE}"/>
    <hyperlink ref="P113" r:id="rId464" display="http://www.usharbormaster.com/secure/AuxAidReport_new.cfm?id=30349" xr:uid="{07E3F160-DFA1-4F34-9C25-9929CD3D19D7}"/>
    <hyperlink ref="E114" r:id="rId465" display="http://www.usharbormaster.com/secure/auxview.cfm?recordid=30350" xr:uid="{C944A400-750F-4F74-A5F5-79EFFC09AF42}"/>
    <hyperlink ref="F114" r:id="rId466" display="http://maps.google.com/?output=embed&amp;q=43.11321667,-70.86211667" xr:uid="{01B5F797-2455-4946-BDCB-EB411ABCAD1A}"/>
    <hyperlink ref="G114" r:id="rId467" display="http://maps.google.com/?output=embed&amp;q=43.11321667,-70.86211667" xr:uid="{62A1AA21-55BD-47CD-B6A7-68EA36634A47}"/>
    <hyperlink ref="P114" r:id="rId468" display="http://www.usharbormaster.com/secure/AuxAidReport_new.cfm?id=30350" xr:uid="{435A91C7-B94B-44BE-81EA-4B2FF57CB80E}"/>
    <hyperlink ref="E115" r:id="rId469" display="http://www.usharbormaster.com/secure/auxview.cfm?recordid=30351" xr:uid="{5FC50572-F77A-4EBB-962F-A2421C444C5D}"/>
    <hyperlink ref="F115" r:id="rId470" display="http://maps.google.com/?output=embed&amp;q=43.11333333,-70.86275000" xr:uid="{7B427433-ED4A-412F-A19C-389FCE89096F}"/>
    <hyperlink ref="G115" r:id="rId471" display="http://maps.google.com/?output=embed&amp;q=43.11333333,-70.86275000" xr:uid="{908F3A91-8A8C-4C20-8E8C-67337AEDC821}"/>
    <hyperlink ref="P115" r:id="rId472" display="http://www.usharbormaster.com/secure/AuxAidReport_new.cfm?id=30351" xr:uid="{5CFD186D-EF3F-4A7D-B61F-43E58B74ABB2}"/>
    <hyperlink ref="E116" r:id="rId473" display="http://www.usharbormaster.com/secure/auxview.cfm?recordid=30352" xr:uid="{CD948393-0134-41D0-A03E-22B2746CF9D8}"/>
    <hyperlink ref="F116" r:id="rId474" display="http://maps.google.com/?output=embed&amp;q=43.11130000,-70.86035000" xr:uid="{4E6B3033-7723-46EF-B2A9-C4C7E164F7D0}"/>
    <hyperlink ref="G116" r:id="rId475" display="http://maps.google.com/?output=embed&amp;q=43.11130000,-70.86035000" xr:uid="{E30C5801-129C-4A8E-B409-1D14F7752D45}"/>
    <hyperlink ref="P116" r:id="rId476" display="http://www.usharbormaster.com/secure/AuxAidReport_new.cfm?id=30352" xr:uid="{55B46083-FBC3-46B0-A213-7C21F1C39C87}"/>
    <hyperlink ref="E117" r:id="rId477" display="http://www.usharbormaster.com/secure/auxview.cfm?recordid=30353" xr:uid="{22EA30E7-BEE3-4275-BC3A-EF1A93B76B7C}"/>
    <hyperlink ref="F117" r:id="rId478" display="http://maps.google.com/?output=embed&amp;q=43.11146667,-70.86100000" xr:uid="{C7F62516-ABEE-4DBC-8688-7B885668BE11}"/>
    <hyperlink ref="G117" r:id="rId479" display="http://maps.google.com/?output=embed&amp;q=43.11146667,-70.86100000" xr:uid="{7AE85620-51A3-4DCA-9338-5EA3B3F9BD33}"/>
    <hyperlink ref="P117" r:id="rId480" display="http://www.usharbormaster.com/secure/AuxAidReport_new.cfm?id=30353" xr:uid="{248A9F0D-C857-4CED-B31B-0A4FE98BC150}"/>
    <hyperlink ref="E118" r:id="rId481" display="http://www.usharbormaster.com/secure/auxview.cfm?recordid=30354" xr:uid="{25540301-CF83-465D-AA05-EFBDB0517F53}"/>
    <hyperlink ref="F118" r:id="rId482" display="http://maps.google.com/?output=embed&amp;q=43.10953333,-70.85875000" xr:uid="{32938389-36D5-45E7-9F4C-EEF16F12C5C0}"/>
    <hyperlink ref="G118" r:id="rId483" display="http://maps.google.com/?output=embed&amp;q=43.10953333,-70.85875000" xr:uid="{5BD9FB8E-54CD-487B-A9F8-71F53F1383DD}"/>
    <hyperlink ref="P118" r:id="rId484" display="http://www.usharbormaster.com/secure/AuxAidReport_new.cfm?id=30354" xr:uid="{9E5D09F8-2830-415B-8514-EE3E93B8884A}"/>
    <hyperlink ref="E119" r:id="rId485" display="http://www.usharbormaster.com/secure/auxview.cfm?recordid=30355" xr:uid="{523510CE-3370-4EF0-AC89-DE6BEBD56E05}"/>
    <hyperlink ref="F119" r:id="rId486" display="http://maps.google.com/?output=embed&amp;q=43.10960000,-70.85918333" xr:uid="{9257C3B4-DD04-4CA3-B0D0-CAE663D432A5}"/>
    <hyperlink ref="G119" r:id="rId487" display="http://maps.google.com/?output=embed&amp;q=43.10960000,-70.85918333" xr:uid="{6D3D2A80-1A90-4927-8377-601A5FE7276F}"/>
    <hyperlink ref="P119" r:id="rId488" display="http://www.usharbormaster.com/secure/AuxAidReport_new.cfm?id=30355" xr:uid="{9F19F167-3393-4795-B387-6069CC88DFAB}"/>
    <hyperlink ref="E120" r:id="rId489" display="http://www.usharbormaster.com/secure/auxview.cfm?recordid=30356" xr:uid="{96579BEE-AD5D-43E5-936D-6FC0F5C6491C}"/>
    <hyperlink ref="F120" r:id="rId490" display="http://maps.google.com/?output=embed&amp;q=43.10711667,-70.85658333" xr:uid="{BB4DCCD8-C057-4141-9308-7725541721D7}"/>
    <hyperlink ref="G120" r:id="rId491" display="http://maps.google.com/?output=embed&amp;q=43.10711667,-70.85658333" xr:uid="{438FB063-7417-4B64-8EED-CF50295B98AB}"/>
    <hyperlink ref="P120" r:id="rId492" display="http://www.usharbormaster.com/secure/AuxAidReport_new.cfm?id=30356" xr:uid="{69E2E9EB-7EAB-49D3-9813-E4815BC02515}"/>
    <hyperlink ref="E121" r:id="rId493" display="http://www.usharbormaster.com/secure/auxview.cfm?recordid=30357" xr:uid="{97A49B68-F683-48AE-AB0D-654FD6107A06}"/>
    <hyperlink ref="F121" r:id="rId494" display="http://maps.google.com/?output=embed&amp;q=43.10730000,-70.85711667" xr:uid="{202F8E73-E4B1-4C3F-BF71-A0553D96F01E}"/>
    <hyperlink ref="G121" r:id="rId495" display="http://maps.google.com/?output=embed&amp;q=43.10730000,-70.85711667" xr:uid="{B96ADE2D-375B-44CE-BDA1-5BABDBA799E8}"/>
    <hyperlink ref="P121" r:id="rId496" display="http://www.usharbormaster.com/secure/AuxAidReport_new.cfm?id=30357" xr:uid="{AF43496D-D388-46B6-80EC-ECFC29501A18}"/>
    <hyperlink ref="E122" r:id="rId497" display="http://www.usharbormaster.com/secure/auxview.cfm?recordid=33420" xr:uid="{A5B1D3FB-CA8D-4E56-84ED-14E9E09E2F86}"/>
    <hyperlink ref="F122" r:id="rId498" display="http://maps.google.com/?output=embed&amp;q=43.78541667,-69.87666667" xr:uid="{9E8C6AF4-637F-405A-9B8F-160442A74B61}"/>
    <hyperlink ref="G122" r:id="rId499" display="http://maps.google.com/?output=embed&amp;q=43.78541667,-69.87666667" xr:uid="{E7D40F70-686C-47A5-8B32-6FC53642E7DB}"/>
    <hyperlink ref="P122" r:id="rId500" display="http://www.usharbormaster.com/secure/AuxAidReport_new.cfm?id=33420" xr:uid="{A04213BA-E365-4BDF-AE5B-DBB92D339E94}"/>
    <hyperlink ref="E123" r:id="rId501" display="http://www.usharbormaster.com/secure/auxview.cfm?recordid=33419" xr:uid="{5B6D9BF5-29DF-49C9-BD66-7E4DA52D3993}"/>
    <hyperlink ref="F123" r:id="rId502" display="http://maps.google.com/?output=embed&amp;q=43.78550000,-69.87525000" xr:uid="{16802D5E-5423-41C9-BB44-A92105FA0020}"/>
    <hyperlink ref="G123" r:id="rId503" display="http://maps.google.com/?output=embed&amp;q=43.78550000,-69.87525000" xr:uid="{03B497CE-354E-474D-B91A-3780DED71DFD}"/>
    <hyperlink ref="P123" r:id="rId504" display="http://www.usharbormaster.com/secure/AuxAidReport_new.cfm?id=33419" xr:uid="{4E506B59-3FC2-457C-BBD1-869401D46293}"/>
    <hyperlink ref="E124" r:id="rId505" display="http://www.usharbormaster.com/secure/auxview.cfm?recordid=40111" xr:uid="{EED61B89-61FF-4080-8C91-EF41536111E2}"/>
    <hyperlink ref="F124" r:id="rId506" display="http://maps.google.com/?output=embed&amp;q=44.01953750,-69.54164444" xr:uid="{D020320D-A3E7-4227-8A0B-487C8C7E8C6A}"/>
    <hyperlink ref="G124" r:id="rId507" display="http://maps.google.com/?output=embed&amp;q=44.01953750,-69.54164444" xr:uid="{F59604E0-D868-4A6C-9A41-6A813E3C1543}"/>
    <hyperlink ref="P124" r:id="rId508" display="http://www.usharbormaster.com/secure/AuxAidReport_new.cfm?id=40111" xr:uid="{DFAE940B-56E7-4977-90B5-18043A19BA00}"/>
    <hyperlink ref="E125" r:id="rId509" display="http://www.usharbormaster.com/secure/auxview.cfm?recordid=40112" xr:uid="{33BDBC09-A945-4FD4-B0F7-D281A4FAA135}"/>
    <hyperlink ref="F125" r:id="rId510" display="http://maps.google.com/?output=embed&amp;q=44.01953750,-69.54164472" xr:uid="{B8FFD573-C2B9-4339-8350-062F0B987901}"/>
    <hyperlink ref="G125" r:id="rId511" display="http://maps.google.com/?output=embed&amp;q=44.01953750,-69.54164472" xr:uid="{25830B92-BB9E-459C-9960-B10E74B9932C}"/>
    <hyperlink ref="P125" r:id="rId512" display="http://www.usharbormaster.com/secure/AuxAidReport_new.cfm?id=40112" xr:uid="{2424FA36-5FD8-4859-9A69-99F20FBFEB04}"/>
    <hyperlink ref="E126" r:id="rId513" display="http://www.usharbormaster.com/secure/auxview.cfm?recordid=40113" xr:uid="{B79E24B1-E6DE-470F-9176-71CEF53DEE73}"/>
    <hyperlink ref="F126" r:id="rId514" display="http://maps.google.com/?output=embed&amp;q=44.01772056,-69.54325167" xr:uid="{1667F050-E0D4-49BB-A6B6-CEEC35C18028}"/>
    <hyperlink ref="G126" r:id="rId515" display="http://maps.google.com/?output=embed&amp;q=44.01772056,-69.54325167" xr:uid="{ABA4E9B8-AB41-4613-851D-BDDEEC9B14DA}"/>
    <hyperlink ref="P126" r:id="rId516" display="http://www.usharbormaster.com/secure/AuxAidReport_new.cfm?id=40113" xr:uid="{D1F8427A-D671-4026-B70B-A535C6501C3C}"/>
    <hyperlink ref="E127" r:id="rId517" display="http://www.usharbormaster.com/secure/auxview.cfm?recordid=32330" xr:uid="{BEC92BD0-9D2E-4B10-8E80-355E09C64A11}"/>
    <hyperlink ref="F127" r:id="rId518" display="http://maps.google.com/?output=embed&amp;q=43.81930556,-69.60566667" xr:uid="{EA72CF8F-40ED-42FE-9D8F-E9B30D4BA29B}"/>
    <hyperlink ref="G127" r:id="rId519" display="http://maps.google.com/?output=embed&amp;q=43.81930556,-69.60566667" xr:uid="{FFCD4BD0-EF12-4FC8-8EF6-4FFE37A10992}"/>
    <hyperlink ref="P127" r:id="rId520" display="http://www.usharbormaster.com/secure/AuxAidReport_new.cfm?id=32330" xr:uid="{65446051-B2C4-4F19-9446-A7D009CA69C2}"/>
    <hyperlink ref="E128" r:id="rId521" display="http://www.usharbormaster.com/secure/auxview.cfm?recordid=25102" xr:uid="{35D6DEA6-A0E7-4D79-94A7-F669CBC52648}"/>
    <hyperlink ref="F128" r:id="rId522" display="http://maps.google.com/?output=embed&amp;q=43.07944444,-70.70444444" xr:uid="{1552F344-194C-4242-BDF3-19B4294D729C}"/>
    <hyperlink ref="G128" r:id="rId523" display="http://maps.google.com/?output=embed&amp;q=43.07944444,-70.70444444" xr:uid="{BFECC488-B7AB-4E1C-A5FD-60E0BFC409D5}"/>
    <hyperlink ref="P128" r:id="rId524" display="http://www.usharbormaster.com/secure/AuxAidReport_new.cfm?id=25102" xr:uid="{EC098C04-C71F-4875-BC74-3449D47B62E1}"/>
    <hyperlink ref="E129" r:id="rId525" display="http://www.usharbormaster.com/secure/auxview.cfm?recordid=25103" xr:uid="{FB3F81BC-5F8E-4D6E-99A2-47E0835E00BC}"/>
    <hyperlink ref="F129" r:id="rId526" display="http://maps.google.com/?output=embed&amp;q=43.08019444,-70.70436111" xr:uid="{23CBF002-F0B4-4E6A-9962-76A7E195F156}"/>
    <hyperlink ref="G129" r:id="rId527" display="http://maps.google.com/?output=embed&amp;q=43.08019444,-70.70436111" xr:uid="{C4CEE940-F413-4315-BFF6-3A24AF40F684}"/>
    <hyperlink ref="P129" r:id="rId528" display="http://www.usharbormaster.com/secure/AuxAidReport_new.cfm?id=25103" xr:uid="{EBCA9F9B-BF89-48BD-A458-FDFF81F97CDD}"/>
    <hyperlink ref="E130" r:id="rId529" display="http://www.usharbormaster.com/secure/auxview.cfm?recordid=25104" xr:uid="{61BB44E9-C5D7-48F3-9D75-C2A0B04D97E4}"/>
    <hyperlink ref="F130" r:id="rId530" display="http://maps.google.com/?output=embed&amp;q=43.08100000,-70.70425000" xr:uid="{E579022C-2D99-41C0-8012-F6971C646E1A}"/>
    <hyperlink ref="G130" r:id="rId531" display="http://maps.google.com/?output=embed&amp;q=43.08100000,-70.70425000" xr:uid="{5B05AE6B-69D9-4CC0-94AD-61D05E8AF225}"/>
    <hyperlink ref="P130" r:id="rId532" display="http://www.usharbormaster.com/secure/AuxAidReport_new.cfm?id=25104" xr:uid="{F63FE1D5-5F79-4A40-824B-6851988EA63C}"/>
    <hyperlink ref="E131" r:id="rId533" display="http://www.usharbormaster.com/secure/auxview.cfm?recordid=41338" xr:uid="{8168309F-9FDF-415B-89CF-AE02BF9EEE44}"/>
    <hyperlink ref="F131" r:id="rId534" display="http://maps.google.com/?output=embed&amp;q=43.07851000,-70.70517694" xr:uid="{FFC55188-0C30-4F94-8D6D-FDEBD4BA3440}"/>
    <hyperlink ref="G131" r:id="rId535" display="http://maps.google.com/?output=embed&amp;q=43.07851000,-70.70517694" xr:uid="{023C195B-2764-412F-A661-26FCA5209876}"/>
    <hyperlink ref="P131" r:id="rId536" display="http://www.usharbormaster.com/secure/AuxAidReport_new.cfm?id=41338" xr:uid="{D0360360-ED18-4D81-8840-03B629DAB3DB}"/>
    <hyperlink ref="E132" r:id="rId537" display="http://www.usharbormaster.com/secure/auxview.cfm?recordid=41339" xr:uid="{79418D55-56BC-42A5-981D-71DF99BDB0BB}"/>
    <hyperlink ref="F132" r:id="rId538" display="http://maps.google.com/?output=embed&amp;q=43.07996389,-70.70794694" xr:uid="{CE47EBA5-EBB9-4087-BB70-CF16AA39BD9E}"/>
    <hyperlink ref="G132" r:id="rId539" display="http://maps.google.com/?output=embed&amp;q=43.07996389,-70.70794694" xr:uid="{9CAB7D05-2D64-422D-9ED4-11572AC95289}"/>
    <hyperlink ref="P132" r:id="rId540" display="http://www.usharbormaster.com/secure/AuxAidReport_new.cfm?id=41339" xr:uid="{31A7BAC8-D7A0-4DFF-A945-C0AE9BFA242B}"/>
    <hyperlink ref="E133" r:id="rId541" display="http://www.usharbormaster.com/secure/auxview.cfm?recordid=30051" xr:uid="{FBE30D33-7D6A-490E-86EB-C97E827CDCB7}"/>
    <hyperlink ref="F133" r:id="rId542" display="http://maps.google.com/?output=embed&amp;q=43.82133333,-69.64950000" xr:uid="{7C457704-E543-4D70-AE45-B99072FEE5F5}"/>
    <hyperlink ref="G133" r:id="rId543" display="http://maps.google.com/?output=embed&amp;q=43.82133333,-69.64950000" xr:uid="{39605307-641A-423B-93E7-DB541F8487E1}"/>
    <hyperlink ref="P133" r:id="rId544" display="http://www.usharbormaster.com/secure/AuxAidReport_new.cfm?id=30051" xr:uid="{CFA659AB-9135-4D71-A753-1072F76D3819}"/>
    <hyperlink ref="E134" r:id="rId545" display="http://www.usharbormaster.com/secure/auxview.cfm?recordid=30053" xr:uid="{86160540-CB11-46E2-A559-BE796BA48318}"/>
    <hyperlink ref="F134" r:id="rId546" display="http://maps.google.com/?output=embed&amp;q=43.83333361,-69.64933333" xr:uid="{E7672D88-25F5-466E-A94B-07427064BD98}"/>
    <hyperlink ref="G134" r:id="rId547" display="http://maps.google.com/?output=embed&amp;q=43.83333361,-69.64933333" xr:uid="{8DBE0B66-90F9-432F-8559-0D442D4BD8A3}"/>
    <hyperlink ref="P134" r:id="rId548" display="http://www.usharbormaster.com/secure/AuxAidReport_new.cfm?id=30053" xr:uid="{12620B57-B0AC-49ED-B4F0-E87D9631B862}"/>
    <hyperlink ref="E135" r:id="rId549" display="http://www.usharbormaster.com/secure/auxview.cfm?recordid=30052" xr:uid="{BB2BD388-481B-47A0-88E0-2BFC294113BE}"/>
    <hyperlink ref="F135" r:id="rId550" display="http://maps.google.com/?output=embed&amp;q=43.83083333,-69.64783333" xr:uid="{05D79A6B-D201-449D-90C7-E0770ECE2901}"/>
    <hyperlink ref="G135" r:id="rId551" display="http://maps.google.com/?output=embed&amp;q=43.83083333,-69.64783333" xr:uid="{2F2D5482-5D39-4D79-9857-497ABC97A5F7}"/>
    <hyperlink ref="P135" r:id="rId552" display="http://www.usharbormaster.com/secure/AuxAidReport_new.cfm?id=30052" xr:uid="{ED387573-B8CE-4C95-A596-3741266EFEBD}"/>
    <hyperlink ref="E136" r:id="rId553" display="http://www.usharbormaster.com/secure/auxview.cfm?recordid=42715" xr:uid="{10A8B328-3827-4F6C-81A1-6FDEC9A63743}"/>
    <hyperlink ref="F136" r:id="rId554" display="http://maps.google.com/?output=embed&amp;q=43.08035306,-70.75107778" xr:uid="{3BB70CE5-1AE8-4784-A5E8-47E0D71AA091}"/>
    <hyperlink ref="G136" r:id="rId555" display="http://maps.google.com/?output=embed&amp;q=43.08035306,-70.75107778" xr:uid="{1EDC79A0-3C22-498D-8255-9A7CDEFDFC6B}"/>
    <hyperlink ref="P136" r:id="rId556" display="http://www.usharbormaster.com/secure/AuxAidReport_new.cfm?id=42715" xr:uid="{1E551372-4396-400A-A47F-3FBA50B8A9AB}"/>
    <hyperlink ref="E137" r:id="rId557" display="http://www.usharbormaster.com/secure/auxview.cfm?recordid=42739" xr:uid="{D0257DB6-8D6F-4522-AEA8-48C484868B0C}"/>
    <hyperlink ref="F137" r:id="rId558" display="http://maps.google.com/?output=embed&amp;q=43.92102778,-69.59222222" xr:uid="{3965C8B0-19C0-4863-8DEF-3050BCF4777F}"/>
    <hyperlink ref="G137" r:id="rId559" display="http://maps.google.com/?output=embed&amp;q=43.92102778,-69.59222222" xr:uid="{C267883B-BADD-4754-BBCE-0AE8B3D497BA}"/>
    <hyperlink ref="P137" r:id="rId560" display="http://www.usharbormaster.com/secure/AuxAidReport_new.cfm?id=42739" xr:uid="{33BEBB77-4C15-43D7-820D-1DDD41A6A02F}"/>
    <hyperlink ref="E138" r:id="rId561" display="http://www.usharbormaster.com/secure/auxview.cfm?recordid=44045" xr:uid="{3240AB14-6A2C-403D-8B3F-EF5890265E31}"/>
    <hyperlink ref="F138" r:id="rId562" display="http://maps.google.com/?output=embed&amp;q=43.92415556,-69.58347222" xr:uid="{01C84FE1-8327-4B0E-B3E1-2D9C9977F333}"/>
    <hyperlink ref="G138" r:id="rId563" display="http://maps.google.com/?output=embed&amp;q=43.92415556,-69.58347222" xr:uid="{FECB3598-65D8-4F14-9054-39D57C8FFCF8}"/>
    <hyperlink ref="P138" r:id="rId564" display="http://www.usharbormaster.com/secure/AuxAidReport_new.cfm?id=44045" xr:uid="{EFE875C9-CA1D-4948-BA07-E812CB5380C2}"/>
    <hyperlink ref="E139" r:id="rId565" display="http://www.usharbormaster.com/secure/auxview.cfm?recordid=40156" xr:uid="{C92F2537-47EA-4685-906B-91814BAC9EFC}"/>
    <hyperlink ref="F139" r:id="rId566" display="http://maps.google.com/?output=embed&amp;q=43.92856667,-69.26430000" xr:uid="{D85B73A1-A39B-4CCD-B452-21CFEB4F0460}"/>
    <hyperlink ref="G139" r:id="rId567" display="http://maps.google.com/?output=embed&amp;q=43.92856667,-69.26430000" xr:uid="{BCDB2D05-B649-4BC5-90AA-0BA3448253B0}"/>
    <hyperlink ref="P139" r:id="rId568" display="http://www.usharbormaster.com/secure/AuxAidReport_new.cfm?id=40156" xr:uid="{D0707A4B-4542-41FB-BAEA-99B7EBE91BF4}"/>
    <hyperlink ref="E140" r:id="rId569" display="http://www.usharbormaster.com/secure/auxview.cfm?recordid=40157" xr:uid="{440EAECE-3794-4D97-ACD4-062C08DBD293}"/>
    <hyperlink ref="F140" r:id="rId570" display="http://maps.google.com/?output=embed&amp;q=43.92893333,-69.26405000" xr:uid="{DE7054A2-4ED8-4886-A4AB-5F6C95545694}"/>
    <hyperlink ref="G140" r:id="rId571" display="http://maps.google.com/?output=embed&amp;q=43.92893333,-69.26405000" xr:uid="{2AC96695-22F9-4E28-AD9F-4960FF7BE5B3}"/>
    <hyperlink ref="P140" r:id="rId572" display="http://www.usharbormaster.com/secure/AuxAidReport_new.cfm?id=40157" xr:uid="{54B4F9C7-AE10-48FB-A9E7-9D3122D8B004}"/>
    <hyperlink ref="E141" r:id="rId573" display="http://www.usharbormaster.com/secure/auxview.cfm?recordid=40158" xr:uid="{7EEB0ECF-2A41-4FA0-9FD9-BAD738740537}"/>
    <hyperlink ref="F141" r:id="rId574" display="http://maps.google.com/?output=embed&amp;q=43.92988333,-69.26536667" xr:uid="{FFDF1331-FB1A-4C9C-B7D4-FE5D851891F2}"/>
    <hyperlink ref="G141" r:id="rId575" display="http://maps.google.com/?output=embed&amp;q=43.92988333,-69.26536667" xr:uid="{59B0F65F-4C38-4F50-8A60-EC4D0A23F1A3}"/>
    <hyperlink ref="P141" r:id="rId576" display="http://www.usharbormaster.com/secure/AuxAidReport_new.cfm?id=40158" xr:uid="{AC81D4F8-888B-4F6E-BE29-894F8187EE18}"/>
    <hyperlink ref="E142" r:id="rId577" display="http://www.usharbormaster.com/secure/auxview.cfm?recordid=40159" xr:uid="{7EAA59F9-99CD-4955-827C-0B9998AD5C86}"/>
    <hyperlink ref="F142" r:id="rId578" display="http://maps.google.com/?output=embed&amp;q=43.93038333,-69.26486667" xr:uid="{C2E251A9-DC08-4FBE-8CE7-33FDEDE89112}"/>
    <hyperlink ref="G142" r:id="rId579" display="http://maps.google.com/?output=embed&amp;q=43.93038333,-69.26486667" xr:uid="{7C60DFAC-D769-4B6D-81B8-311E26B5C45E}"/>
    <hyperlink ref="P142" r:id="rId580" display="http://www.usharbormaster.com/secure/AuxAidReport_new.cfm?id=40159" xr:uid="{6649E9E8-CB09-4848-A77A-C152FBEA37A8}"/>
    <hyperlink ref="E143" r:id="rId581" display="http://www.usharbormaster.com/secure/auxview.cfm?recordid=28309" xr:uid="{4932208C-994A-43AD-9A96-67F000CF717B}"/>
    <hyperlink ref="F143" r:id="rId582" display="http://maps.google.com/?output=embed&amp;q=43.72446667,-70.19663333" xr:uid="{E4FC55A5-8610-4408-8EFA-36C1F1082870}"/>
    <hyperlink ref="G143" r:id="rId583" display="http://maps.google.com/?output=embed&amp;q=43.72446667,-70.19663333" xr:uid="{355A8A80-0B6A-47A4-9E5A-9908574C2AF2}"/>
    <hyperlink ref="P143" r:id="rId584" display="http://www.usharbormaster.com/secure/AuxAidReport_new.cfm?id=28309" xr:uid="{D63F1EE4-36B3-4E4C-AB63-9C7CCAC400DA}"/>
    <hyperlink ref="E144" r:id="rId585" display="http://www.usharbormaster.com/secure/auxview.cfm?recordid=28308" xr:uid="{D64E6DE4-5BDD-47F7-9E79-07403A8B137E}"/>
    <hyperlink ref="F144" r:id="rId586" display="http://maps.google.com/?output=embed&amp;q=43.72520000,-70.19665000" xr:uid="{B363B6D3-E809-403A-868B-2058F2F1ADF0}"/>
    <hyperlink ref="G144" r:id="rId587" display="http://maps.google.com/?output=embed&amp;q=43.72520000,-70.19665000" xr:uid="{41B80E40-121F-457F-B864-F7A0308ACBEB}"/>
    <hyperlink ref="P144" r:id="rId588" display="http://www.usharbormaster.com/secure/AuxAidReport_new.cfm?id=28308" xr:uid="{C216732E-1885-40B8-A0C8-7767369F9A5B}"/>
    <hyperlink ref="E145" r:id="rId589" display="http://www.usharbormaster.com/secure/auxview.cfm?recordid=31214" xr:uid="{5BDD802B-9D74-452F-BA1A-EB49B8A2433A}"/>
    <hyperlink ref="F145" r:id="rId590" display="http://maps.google.com/?output=embed&amp;q=43.74948333,-69.98943333" xr:uid="{ED59EEF7-7B3B-4B3C-BB66-665E5653FDAB}"/>
    <hyperlink ref="G145" r:id="rId591" display="http://maps.google.com/?output=embed&amp;q=43.74948333,-69.98943333" xr:uid="{D1FE1D60-90B8-47C2-9333-B9E87EA5F7A5}"/>
    <hyperlink ref="P145" r:id="rId592" display="http://www.usharbormaster.com/secure/AuxAidReport_new.cfm?id=31214" xr:uid="{E967AEF9-F642-4A98-8B72-602ACA0F8BC9}"/>
    <hyperlink ref="E146" r:id="rId593" display="http://www.usharbormaster.com/secure/auxview.cfm?recordid=36715" xr:uid="{9221D6DF-0A59-4FDC-9351-FFB4EFD493D3}"/>
    <hyperlink ref="F146" r:id="rId594" display="http://maps.google.com/?output=embed&amp;q=43.74966667,-69.98921667" xr:uid="{01CA1BE2-2BAF-4D6C-AF4F-B97873C60F41}"/>
    <hyperlink ref="G146" r:id="rId595" display="http://maps.google.com/?output=embed&amp;q=43.74966667,-69.98921667" xr:uid="{5A81674C-CDB5-4CE9-8606-1AAD1034D8CE}"/>
    <hyperlink ref="P146" r:id="rId596" display="http://www.usharbormaster.com/secure/AuxAidReport_new.cfm?id=36715" xr:uid="{C21C1BF7-A390-4FEF-ADB3-1557108EE567}"/>
    <hyperlink ref="E147" r:id="rId597" display="http://www.usharbormaster.com/secure/auxview.cfm?recordid=28873" xr:uid="{C6494748-B69C-4D20-BB86-F630B62657A7}"/>
    <hyperlink ref="F147" r:id="rId598" display="http://maps.google.com/?output=embed&amp;q=44.08941667,-69.79125000" xr:uid="{604279C6-8EFC-4C5F-A13A-A09F9EFD3DD3}"/>
    <hyperlink ref="G147" r:id="rId599" display="http://maps.google.com/?output=embed&amp;q=44.08941667,-69.79125000" xr:uid="{CEEB49C5-A5A7-4FEC-846B-2F017DDE7D0F}"/>
    <hyperlink ref="P147" r:id="rId600" display="http://www.usharbormaster.com/secure/AuxAidReport_new.cfm?id=28873" xr:uid="{4E0D6898-922F-415A-9981-E3E4981C12EE}"/>
    <hyperlink ref="E148" r:id="rId601" display="http://www.usharbormaster.com/secure/auxview.cfm?recordid=28875" xr:uid="{4318908D-C22E-44A3-900D-104454975EF9}"/>
    <hyperlink ref="F148" r:id="rId602" display="http://maps.google.com/?output=embed&amp;q=44.08705000,-69.79863333" xr:uid="{8002FE71-DB70-49FD-99E1-43A29FAF6556}"/>
    <hyperlink ref="G148" r:id="rId603" display="http://maps.google.com/?output=embed&amp;q=44.08705000,-69.79863333" xr:uid="{24918C4F-AD9D-4748-8D9B-4327D8966802}"/>
    <hyperlink ref="P148" r:id="rId604" display="http://www.usharbormaster.com/secure/AuxAidReport_new.cfm?id=28875" xr:uid="{F2768DC4-C3C3-4F15-8EBF-7B7E8C7EBAFC}"/>
    <hyperlink ref="E149" r:id="rId605" display="http://www.usharbormaster.com/secure/auxview.cfm?recordid=28876" xr:uid="{646C9BE9-C192-4D55-8DD1-C03C20F6DE6D}"/>
    <hyperlink ref="F149" r:id="rId606" display="http://maps.google.com/?output=embed&amp;q=44.07900000,-69.80011111" xr:uid="{B57498B2-6F1B-4443-B849-3AB2CD5211F8}"/>
    <hyperlink ref="G149" r:id="rId607" display="http://maps.google.com/?output=embed&amp;q=44.07900000,-69.80011111" xr:uid="{F79D6AF9-0EE5-4446-882E-892E93AF1AB8}"/>
    <hyperlink ref="P149" r:id="rId608" display="http://www.usharbormaster.com/secure/AuxAidReport_new.cfm?id=28876" xr:uid="{46D24F50-8873-453D-B627-AFD7BB23E086}"/>
    <hyperlink ref="E150" r:id="rId609" display="http://www.usharbormaster.com/secure/auxview.cfm?recordid=35450" xr:uid="{7AD9027C-8E55-4854-8CE7-673F0C08EACA}"/>
    <hyperlink ref="F150" r:id="rId610" display="http://maps.google.com/?output=embed&amp;q=43.83210278,-69.73617222" xr:uid="{455BC67E-152D-46C8-8120-235D0CB7F9D7}"/>
    <hyperlink ref="G150" r:id="rId611" display="http://maps.google.com/?output=embed&amp;q=43.83210278,-69.73617222" xr:uid="{6D49EB4C-8F26-482C-ABF7-0B1C53CEDEF5}"/>
    <hyperlink ref="P150" r:id="rId612" display="http://www.usharbormaster.com/secure/AuxAidReport_new.cfm?id=35450" xr:uid="{56C12ADB-FAA8-4659-9F2A-1B2890CB3E7A}"/>
    <hyperlink ref="E151" r:id="rId613" display="http://www.usharbormaster.com/secure/auxview.cfm?recordid=30638" xr:uid="{CCE2C8BB-2417-4F08-8D1F-DDBB18C39A8B}"/>
    <hyperlink ref="F151" r:id="rId614" display="http://maps.google.com/?output=embed&amp;q=43.78936111,-70.15788889" xr:uid="{61B1A6EF-310F-4608-A326-671C1FBB3334}"/>
    <hyperlink ref="G151" r:id="rId615" display="http://maps.google.com/?output=embed&amp;q=43.78936111,-70.15788889" xr:uid="{2BB78441-9628-4B29-A63F-EFE4D4237F9C}"/>
    <hyperlink ref="P151" r:id="rId616" display="http://www.usharbormaster.com/secure/AuxAidReport_new.cfm?id=30638" xr:uid="{9943CAB7-9C0A-461B-84DE-2008C5806EF2}"/>
    <hyperlink ref="E152" r:id="rId617" display="http://www.usharbormaster.com/secure/auxview.cfm?recordid=30639" xr:uid="{A542FDC1-1A22-48FF-8E02-FE2568B66EC1}"/>
    <hyperlink ref="F152" r:id="rId618" display="http://maps.google.com/?output=embed&amp;q=43.79240000,-70.15026667" xr:uid="{12CCB72A-2C5F-40CD-BDB2-92B428E85B0B}"/>
    <hyperlink ref="G152" r:id="rId619" display="http://maps.google.com/?output=embed&amp;q=43.79240000,-70.15026667" xr:uid="{894E4CD1-4C62-4905-A657-0DE903EA8ED0}"/>
    <hyperlink ref="P152" r:id="rId620" display="http://www.usharbormaster.com/secure/AuxAidReport_new.cfm?id=30639" xr:uid="{571FBA6D-AE40-41A3-B36B-DDFD3315E8C9}"/>
    <hyperlink ref="E153" r:id="rId621" display="http://www.usharbormaster.com/secure/auxview.cfm?recordid=43985" xr:uid="{DCA10ACA-E60D-4401-B8A5-F6F5F1B88A22}"/>
    <hyperlink ref="F153" r:id="rId622" display="http://maps.google.com/?output=embed&amp;q=43.81990000,-69.98470806" xr:uid="{237EE46A-B73A-4CF1-9B87-CF48BF5A58BD}"/>
    <hyperlink ref="G153" r:id="rId623" display="http://maps.google.com/?output=embed&amp;q=43.81990000,-69.98470806" xr:uid="{C866D1C5-9A6F-4A53-9273-0DECAF7AC734}"/>
    <hyperlink ref="P153" r:id="rId624" display="http://www.usharbormaster.com/secure/AuxAidReport_new.cfm?id=43985" xr:uid="{9B58657F-35B8-4FB3-B508-DA4DD7B87F0F}"/>
    <hyperlink ref="E154" r:id="rId625" display="http://www.usharbormaster.com/secure/auxview.cfm?recordid=36839" xr:uid="{51416240-AF8F-4B21-9A7F-F9B2BB19E760}"/>
    <hyperlink ref="F154" r:id="rId626" display="http://maps.google.com/?output=embed&amp;q=43.46347222,-70.39350000" xr:uid="{4D9761C8-A177-482A-B6C8-16BF3387AA7B}"/>
    <hyperlink ref="G154" r:id="rId627" display="http://maps.google.com/?output=embed&amp;q=43.46347222,-70.39350000" xr:uid="{221869C1-193D-47C1-8DF1-E81731A84EDC}"/>
    <hyperlink ref="P154" r:id="rId628" display="http://www.usharbormaster.com/secure/AuxAidReport_new.cfm?id=36839" xr:uid="{B526EC6E-4686-4E40-B4C0-5FFFD7BB587A}"/>
    <hyperlink ref="E155" r:id="rId629" display="http://www.usharbormaster.com/secure/auxview.cfm?recordid=25874" xr:uid="{A47FB661-D539-480C-A3E9-B450D6C7D894}"/>
    <hyperlink ref="F155" r:id="rId630" display="http://maps.google.com/?output=embed&amp;q=43.47122222,-70.39808333" xr:uid="{E8381A9A-95A6-470F-AEC2-1B39A921CB81}"/>
    <hyperlink ref="G155" r:id="rId631" display="http://maps.google.com/?output=embed&amp;q=43.47122222,-70.39808333" xr:uid="{78675B9A-4B39-4446-8124-98E6CF328423}"/>
    <hyperlink ref="P155" r:id="rId632" display="http://www.usharbormaster.com/secure/AuxAidReport_new.cfm?id=25874" xr:uid="{600ACE0D-A17E-4296-951F-7015ED5A1741}"/>
    <hyperlink ref="E156" r:id="rId633" display="http://www.usharbormaster.com/secure/auxview.cfm?recordid=36841" xr:uid="{1AF35BAE-7A86-4B0B-96B7-08A557969A35}"/>
    <hyperlink ref="F156" r:id="rId634" display="http://maps.google.com/?output=embed&amp;q=43.48305556,-70.42330556" xr:uid="{8089EA03-CD02-48F3-8D44-2DCFB5CA1639}"/>
    <hyperlink ref="G156" r:id="rId635" display="http://maps.google.com/?output=embed&amp;q=43.48305556,-70.42330556" xr:uid="{0BA10D68-A881-4820-9127-DA909D36201F}"/>
    <hyperlink ref="P156" r:id="rId636" display="http://www.usharbormaster.com/secure/AuxAidReport_new.cfm?id=36841" xr:uid="{1F171F3F-A81B-4C02-B5CF-BD21FFA8009D}"/>
    <hyperlink ref="E157" r:id="rId637" display="http://www.usharbormaster.com/secure/auxview.cfm?recordid=25878" xr:uid="{78FFEF98-42D3-412C-924F-2E51186E0329}"/>
    <hyperlink ref="F157" r:id="rId638" display="http://maps.google.com/?output=embed&amp;q=43.49202778,-70.43936111" xr:uid="{64274824-823C-448B-9CB6-ED1152697103}"/>
    <hyperlink ref="G157" r:id="rId639" display="http://maps.google.com/?output=embed&amp;q=43.49202778,-70.43936111" xr:uid="{866F2320-B399-4083-BF1D-9852190C3E13}"/>
    <hyperlink ref="P157" r:id="rId640" display="http://www.usharbormaster.com/secure/AuxAidReport_new.cfm?id=25878" xr:uid="{109D2AD5-53A8-4D40-AF27-F7C3BE579512}"/>
    <hyperlink ref="E158" r:id="rId641" display="http://www.usharbormaster.com/secure/auxview.cfm?recordid=36842" xr:uid="{5D1F45E7-7ED4-41B4-9AA9-78F71FB438D7}"/>
    <hyperlink ref="F158" r:id="rId642" display="http://maps.google.com/?output=embed&amp;q=43.48780556,-70.43361111" xr:uid="{BEB934B6-DCB1-46B9-B307-7AA0D57208E2}"/>
    <hyperlink ref="G158" r:id="rId643" display="http://maps.google.com/?output=embed&amp;q=43.48780556,-70.43361111" xr:uid="{94D1B1F8-494B-4229-8C96-0CE2204EDE46}"/>
    <hyperlink ref="P158" r:id="rId644" display="http://www.usharbormaster.com/secure/AuxAidReport_new.cfm?id=36842" xr:uid="{D2E316BF-354C-43AE-974A-EACB3568D67E}"/>
    <hyperlink ref="E159" r:id="rId645" display="http://www.usharbormaster.com/secure/auxview.cfm?recordid=25871" xr:uid="{1981DC2A-23B3-435A-BC46-1FEB77CDCB87}"/>
    <hyperlink ref="F159" r:id="rId646" display="http://maps.google.com/?output=embed&amp;q=43.46166667,-70.37672222" xr:uid="{9CDFB5B5-C12E-44B2-AC29-1E3EBE77BA35}"/>
    <hyperlink ref="G159" r:id="rId647" display="http://maps.google.com/?output=embed&amp;q=43.46166667,-70.37672222" xr:uid="{D1049551-0AA2-4511-AF6C-22DE312CE432}"/>
    <hyperlink ref="P159" r:id="rId648" display="http://www.usharbormaster.com/secure/AuxAidReport_new.cfm?id=25871" xr:uid="{18317696-D6DD-4B7C-B917-DDE80D135131}"/>
    <hyperlink ref="E160" r:id="rId649" display="http://www.usharbormaster.com/secure/auxview.cfm?recordid=25877" xr:uid="{97A3C45E-6B45-48CC-86D9-D25E3CE82AF1}"/>
    <hyperlink ref="F160" r:id="rId650" display="http://maps.google.com/?output=embed&amp;q=43.48063889,-70.41808333" xr:uid="{F92F5FF8-EAF5-462C-BA8B-A3C3D8DA3D37}"/>
    <hyperlink ref="G160" r:id="rId651" display="http://maps.google.com/?output=embed&amp;q=43.48063889,-70.41808333" xr:uid="{36F6E7D5-D04D-43AD-9C61-50223A5DCB3B}"/>
    <hyperlink ref="P160" r:id="rId652" display="http://www.usharbormaster.com/secure/AuxAidReport_new.cfm?id=25877" xr:uid="{5447AF22-F03C-450F-B480-BB94E1CD8976}"/>
    <hyperlink ref="E161" r:id="rId653" display="http://www.usharbormaster.com/secure/auxview.cfm?recordid=25872" xr:uid="{03F56087-FC5F-44D3-81F5-C15FEF2B60F5}"/>
    <hyperlink ref="F161" r:id="rId654" display="http://maps.google.com/?output=embed&amp;q=43.46180556,-70.38816667" xr:uid="{9425707D-23D7-4E9A-A5D3-6BB0C10EEC7B}"/>
    <hyperlink ref="G161" r:id="rId655" display="http://maps.google.com/?output=embed&amp;q=43.46180556,-70.38816667" xr:uid="{487ABDC5-3BC5-41F9-89FB-A94CD2A6176B}"/>
    <hyperlink ref="P161" r:id="rId656" display="http://www.usharbormaster.com/secure/AuxAidReport_new.cfm?id=25872" xr:uid="{BE80DE1B-8BD9-4A63-BF8F-25454AB63D4E}"/>
    <hyperlink ref="E162" r:id="rId657" display="http://www.usharbormaster.com/secure/auxview.cfm?recordid=25876" xr:uid="{A111769D-224A-4400-A4A5-A03E05BF413C}"/>
    <hyperlink ref="F162" r:id="rId658" display="http://maps.google.com/?output=embed&amp;q=43.47886111,-70.41100000" xr:uid="{C48662BB-9E64-4866-ACFA-618CB64F30CC}"/>
    <hyperlink ref="G162" r:id="rId659" display="http://maps.google.com/?output=embed&amp;q=43.47886111,-70.41100000" xr:uid="{72402E58-6017-4A94-AF4E-E739728D629C}"/>
    <hyperlink ref="P162" r:id="rId660" display="http://www.usharbormaster.com/secure/AuxAidReport_new.cfm?id=25876" xr:uid="{2990976B-3E62-4EE8-9680-9AD26D4D2F6B}"/>
    <hyperlink ref="E163" r:id="rId661" display="http://www.usharbormaster.com/secure/auxview.cfm?recordid=36840" xr:uid="{9CC928EE-C216-4BA1-8EF8-2C003DBE7FF7}"/>
    <hyperlink ref="F163" r:id="rId662" display="http://maps.google.com/?output=embed&amp;q=43.47316667,-70.40125000" xr:uid="{02FEFFAA-72F1-41CD-AEBF-E4300736233C}"/>
    <hyperlink ref="G163" r:id="rId663" display="http://maps.google.com/?output=embed&amp;q=43.47316667,-70.40125000" xr:uid="{8F0CEA3E-D6EE-4749-912F-490590410F00}"/>
    <hyperlink ref="P163" r:id="rId664" display="http://www.usharbormaster.com/secure/AuxAidReport_new.cfm?id=36840" xr:uid="{46660CAA-FC12-45AE-8086-0DBA92DFB448}"/>
    <hyperlink ref="E164" r:id="rId665" display="http://www.usharbormaster.com/secure/auxview.cfm?recordid=25873" xr:uid="{9E08FE13-F93C-40D9-99CA-8D9F76B129DD}"/>
    <hyperlink ref="F164" r:id="rId666" display="http://maps.google.com/?output=embed&amp;q=43.46555556,-70.39444444" xr:uid="{8A8C47D6-BB2F-4E30-9956-03E17C453F23}"/>
    <hyperlink ref="G164" r:id="rId667" display="http://maps.google.com/?output=embed&amp;q=43.46555556,-70.39444444" xr:uid="{9D564C28-E0C8-4710-8348-A0D489F6CC77}"/>
    <hyperlink ref="P164" r:id="rId668" display="http://www.usharbormaster.com/secure/AuxAidReport_new.cfm?id=25873" xr:uid="{B7AEBD93-7FB2-4D32-8ADE-5DB2DC490805}"/>
    <hyperlink ref="E165" r:id="rId669" display="http://www.usharbormaster.com/secure/auxview.cfm?recordid=26239" xr:uid="{69BF0A5D-198E-426B-9BB3-CAA7C8789AC8}"/>
    <hyperlink ref="F165" r:id="rId670" display="http://maps.google.com/?output=embed&amp;q=43.07935333,-70.74055167" xr:uid="{855C0F7A-C887-4671-99EC-1AACE987E037}"/>
    <hyperlink ref="G165" r:id="rId671" display="http://maps.google.com/?output=embed&amp;q=43.07935333,-70.74055167" xr:uid="{4FF0C3AC-D0AA-469F-BC75-9FD8CC1FDE1D}"/>
    <hyperlink ref="P165" r:id="rId672" display="http://www.usharbormaster.com/secure/AuxAidReport_new.cfm?id=26239" xr:uid="{A8743310-2189-48DA-86C0-5820AFF37982}"/>
    <hyperlink ref="E166" r:id="rId673" display="http://www.usharbormaster.com/secure/auxview.cfm?recordid=26240" xr:uid="{48D637D0-70CD-47ED-9BD2-A3026FADA4F8}"/>
    <hyperlink ref="F166" r:id="rId674" display="http://maps.google.com/?output=embed&amp;q=43.07946333,-70.74115333" xr:uid="{AFFFDF8C-804D-49AC-ADC7-486B8128BBD2}"/>
    <hyperlink ref="G166" r:id="rId675" display="http://maps.google.com/?output=embed&amp;q=43.07946333,-70.74115333" xr:uid="{BA21F364-4D98-403E-96D7-319B6E588840}"/>
    <hyperlink ref="P166" r:id="rId676" display="http://www.usharbormaster.com/secure/AuxAidReport_new.cfm?id=26240" xr:uid="{6AD272A0-A609-48C3-A751-9A2EDD289C75}"/>
    <hyperlink ref="E167" r:id="rId677" display="http://www.usharbormaster.com/secure/auxview.cfm?recordid=29957" xr:uid="{DDF55147-79DD-4AEE-9090-FE9465D7B32F}"/>
    <hyperlink ref="F167" r:id="rId678" display="http://maps.google.com/?output=embed&amp;q=43.84985556,-69.63502778" xr:uid="{A33E7CC8-29E6-4391-AA85-9496CB4BF058}"/>
    <hyperlink ref="G167" r:id="rId679" display="http://maps.google.com/?output=embed&amp;q=43.84985556,-69.63502778" xr:uid="{0004A950-4A24-409B-8939-47E67D94C5D9}"/>
    <hyperlink ref="P167" r:id="rId680" display="http://www.usharbormaster.com/secure/AuxAidReport_new.cfm?id=29957" xr:uid="{98F41600-5295-4014-86F2-21513703E90C}"/>
    <hyperlink ref="E168" r:id="rId681" display="http://www.usharbormaster.com/secure/auxview.cfm?recordid=36871" xr:uid="{BABDEFF0-3A76-44AA-AA52-EFC4A014732E}"/>
    <hyperlink ref="F168" r:id="rId682" display="http://maps.google.com/?output=embed&amp;q=43.65578333,-70.23723333" xr:uid="{351E4583-76FE-48AB-BCAB-C715E5296F8F}"/>
    <hyperlink ref="G168" r:id="rId683" display="http://maps.google.com/?output=embed&amp;q=43.65578333,-70.23723333" xr:uid="{E3FB00B8-40DF-41D5-8E19-E236121552CE}"/>
    <hyperlink ref="P168" r:id="rId684" display="http://www.usharbormaster.com/secure/AuxAidReport_new.cfm?id=36871" xr:uid="{E64B852D-061B-4005-B6B4-2A6BFBF5C3EA}"/>
    <hyperlink ref="E169" r:id="rId685" display="http://www.usharbormaster.com/secure/auxview.cfm?recordid=36869" xr:uid="{D327CC1F-F8CE-4C8A-9B42-00B05840BB99}"/>
    <hyperlink ref="F169" r:id="rId686" display="http://maps.google.com/?output=embed&amp;q=43.65546667,-70.23708333" xr:uid="{2B24787B-80D5-4961-BCA2-FBDC3DE494B6}"/>
    <hyperlink ref="G169" r:id="rId687" display="http://maps.google.com/?output=embed&amp;q=43.65546667,-70.23708333" xr:uid="{8CE58412-15EF-45C8-ABEA-1DD9C9209536}"/>
    <hyperlink ref="P169" r:id="rId688" display="http://www.usharbormaster.com/secure/AuxAidReport_new.cfm?id=36869" xr:uid="{5639B802-1AB9-4CA7-BB9E-7A6F1DD9C033}"/>
    <hyperlink ref="E170" r:id="rId689" display="http://www.usharbormaster.com/secure/auxview.cfm?recordid=36867" xr:uid="{859FBA02-6296-4D8E-BAEA-B82D6FC2DE5E}"/>
    <hyperlink ref="F170" r:id="rId690" display="http://maps.google.com/?output=embed&amp;q=43.65503333,-70.23688333" xr:uid="{70FAD224-8D9D-4DD8-9092-34AA5D54B36C}"/>
    <hyperlink ref="G170" r:id="rId691" display="http://maps.google.com/?output=embed&amp;q=43.65503333,-70.23688333" xr:uid="{0186E605-FA4B-45CA-A2A2-8D32A71CC67E}"/>
    <hyperlink ref="P170" r:id="rId692" display="http://www.usharbormaster.com/secure/AuxAidReport_new.cfm?id=36867" xr:uid="{147D8406-D410-4DFD-B9FD-C75EF0BF2BC8}"/>
    <hyperlink ref="E171" r:id="rId693" display="http://www.usharbormaster.com/secure/auxview.cfm?recordid=36870" xr:uid="{A4DBEA40-9737-4DF6-89D8-C6235965E18D}"/>
    <hyperlink ref="F171" r:id="rId694" display="http://maps.google.com/?output=embed&amp;q=43.65485000,-70.23711667" xr:uid="{7EEB45BB-9C47-468E-BCCC-362C5E1EE568}"/>
    <hyperlink ref="G171" r:id="rId695" display="http://maps.google.com/?output=embed&amp;q=43.65485000,-70.23711667" xr:uid="{69CE6874-7FF9-4DFD-BCC0-66705927FEB2}"/>
    <hyperlink ref="P171" r:id="rId696" display="http://www.usharbormaster.com/secure/AuxAidReport_new.cfm?id=36870" xr:uid="{1CC369B8-48BB-48E1-8F44-247FBF27F8AD}"/>
    <hyperlink ref="E172" r:id="rId697" display="http://www.usharbormaster.com/secure/auxview.cfm?recordid=36868" xr:uid="{B931D903-5861-4B72-9D1C-7B9696C104CD}"/>
    <hyperlink ref="F172" r:id="rId698" display="http://maps.google.com/?output=embed&amp;q=43.65478333,-70.23700000" xr:uid="{FA5B7A9A-E17C-401F-9CAF-814A5D862384}"/>
    <hyperlink ref="G172" r:id="rId699" display="http://maps.google.com/?output=embed&amp;q=43.65478333,-70.23700000" xr:uid="{F2C5CAD7-B6A2-4B39-8D5B-32C2C73F3EED}"/>
    <hyperlink ref="P172" r:id="rId700" display="http://www.usharbormaster.com/secure/AuxAidReport_new.cfm?id=36868" xr:uid="{CD307439-880F-479B-B445-EA59B4F38AA9}"/>
    <hyperlink ref="E173" r:id="rId701" display="http://www.usharbormaster.com/secure/auxview.cfm?recordid=27010" xr:uid="{0D53312C-A281-4075-A974-00A8748DCCB9}"/>
    <hyperlink ref="F173" r:id="rId702" display="http://maps.google.com/?output=embed&amp;q=43.65552000,-70.23485306" xr:uid="{0AF7CDA5-39E0-4BD5-A5DE-D398F06DEC3B}"/>
    <hyperlink ref="G173" r:id="rId703" display="http://maps.google.com/?output=embed&amp;q=43.65552000,-70.23485306" xr:uid="{3B99A621-AAEF-48D0-B4AF-3BFEAE71EFAF}"/>
    <hyperlink ref="P173" r:id="rId704" display="http://www.usharbormaster.com/secure/AuxAidReport_new.cfm?id=27010" xr:uid="{2B9153FA-6E83-45C1-AF8A-FA7625A7B3AB}"/>
    <hyperlink ref="E174" r:id="rId705" display="http://www.usharbormaster.com/secure/auxview.cfm?recordid=26267" xr:uid="{36D0C985-002E-49C7-A448-96B01814B2A4}"/>
    <hyperlink ref="F174" r:id="rId706" display="http://maps.google.com/?output=embed&amp;q=43.65310528,-70.24311750" xr:uid="{CBD2A92D-C80D-4A34-9EDB-6282F9B3F693}"/>
    <hyperlink ref="G174" r:id="rId707" display="http://maps.google.com/?output=embed&amp;q=43.65310528,-70.24311750" xr:uid="{C1CC139F-D95F-433F-9835-7EEC59393A49}"/>
    <hyperlink ref="P174" r:id="rId708" display="http://www.usharbormaster.com/secure/AuxAidReport_new.cfm?id=26267" xr:uid="{7CD6AEBE-4208-49F1-BFD8-02DD2D781FD9}"/>
    <hyperlink ref="E175" r:id="rId709" display="http://www.usharbormaster.com/secure/auxview.cfm?recordid=23723" xr:uid="{FEB5B2BB-C491-4FD5-BB0F-7C0FA22CD56E}"/>
    <hyperlink ref="F175" r:id="rId710" display="http://maps.google.com/?output=embed&amp;q=43.11648333,-70.81041667" xr:uid="{9B408927-EB04-4E01-8FE2-CF33624FCD50}"/>
    <hyperlink ref="G175" r:id="rId711" display="http://maps.google.com/?output=embed&amp;q=43.11648333,-70.81041667" xr:uid="{F0CD8252-BE52-4FB6-AE77-090F5534A070}"/>
    <hyperlink ref="P175" r:id="rId712" display="http://www.usharbormaster.com/secure/AuxAidReport_new.cfm?id=23723" xr:uid="{71B5C7EC-F59C-4DC0-A7D1-1BF808F4FBCE}"/>
    <hyperlink ref="E176" r:id="rId713" display="http://www.usharbormaster.com/secure/auxview.cfm?recordid=23722" xr:uid="{142F7388-D7BC-4DE9-AECA-DDF5C28A5218}"/>
    <hyperlink ref="F176" r:id="rId714" display="http://maps.google.com/?output=embed&amp;q=43.11583333,-70.81000000" xr:uid="{2C892FD4-67A2-4C84-AD43-59847E278250}"/>
    <hyperlink ref="G176" r:id="rId715" display="http://maps.google.com/?output=embed&amp;q=43.11583333,-70.81000000" xr:uid="{F8931D61-2C4C-4D2E-BDB6-1D6D8CF21754}"/>
    <hyperlink ref="P176" r:id="rId716" display="http://www.usharbormaster.com/secure/AuxAidReport_new.cfm?id=23722" xr:uid="{E06AC023-7AC9-40C1-9E6D-7F28578B13A9}"/>
    <hyperlink ref="E177" r:id="rId717" display="http://www.usharbormaster.com/secure/auxview.cfm?recordid=23724" xr:uid="{809251BE-D5F8-4F4D-8C7D-D611EF38EE8F}"/>
    <hyperlink ref="F177" r:id="rId718" display="http://maps.google.com/?output=embed&amp;q=43.11750000,-70.81222222" xr:uid="{A435ED27-E8F0-4B81-A67E-D7CD506511DF}"/>
    <hyperlink ref="G177" r:id="rId719" display="http://maps.google.com/?output=embed&amp;q=43.11750000,-70.81222222" xr:uid="{BE1B7876-6C5A-48FA-A59F-1A2AF7254CB9}"/>
    <hyperlink ref="P177" r:id="rId720" display="http://www.usharbormaster.com/secure/AuxAidReport_new.cfm?id=23724" xr:uid="{F427BBA1-7E5F-43B2-A18F-86469EEDB43A}"/>
    <hyperlink ref="E178" r:id="rId721" display="http://www.usharbormaster.com/secure/auxview.cfm?recordid=43833" xr:uid="{183BE24E-668B-419F-8899-96BC4FFB012E}"/>
    <hyperlink ref="F178" r:id="rId722" display="http://maps.google.com/?output=embed&amp;q=43.65030556,-70.22952778" xr:uid="{7AD4355F-1939-460E-B4CF-67A2C37CDBF9}"/>
    <hyperlink ref="G178" r:id="rId723" display="http://maps.google.com/?output=embed&amp;q=43.65030556,-70.22952778" xr:uid="{B999C599-C664-4EEF-A08C-AC0C9B473096}"/>
    <hyperlink ref="P178" r:id="rId724" display="http://www.usharbormaster.com/secure/AuxAidReport_new.cfm?id=43833" xr:uid="{BAD59D80-6CFA-4922-8CC0-9090A4580DE5}"/>
    <hyperlink ref="E179" r:id="rId725" display="http://www.usharbormaster.com/secure/auxview.cfm?recordid=41206" xr:uid="{77379C43-1E57-4A02-9FA4-7409D5852C8C}"/>
    <hyperlink ref="F179" r:id="rId726" display="http://maps.google.com/?output=embed&amp;q=43.65277778,-70.22805556" xr:uid="{F775B70C-15F2-41C4-8C4E-5264CF1AE4A8}"/>
    <hyperlink ref="G179" r:id="rId727" display="http://maps.google.com/?output=embed&amp;q=43.65277778,-70.22805556" xr:uid="{2941FD94-EB33-45BD-B840-CE027E0CF214}"/>
    <hyperlink ref="P179" r:id="rId728" display="http://www.usharbormaster.com/secure/AuxAidReport_new.cfm?id=41206" xr:uid="{490D6E46-785B-4FB5-9D0C-CC3C2507AD14}"/>
    <hyperlink ref="E180" r:id="rId729" display="http://www.usharbormaster.com/secure/auxview.cfm?recordid=26266" xr:uid="{AEAA1A7C-2771-42CF-94E7-0F38F4DDE903}"/>
    <hyperlink ref="F180" r:id="rId730" display="http://maps.google.com/?output=embed&amp;q=43.65531833,-70.22816139" xr:uid="{39BB7A00-6586-467A-B4FF-5E126BD358EB}"/>
    <hyperlink ref="G180" r:id="rId731" display="http://maps.google.com/?output=embed&amp;q=43.65531833,-70.22816139" xr:uid="{7859B60B-824B-4377-9A71-587BDB3F6036}"/>
    <hyperlink ref="P180" r:id="rId732" display="http://www.usharbormaster.com/secure/AuxAidReport_new.cfm?id=26266" xr:uid="{522CE34F-B3B8-41C9-98CF-509603F7C9EB}"/>
    <hyperlink ref="E181" r:id="rId733" display="http://www.usharbormaster.com/secure/auxview.cfm?recordid=41341" xr:uid="{467D8B04-4484-4293-AD25-9E503DB9FD2B}"/>
    <hyperlink ref="F181" r:id="rId734" display="http://maps.google.com/?output=embed&amp;q=43.08250000,-70.71925000" xr:uid="{F5DF466B-4817-4E12-A252-4AB8441EBF2C}"/>
    <hyperlink ref="G181" r:id="rId735" display="http://maps.google.com/?output=embed&amp;q=43.08250000,-70.71925000" xr:uid="{D7A9F7AE-29D4-4369-8B4E-FA6399D64750}"/>
    <hyperlink ref="P181" r:id="rId736" display="http://www.usharbormaster.com/secure/AuxAidReport_new.cfm?id=41341" xr:uid="{4949916D-3F46-445F-9AA1-5ED0DBCEE441}"/>
    <hyperlink ref="E182" r:id="rId737" display="http://www.usharbormaster.com/secure/auxview.cfm?recordid=41342" xr:uid="{AC0F2AE5-4684-423E-95A3-E12692F76C52}"/>
    <hyperlink ref="F182" r:id="rId738" display="http://maps.google.com/?output=embed&amp;q=43.08383333,-70.71835000" xr:uid="{A87FBEB6-B997-4995-8B43-93BE63469860}"/>
    <hyperlink ref="G182" r:id="rId739" display="http://maps.google.com/?output=embed&amp;q=43.08383333,-70.71835000" xr:uid="{7346882B-7209-4B88-BFF4-C6E31D765AFC}"/>
    <hyperlink ref="P182" r:id="rId740" display="http://www.usharbormaster.com/secure/AuxAidReport_new.cfm?id=41342" xr:uid="{E2C2693C-4592-425C-A057-396EE2BB5A0C}"/>
    <hyperlink ref="E183" r:id="rId741" display="http://www.usharbormaster.com/secure/auxview.cfm?recordid=28307" xr:uid="{D3E5AF65-E6ED-4D6A-99A9-6BD7CF2D5FE9}"/>
    <hyperlink ref="F183" r:id="rId742" display="http://maps.google.com/?output=embed&amp;q=43.72675000,-70.19461667" xr:uid="{B0A17A4F-6278-4575-AF82-AD02CD501FA0}"/>
    <hyperlink ref="G183" r:id="rId743" display="http://maps.google.com/?output=embed&amp;q=43.72675000,-70.19461667" xr:uid="{40D76FB6-406A-49CB-A1E2-D809408754E5}"/>
    <hyperlink ref="P183" r:id="rId744" display="http://www.usharbormaster.com/secure/AuxAidReport_new.cfm?id=28307" xr:uid="{31145C8A-8850-4D29-A7C4-1FF3CFA5DFFE}"/>
    <hyperlink ref="E184" r:id="rId745" display="http://www.usharbormaster.com/secure/auxview.cfm?recordid=28306" xr:uid="{A05E8256-30B6-468B-9465-F0C33F1FE51F}"/>
    <hyperlink ref="F184" r:id="rId746" display="http://maps.google.com/?output=embed&amp;q=43.72758333,-70.19383333" xr:uid="{E91CEF35-A8E4-480E-9BC2-AACB57121E83}"/>
    <hyperlink ref="G184" r:id="rId747" display="http://maps.google.com/?output=embed&amp;q=43.72758333,-70.19383333" xr:uid="{F1FB220F-9876-4DED-8E1D-C7CA3D0C4E45}"/>
    <hyperlink ref="P184" r:id="rId748" display="http://www.usharbormaster.com/secure/AuxAidReport_new.cfm?id=28306" xr:uid="{436CFA41-1954-49BB-A95E-714FFCD8C800}"/>
    <hyperlink ref="E185" r:id="rId749" display="http://www.usharbormaster.com/secure/auxview.cfm?recordid=30054" xr:uid="{F0A4A6FD-E69A-4613-898F-04CB6D82F213}"/>
    <hyperlink ref="F185" r:id="rId750" display="http://maps.google.com/?output=embed&amp;q=43.85066667,-69.66700000" xr:uid="{908E3B6B-5725-4230-8CEF-2D82CF495E68}"/>
    <hyperlink ref="G185" r:id="rId751" display="http://maps.google.com/?output=embed&amp;q=43.85066667,-69.66700000" xr:uid="{75174C18-6C1B-4582-833C-A727ABD8B1C0}"/>
    <hyperlink ref="P185" r:id="rId752" display="http://www.usharbormaster.com/secure/AuxAidReport_new.cfm?id=30054" xr:uid="{02A07D7E-B4DA-44D7-B48C-6682DEB31300}"/>
    <hyperlink ref="E186" r:id="rId753" display="http://www.usharbormaster.com/secure/auxview.cfm?recordid=29995" xr:uid="{9EA6A593-1426-4F20-9483-C71F2E228CE4}"/>
    <hyperlink ref="F186" r:id="rId754" display="http://maps.google.com/?output=embed&amp;q=43.83821667,-69.63225000" xr:uid="{959ED52F-8EB1-4AE7-9508-E9BC99EB5F32}"/>
    <hyperlink ref="G186" r:id="rId755" display="http://maps.google.com/?output=embed&amp;q=43.83821667,-69.63225000" xr:uid="{BE5C5726-D1DB-4BE3-B412-3D63CB34C0DF}"/>
    <hyperlink ref="P186" r:id="rId756" display="http://www.usharbormaster.com/secure/AuxAidReport_new.cfm?id=29995" xr:uid="{E1B7B57B-5894-43BE-B41D-9C3DAA2C60C1}"/>
    <hyperlink ref="E187" r:id="rId757" display="http://www.usharbormaster.com/secure/auxview.cfm?recordid=42781" xr:uid="{6D10F2E8-9F3A-4BD3-9835-3D528C1158DF}"/>
    <hyperlink ref="F187" r:id="rId758" display="http://maps.google.com/?output=embed&amp;q=43.93075000,-69.57958333" xr:uid="{597699AE-9E87-4B33-B3B6-93596A6B6EF1}"/>
    <hyperlink ref="G187" r:id="rId759" display="http://maps.google.com/?output=embed&amp;q=43.93075000,-69.57958333" xr:uid="{67DDE613-F924-4535-94BF-80BF10E054C9}"/>
    <hyperlink ref="P187" r:id="rId760" display="http://www.usharbormaster.com/secure/AuxAidReport_new.cfm?id=42781" xr:uid="{1D04BD88-9DC2-4F54-AF1D-CB7624959209}"/>
    <hyperlink ref="E188" r:id="rId761" display="http://www.usharbormaster.com/secure/auxview.cfm?recordid=42778" xr:uid="{638BF896-985D-48D7-937B-293DA3B1FD63}"/>
    <hyperlink ref="F188" r:id="rId762" display="http://maps.google.com/?output=embed&amp;q=43.99965000,-69.53858500" xr:uid="{0BD72F84-1BEA-49AE-8325-F3E9E51ABEB9}"/>
    <hyperlink ref="G188" r:id="rId763" display="http://maps.google.com/?output=embed&amp;q=43.99965000,-69.53858500" xr:uid="{7DB187B2-E07C-4203-AD29-C4B5C40B6941}"/>
    <hyperlink ref="P188" r:id="rId764" display="http://www.usharbormaster.com/secure/AuxAidReport_new.cfm?id=42778" xr:uid="{CE46F735-ACCB-4919-AC9C-5A95941A8290}"/>
    <hyperlink ref="E189" r:id="rId765" display="http://www.usharbormaster.com/secure/auxview.cfm?recordid=27883" xr:uid="{B706CBB3-FAB2-4A51-BD07-57DF058319A0}"/>
    <hyperlink ref="F189" r:id="rId766" display="http://maps.google.com/?output=embed&amp;q=43.02080000,-70.54250000" xr:uid="{C1D2FE93-2A1D-4F4B-9515-9EC14BE8C582}"/>
    <hyperlink ref="G189" r:id="rId767" display="http://maps.google.com/?output=embed&amp;q=43.02080000,-70.54250000" xr:uid="{9AEF1145-4CB9-475B-8913-F5ABB4A23E04}"/>
    <hyperlink ref="P189" r:id="rId768" display="http://www.usharbormaster.com/secure/AuxAidReport_new.cfm?id=27883" xr:uid="{DC106AB5-CF4C-4A06-A347-FE85C34F677F}"/>
    <hyperlink ref="E190" r:id="rId769" display="http://www.usharbormaster.com/secure/auxview.cfm?recordid=42814" xr:uid="{F2256342-7838-4DF1-8691-AB1BFD834EC7}"/>
    <hyperlink ref="F190" r:id="rId770" display="http://maps.google.com/?output=embed&amp;q=42.89030000,-70.05930000" xr:uid="{3E82839B-6D04-4881-B2EB-F1261E554F1B}"/>
    <hyperlink ref="G190" r:id="rId771" display="http://maps.google.com/?output=embed&amp;q=42.89030000,-70.05930000" xr:uid="{3420CA8C-9021-4848-A2C0-509F245CB34B}"/>
    <hyperlink ref="P190" r:id="rId772" display="http://www.usharbormaster.com/secure/AuxAidReport_new.cfm?id=42814" xr:uid="{7B805DD8-1C2A-4B20-B7BC-06CA93E23317}"/>
    <hyperlink ref="E191" r:id="rId773" display="http://www.usharbormaster.com/secure/auxview.cfm?recordid=26991" xr:uid="{3FD8FFB4-1E4D-4465-A3AD-7FD183D38EA0}"/>
    <hyperlink ref="F191" r:id="rId774" display="http://maps.google.com/?output=embed&amp;q=43.17966667,-70.42683333" xr:uid="{1870CAD6-F3FB-4E87-865A-16DF9E59E4E7}"/>
    <hyperlink ref="G191" r:id="rId775" display="http://maps.google.com/?output=embed&amp;q=43.17966667,-70.42683333" xr:uid="{AEE762BC-7D1B-415C-98C8-702B891B2265}"/>
    <hyperlink ref="P191" r:id="rId776" display="http://www.usharbormaster.com/secure/AuxAidReport_new.cfm?id=26991" xr:uid="{0CAE8DC7-1586-486D-B41F-BAEFE78D58E4}"/>
    <hyperlink ref="E192" r:id="rId777" display="http://www.usharbormaster.com/secure/auxview.cfm?recordid=26992" xr:uid="{DE5B9917-1612-4390-8F60-19637894D099}"/>
    <hyperlink ref="F192" r:id="rId778" display="http://maps.google.com/?output=embed&amp;q=43.71511111,-69.35475000" xr:uid="{AD6C7A25-682E-46E7-A49B-BD7B05F36540}"/>
    <hyperlink ref="G192" r:id="rId779" display="http://maps.google.com/?output=embed&amp;q=43.71511111,-69.35475000" xr:uid="{032556B3-134F-4EE5-AC74-1C0BB5E9AB9D}"/>
    <hyperlink ref="P192" r:id="rId780" display="http://www.usharbormaster.com/secure/AuxAidReport_new.cfm?id=26992" xr:uid="{DBA64090-01A8-4BC9-A14C-9EC76A7D5501}"/>
    <hyperlink ref="E193" r:id="rId781" display="http://www.usharbormaster.com/secure/auxview.cfm?recordid=30059" xr:uid="{08E21E00-5ECF-4602-82C9-698EB3DEB16A}"/>
    <hyperlink ref="F193" r:id="rId782" display="http://maps.google.com/?output=embed&amp;q=43.99605556,-69.66397222" xr:uid="{D0F4E79B-DFF0-4D2A-B28B-66C0B348D21B}"/>
    <hyperlink ref="G193" r:id="rId783" display="http://maps.google.com/?output=embed&amp;q=43.99605556,-69.66397222" xr:uid="{AAAD1082-A02E-4F18-B637-B05A01F80A58}"/>
    <hyperlink ref="P193" r:id="rId784" display="http://www.usharbormaster.com/secure/AuxAidReport_new.cfm?id=30059" xr:uid="{0878CF13-246F-4DDB-B8A6-56CAEA24545D}"/>
    <hyperlink ref="E194" r:id="rId785" display="http://www.usharbormaster.com/secure/auxview.cfm?recordid=30060" xr:uid="{31AFB466-6CE5-4F38-9D0C-08ADCD05CBF8}"/>
    <hyperlink ref="F194" r:id="rId786" display="http://maps.google.com/?output=embed&amp;q=43.99780556,-69.66450000" xr:uid="{0EDCCE16-3267-442F-AEE5-BB6EAE403BCB}"/>
    <hyperlink ref="G194" r:id="rId787" display="http://maps.google.com/?output=embed&amp;q=43.99780556,-69.66450000" xr:uid="{9AA39C33-2237-4721-986D-9D60BA16BEB0}"/>
    <hyperlink ref="P194" r:id="rId788" display="http://www.usharbormaster.com/secure/AuxAidReport_new.cfm?id=30060" xr:uid="{5DE40650-8E39-40ED-A77D-E844A7D5821B}"/>
    <hyperlink ref="E195" r:id="rId789" display="http://www.usharbormaster.com/secure/auxview.cfm?recordid=30061" xr:uid="{26D84635-BF69-4CEB-992D-F82D873B3834}"/>
    <hyperlink ref="F195" r:id="rId790" display="http://maps.google.com/?output=embed&amp;q=43.99638889,-69.66277778" xr:uid="{27839FD9-5713-4B13-99A2-BA706DB7944A}"/>
    <hyperlink ref="G195" r:id="rId791" display="http://maps.google.com/?output=embed&amp;q=43.99638889,-69.66277778" xr:uid="{8EAB3566-33D5-4872-9CC7-CE04BC1042F3}"/>
    <hyperlink ref="P195" r:id="rId792" display="http://www.usharbormaster.com/secure/AuxAidReport_new.cfm?id=30061" xr:uid="{C50CD0A2-BFA2-4F88-B513-AE798A0FD072}"/>
    <hyperlink ref="E196" r:id="rId793" display="http://www.usharbormaster.com/secure/auxview.cfm?recordid=30062" xr:uid="{115A7CFD-EE95-4941-8ED4-3C556DBC73DB}"/>
    <hyperlink ref="F196" r:id="rId794" display="http://maps.google.com/?output=embed&amp;q=43.99777778,-69.66111111" xr:uid="{55A450A4-85E7-4CD2-9B20-A59F554D07C2}"/>
    <hyperlink ref="G196" r:id="rId795" display="http://maps.google.com/?output=embed&amp;q=43.99777778,-69.66111111" xr:uid="{FBA66132-C7BA-4D9C-86C9-545FB3A2D45B}"/>
    <hyperlink ref="P196" r:id="rId796" display="http://www.usharbormaster.com/secure/AuxAidReport_new.cfm?id=30062" xr:uid="{98FFA7C9-F35E-4F90-9EA2-4DDF060919A2}"/>
  </hyperlinks>
  <pageMargins left="0.7" right="0.7" top="0.75" bottom="0.75" header="0.3" footer="0.3"/>
  <drawing r:id="rId79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639A9-BA6B-42A3-BE24-51F864A97B0D}">
  <dimension ref="A1:M197"/>
  <sheetViews>
    <sheetView topLeftCell="A170" workbookViewId="0">
      <selection activeCell="A179" sqref="A179:K197"/>
    </sheetView>
  </sheetViews>
  <sheetFormatPr defaultRowHeight="14.4" x14ac:dyDescent="0.3"/>
  <cols>
    <col min="1" max="3" width="22" customWidth="1"/>
    <col min="4" max="4" width="5.33203125" customWidth="1"/>
    <col min="5" max="5" width="5.6640625" customWidth="1"/>
  </cols>
  <sheetData>
    <row r="1" spans="1:13" x14ac:dyDescent="0.3">
      <c r="A1">
        <f>COUNTA(A3:A500)</f>
        <v>195</v>
      </c>
      <c r="B1">
        <f>A1/3</f>
        <v>65</v>
      </c>
      <c r="E1">
        <f>COUNTA(E3:E500)</f>
        <v>195</v>
      </c>
      <c r="F1">
        <f>COUNTIF(F3:F500,"Yes")</f>
        <v>65</v>
      </c>
      <c r="L1">
        <f>COUNTA(L3:L500)</f>
        <v>195</v>
      </c>
    </row>
    <row r="2" spans="1:13" x14ac:dyDescent="0.3">
      <c r="A2" t="s">
        <v>1065</v>
      </c>
      <c r="B2" t="s">
        <v>1158</v>
      </c>
      <c r="C2" t="s">
        <v>1159</v>
      </c>
      <c r="D2" t="s">
        <v>1160</v>
      </c>
      <c r="E2" t="s">
        <v>1161</v>
      </c>
      <c r="F2" t="s">
        <v>1162</v>
      </c>
      <c r="K2" t="s">
        <v>1166</v>
      </c>
      <c r="L2" t="s">
        <v>1066</v>
      </c>
    </row>
    <row r="3" spans="1:13" x14ac:dyDescent="0.3">
      <c r="A3" t="s">
        <v>53</v>
      </c>
      <c r="B3" t="s">
        <v>54</v>
      </c>
      <c r="C3" t="s">
        <v>55</v>
      </c>
      <c r="D3" t="s">
        <v>1074</v>
      </c>
      <c r="E3" t="s">
        <v>44</v>
      </c>
      <c r="F3" t="s">
        <v>20</v>
      </c>
      <c r="K3" t="s">
        <v>57</v>
      </c>
      <c r="L3" t="s">
        <v>56</v>
      </c>
      <c r="M3" t="s">
        <v>1190</v>
      </c>
    </row>
    <row r="4" spans="1:13" x14ac:dyDescent="0.3">
      <c r="A4" t="s">
        <v>58</v>
      </c>
      <c r="B4" t="s">
        <v>59</v>
      </c>
      <c r="C4" t="s">
        <v>60</v>
      </c>
      <c r="D4" t="s">
        <v>1074</v>
      </c>
      <c r="E4" t="s">
        <v>44</v>
      </c>
      <c r="F4" t="s">
        <v>20</v>
      </c>
      <c r="K4" t="s">
        <v>57</v>
      </c>
      <c r="L4" t="s">
        <v>56</v>
      </c>
    </row>
    <row r="5" spans="1:13" x14ac:dyDescent="0.3">
      <c r="A5" t="s">
        <v>61</v>
      </c>
      <c r="B5" t="s">
        <v>62</v>
      </c>
      <c r="C5" t="s">
        <v>63</v>
      </c>
      <c r="D5" t="s">
        <v>1074</v>
      </c>
      <c r="E5" t="s">
        <v>44</v>
      </c>
      <c r="F5" t="s">
        <v>29</v>
      </c>
      <c r="K5" t="s">
        <v>57</v>
      </c>
      <c r="L5" t="s">
        <v>56</v>
      </c>
    </row>
    <row r="6" spans="1:13" x14ac:dyDescent="0.3">
      <c r="A6" t="s">
        <v>64</v>
      </c>
      <c r="B6" t="s">
        <v>65</v>
      </c>
      <c r="C6" t="s">
        <v>66</v>
      </c>
      <c r="D6" t="s">
        <v>1074</v>
      </c>
      <c r="E6" t="s">
        <v>44</v>
      </c>
      <c r="F6" t="s">
        <v>20</v>
      </c>
      <c r="K6" t="s">
        <v>57</v>
      </c>
      <c r="L6" t="s">
        <v>56</v>
      </c>
    </row>
    <row r="7" spans="1:13" x14ac:dyDescent="0.3">
      <c r="A7" t="s">
        <v>67</v>
      </c>
      <c r="B7" t="s">
        <v>68</v>
      </c>
      <c r="C7" t="s">
        <v>69</v>
      </c>
      <c r="D7" t="s">
        <v>1151</v>
      </c>
      <c r="E7" t="s">
        <v>19</v>
      </c>
      <c r="F7" t="s">
        <v>20</v>
      </c>
      <c r="L7" t="s">
        <v>56</v>
      </c>
    </row>
    <row r="8" spans="1:13" x14ac:dyDescent="0.3">
      <c r="A8" t="s">
        <v>74</v>
      </c>
      <c r="B8" t="s">
        <v>75</v>
      </c>
      <c r="C8" t="s">
        <v>76</v>
      </c>
      <c r="D8" t="s">
        <v>1075</v>
      </c>
      <c r="E8" t="s">
        <v>19</v>
      </c>
      <c r="F8" t="s">
        <v>20</v>
      </c>
      <c r="K8" t="s">
        <v>77</v>
      </c>
      <c r="L8" t="s">
        <v>56</v>
      </c>
    </row>
    <row r="9" spans="1:13" x14ac:dyDescent="0.3">
      <c r="A9" t="s">
        <v>78</v>
      </c>
      <c r="B9" t="s">
        <v>79</v>
      </c>
      <c r="C9" t="s">
        <v>80</v>
      </c>
      <c r="D9" t="s">
        <v>1075</v>
      </c>
      <c r="E9" t="s">
        <v>19</v>
      </c>
      <c r="F9" t="s">
        <v>20</v>
      </c>
      <c r="K9" t="s">
        <v>77</v>
      </c>
      <c r="L9" t="s">
        <v>56</v>
      </c>
    </row>
    <row r="10" spans="1:13" x14ac:dyDescent="0.3">
      <c r="A10" t="s">
        <v>81</v>
      </c>
      <c r="B10" t="s">
        <v>82</v>
      </c>
      <c r="C10" t="s">
        <v>83</v>
      </c>
      <c r="D10" t="s">
        <v>1075</v>
      </c>
      <c r="E10" t="s">
        <v>19</v>
      </c>
      <c r="F10" t="s">
        <v>20</v>
      </c>
      <c r="K10" t="s">
        <v>77</v>
      </c>
      <c r="L10" t="s">
        <v>56</v>
      </c>
    </row>
    <row r="11" spans="1:13" x14ac:dyDescent="0.3">
      <c r="A11" t="s">
        <v>84</v>
      </c>
      <c r="B11" t="s">
        <v>85</v>
      </c>
      <c r="C11" t="s">
        <v>86</v>
      </c>
      <c r="D11" t="s">
        <v>1075</v>
      </c>
      <c r="E11" t="s">
        <v>19</v>
      </c>
      <c r="F11" t="s">
        <v>20</v>
      </c>
      <c r="K11" t="s">
        <v>77</v>
      </c>
      <c r="L11" t="s">
        <v>56</v>
      </c>
    </row>
    <row r="12" spans="1:13" x14ac:dyDescent="0.3">
      <c r="A12" t="s">
        <v>87</v>
      </c>
      <c r="B12" t="s">
        <v>88</v>
      </c>
      <c r="C12" t="s">
        <v>89</v>
      </c>
      <c r="D12" t="s">
        <v>1075</v>
      </c>
      <c r="E12" t="s">
        <v>19</v>
      </c>
      <c r="F12" t="s">
        <v>29</v>
      </c>
      <c r="K12" t="s">
        <v>90</v>
      </c>
      <c r="L12" t="s">
        <v>56</v>
      </c>
    </row>
    <row r="13" spans="1:13" x14ac:dyDescent="0.3">
      <c r="A13" t="s">
        <v>101</v>
      </c>
      <c r="B13" t="s">
        <v>102</v>
      </c>
      <c r="C13" t="s">
        <v>103</v>
      </c>
      <c r="D13" t="s">
        <v>1075</v>
      </c>
      <c r="E13" t="s">
        <v>19</v>
      </c>
      <c r="F13" t="s">
        <v>20</v>
      </c>
      <c r="K13" t="s">
        <v>77</v>
      </c>
      <c r="L13" t="s">
        <v>56</v>
      </c>
    </row>
    <row r="14" spans="1:13" x14ac:dyDescent="0.3">
      <c r="A14" t="s">
        <v>104</v>
      </c>
      <c r="B14" t="s">
        <v>105</v>
      </c>
      <c r="C14" t="s">
        <v>106</v>
      </c>
      <c r="D14" t="s">
        <v>1075</v>
      </c>
      <c r="E14" t="s">
        <v>19</v>
      </c>
      <c r="F14" t="s">
        <v>29</v>
      </c>
      <c r="K14" t="s">
        <v>77</v>
      </c>
      <c r="L14" t="s">
        <v>56</v>
      </c>
    </row>
    <row r="15" spans="1:13" x14ac:dyDescent="0.3">
      <c r="A15" t="s">
        <v>107</v>
      </c>
      <c r="B15" t="s">
        <v>108</v>
      </c>
      <c r="C15" t="s">
        <v>109</v>
      </c>
      <c r="D15" t="s">
        <v>1075</v>
      </c>
      <c r="E15" t="s">
        <v>19</v>
      </c>
      <c r="F15" t="s">
        <v>20</v>
      </c>
      <c r="K15" t="s">
        <v>77</v>
      </c>
      <c r="L15" t="s">
        <v>56</v>
      </c>
    </row>
    <row r="16" spans="1:13" x14ac:dyDescent="0.3">
      <c r="A16" t="s">
        <v>117</v>
      </c>
      <c r="B16" t="s">
        <v>118</v>
      </c>
      <c r="C16" t="s">
        <v>119</v>
      </c>
      <c r="D16" t="s">
        <v>1075</v>
      </c>
      <c r="E16" t="s">
        <v>44</v>
      </c>
      <c r="F16" t="s">
        <v>29</v>
      </c>
      <c r="K16" t="s">
        <v>120</v>
      </c>
      <c r="L16" t="s">
        <v>56</v>
      </c>
    </row>
    <row r="17" spans="1:12" x14ac:dyDescent="0.3">
      <c r="A17" t="s">
        <v>121</v>
      </c>
      <c r="B17" t="s">
        <v>122</v>
      </c>
      <c r="C17" t="s">
        <v>123</v>
      </c>
      <c r="D17" t="s">
        <v>1075</v>
      </c>
      <c r="E17" t="s">
        <v>44</v>
      </c>
      <c r="F17" t="s">
        <v>29</v>
      </c>
      <c r="K17" t="s">
        <v>120</v>
      </c>
      <c r="L17" t="s">
        <v>56</v>
      </c>
    </row>
    <row r="18" spans="1:12" x14ac:dyDescent="0.3">
      <c r="A18" t="s">
        <v>152</v>
      </c>
      <c r="B18" t="s">
        <v>153</v>
      </c>
      <c r="C18" t="s">
        <v>154</v>
      </c>
      <c r="D18" t="s">
        <v>1075</v>
      </c>
      <c r="E18" t="s">
        <v>19</v>
      </c>
      <c r="F18" t="s">
        <v>29</v>
      </c>
      <c r="K18" t="s">
        <v>155</v>
      </c>
      <c r="L18" t="s">
        <v>56</v>
      </c>
    </row>
    <row r="19" spans="1:12" x14ac:dyDescent="0.3">
      <c r="A19" t="s">
        <v>1099</v>
      </c>
      <c r="B19" t="s">
        <v>1100</v>
      </c>
      <c r="C19" t="s">
        <v>1101</v>
      </c>
      <c r="D19" t="s">
        <v>1075</v>
      </c>
      <c r="E19" t="s">
        <v>19</v>
      </c>
      <c r="F19" t="s">
        <v>20</v>
      </c>
      <c r="K19" t="s">
        <v>37</v>
      </c>
      <c r="L19" t="s">
        <v>56</v>
      </c>
    </row>
    <row r="20" spans="1:12" x14ac:dyDescent="0.3">
      <c r="A20" t="s">
        <v>1104</v>
      </c>
      <c r="B20" t="s">
        <v>1105</v>
      </c>
      <c r="C20" t="s">
        <v>1106</v>
      </c>
      <c r="D20" t="s">
        <v>1075</v>
      </c>
      <c r="E20" t="s">
        <v>19</v>
      </c>
      <c r="F20" t="s">
        <v>20</v>
      </c>
      <c r="K20" t="s">
        <v>37</v>
      </c>
      <c r="L20" t="s">
        <v>56</v>
      </c>
    </row>
    <row r="21" spans="1:12" x14ac:dyDescent="0.3">
      <c r="A21" t="s">
        <v>1108</v>
      </c>
      <c r="B21" t="s">
        <v>1109</v>
      </c>
      <c r="C21" t="s">
        <v>1110</v>
      </c>
      <c r="D21" t="s">
        <v>1075</v>
      </c>
      <c r="E21" t="s">
        <v>19</v>
      </c>
      <c r="F21" t="s">
        <v>20</v>
      </c>
      <c r="K21" t="s">
        <v>37</v>
      </c>
      <c r="L21" t="s">
        <v>56</v>
      </c>
    </row>
    <row r="22" spans="1:12" x14ac:dyDescent="0.3">
      <c r="A22" t="s">
        <v>1112</v>
      </c>
      <c r="B22" t="s">
        <v>1113</v>
      </c>
      <c r="C22" t="s">
        <v>1114</v>
      </c>
      <c r="D22" t="s">
        <v>1075</v>
      </c>
      <c r="E22" t="s">
        <v>19</v>
      </c>
      <c r="F22" t="s">
        <v>20</v>
      </c>
      <c r="K22" t="s">
        <v>37</v>
      </c>
      <c r="L22" t="s">
        <v>56</v>
      </c>
    </row>
    <row r="23" spans="1:12" x14ac:dyDescent="0.3">
      <c r="A23" t="s">
        <v>203</v>
      </c>
      <c r="B23" t="s">
        <v>204</v>
      </c>
      <c r="C23" t="s">
        <v>205</v>
      </c>
      <c r="D23" t="s">
        <v>1075</v>
      </c>
      <c r="E23" t="s">
        <v>19</v>
      </c>
      <c r="F23" t="s">
        <v>29</v>
      </c>
      <c r="K23" t="s">
        <v>37</v>
      </c>
      <c r="L23" t="s">
        <v>56</v>
      </c>
    </row>
    <row r="24" spans="1:12" x14ac:dyDescent="0.3">
      <c r="A24" t="s">
        <v>208</v>
      </c>
      <c r="B24" t="s">
        <v>209</v>
      </c>
      <c r="C24" t="s">
        <v>210</v>
      </c>
      <c r="D24" t="s">
        <v>1075</v>
      </c>
      <c r="E24" t="s">
        <v>19</v>
      </c>
      <c r="F24" t="s">
        <v>29</v>
      </c>
      <c r="K24" t="s">
        <v>211</v>
      </c>
      <c r="L24" t="s">
        <v>56</v>
      </c>
    </row>
    <row r="25" spans="1:12" x14ac:dyDescent="0.3">
      <c r="A25" t="s">
        <v>215</v>
      </c>
      <c r="B25" t="s">
        <v>216</v>
      </c>
      <c r="C25" t="s">
        <v>217</v>
      </c>
      <c r="D25" t="s">
        <v>1151</v>
      </c>
      <c r="E25" t="s">
        <v>44</v>
      </c>
      <c r="F25" t="s">
        <v>20</v>
      </c>
      <c r="L25" t="s">
        <v>56</v>
      </c>
    </row>
    <row r="26" spans="1:12" x14ac:dyDescent="0.3">
      <c r="A26" t="s">
        <v>212</v>
      </c>
      <c r="B26" t="s">
        <v>213</v>
      </c>
      <c r="C26" t="s">
        <v>214</v>
      </c>
      <c r="D26" t="s">
        <v>1151</v>
      </c>
      <c r="E26" t="s">
        <v>44</v>
      </c>
      <c r="F26" t="s">
        <v>20</v>
      </c>
      <c r="L26" t="s">
        <v>56</v>
      </c>
    </row>
    <row r="27" spans="1:12" x14ac:dyDescent="0.3">
      <c r="A27" t="s">
        <v>284</v>
      </c>
      <c r="B27" t="s">
        <v>285</v>
      </c>
      <c r="C27" t="s">
        <v>286</v>
      </c>
      <c r="D27" t="s">
        <v>1075</v>
      </c>
      <c r="E27" t="s">
        <v>19</v>
      </c>
      <c r="F27" t="s">
        <v>20</v>
      </c>
      <c r="K27" t="s">
        <v>287</v>
      </c>
      <c r="L27" t="s">
        <v>56</v>
      </c>
    </row>
    <row r="28" spans="1:12" x14ac:dyDescent="0.3">
      <c r="A28" t="s">
        <v>288</v>
      </c>
      <c r="B28" t="s">
        <v>289</v>
      </c>
      <c r="C28" t="s">
        <v>290</v>
      </c>
      <c r="D28" t="s">
        <v>1075</v>
      </c>
      <c r="E28" t="s">
        <v>19</v>
      </c>
      <c r="F28" t="s">
        <v>20</v>
      </c>
      <c r="K28" t="s">
        <v>287</v>
      </c>
      <c r="L28" t="s">
        <v>56</v>
      </c>
    </row>
    <row r="29" spans="1:12" x14ac:dyDescent="0.3">
      <c r="A29" t="s">
        <v>291</v>
      </c>
      <c r="B29" t="s">
        <v>292</v>
      </c>
      <c r="C29" t="s">
        <v>293</v>
      </c>
      <c r="D29" t="s">
        <v>1075</v>
      </c>
      <c r="E29" t="s">
        <v>19</v>
      </c>
      <c r="F29" t="s">
        <v>20</v>
      </c>
      <c r="K29" t="s">
        <v>287</v>
      </c>
      <c r="L29" t="s">
        <v>56</v>
      </c>
    </row>
    <row r="30" spans="1:12" x14ac:dyDescent="0.3">
      <c r="A30" t="s">
        <v>294</v>
      </c>
      <c r="B30" t="s">
        <v>295</v>
      </c>
      <c r="C30" t="s">
        <v>296</v>
      </c>
      <c r="D30" t="s">
        <v>1075</v>
      </c>
      <c r="E30" t="s">
        <v>19</v>
      </c>
      <c r="F30" t="s">
        <v>29</v>
      </c>
      <c r="K30" t="s">
        <v>287</v>
      </c>
      <c r="L30" t="s">
        <v>56</v>
      </c>
    </row>
    <row r="31" spans="1:12" x14ac:dyDescent="0.3">
      <c r="A31" t="s">
        <v>297</v>
      </c>
      <c r="B31" t="s">
        <v>298</v>
      </c>
      <c r="C31" t="s">
        <v>299</v>
      </c>
      <c r="D31" t="s">
        <v>1075</v>
      </c>
      <c r="E31" t="s">
        <v>19</v>
      </c>
      <c r="F31" t="s">
        <v>20</v>
      </c>
      <c r="K31" t="s">
        <v>287</v>
      </c>
      <c r="L31" t="s">
        <v>56</v>
      </c>
    </row>
    <row r="32" spans="1:12" x14ac:dyDescent="0.3">
      <c r="A32" t="s">
        <v>300</v>
      </c>
      <c r="B32" t="s">
        <v>301</v>
      </c>
      <c r="C32" t="s">
        <v>302</v>
      </c>
      <c r="D32" t="s">
        <v>1075</v>
      </c>
      <c r="E32" t="s">
        <v>19</v>
      </c>
      <c r="F32" t="s">
        <v>20</v>
      </c>
      <c r="K32" t="s">
        <v>287</v>
      </c>
      <c r="L32" t="s">
        <v>56</v>
      </c>
    </row>
    <row r="33" spans="1:12" x14ac:dyDescent="0.3">
      <c r="A33" t="s">
        <v>303</v>
      </c>
      <c r="B33" t="s">
        <v>304</v>
      </c>
      <c r="C33" t="s">
        <v>305</v>
      </c>
      <c r="D33" t="s">
        <v>1075</v>
      </c>
      <c r="E33" t="s">
        <v>19</v>
      </c>
      <c r="F33" t="s">
        <v>20</v>
      </c>
      <c r="K33" t="s">
        <v>287</v>
      </c>
      <c r="L33" t="s">
        <v>56</v>
      </c>
    </row>
    <row r="34" spans="1:12" x14ac:dyDescent="0.3">
      <c r="A34" t="s">
        <v>306</v>
      </c>
      <c r="B34" t="s">
        <v>307</v>
      </c>
      <c r="C34" t="s">
        <v>308</v>
      </c>
      <c r="D34" t="s">
        <v>1075</v>
      </c>
      <c r="E34" t="s">
        <v>19</v>
      </c>
      <c r="F34" t="s">
        <v>20</v>
      </c>
      <c r="K34" t="s">
        <v>287</v>
      </c>
      <c r="L34" t="s">
        <v>56</v>
      </c>
    </row>
    <row r="35" spans="1:12" x14ac:dyDescent="0.3">
      <c r="A35" t="s">
        <v>309</v>
      </c>
      <c r="B35" t="s">
        <v>310</v>
      </c>
      <c r="C35" t="s">
        <v>311</v>
      </c>
      <c r="D35" t="s">
        <v>1075</v>
      </c>
      <c r="E35" t="s">
        <v>19</v>
      </c>
      <c r="F35" t="s">
        <v>29</v>
      </c>
      <c r="K35" t="s">
        <v>287</v>
      </c>
      <c r="L35" t="s">
        <v>56</v>
      </c>
    </row>
    <row r="36" spans="1:12" x14ac:dyDescent="0.3">
      <c r="A36" t="s">
        <v>312</v>
      </c>
      <c r="B36" t="s">
        <v>313</v>
      </c>
      <c r="C36" t="s">
        <v>638</v>
      </c>
      <c r="D36" t="s">
        <v>1075</v>
      </c>
      <c r="E36" t="s">
        <v>19</v>
      </c>
      <c r="F36" t="s">
        <v>29</v>
      </c>
      <c r="K36" t="s">
        <v>287</v>
      </c>
      <c r="L36" t="s">
        <v>56</v>
      </c>
    </row>
    <row r="37" spans="1:12" x14ac:dyDescent="0.3">
      <c r="A37" t="s">
        <v>314</v>
      </c>
      <c r="B37" t="s">
        <v>315</v>
      </c>
      <c r="C37" t="s">
        <v>316</v>
      </c>
      <c r="D37" t="s">
        <v>1075</v>
      </c>
      <c r="E37" t="s">
        <v>19</v>
      </c>
      <c r="F37" t="s">
        <v>20</v>
      </c>
      <c r="K37" t="s">
        <v>287</v>
      </c>
      <c r="L37" t="s">
        <v>56</v>
      </c>
    </row>
    <row r="38" spans="1:12" x14ac:dyDescent="0.3">
      <c r="A38" t="s">
        <v>317</v>
      </c>
      <c r="B38" t="s">
        <v>318</v>
      </c>
      <c r="C38" t="s">
        <v>319</v>
      </c>
      <c r="D38" t="s">
        <v>1075</v>
      </c>
      <c r="E38" t="s">
        <v>19</v>
      </c>
      <c r="F38" t="s">
        <v>20</v>
      </c>
      <c r="K38" t="s">
        <v>287</v>
      </c>
      <c r="L38" t="s">
        <v>56</v>
      </c>
    </row>
    <row r="39" spans="1:12" x14ac:dyDescent="0.3">
      <c r="A39" t="s">
        <v>320</v>
      </c>
      <c r="B39" t="s">
        <v>321</v>
      </c>
      <c r="C39" t="s">
        <v>322</v>
      </c>
      <c r="D39" t="s">
        <v>1075</v>
      </c>
      <c r="E39" t="s">
        <v>19</v>
      </c>
      <c r="F39" t="s">
        <v>20</v>
      </c>
      <c r="K39" t="s">
        <v>287</v>
      </c>
      <c r="L39" t="s">
        <v>56</v>
      </c>
    </row>
    <row r="40" spans="1:12" x14ac:dyDescent="0.3">
      <c r="A40" t="s">
        <v>323</v>
      </c>
      <c r="B40" t="s">
        <v>324</v>
      </c>
      <c r="C40" t="s">
        <v>325</v>
      </c>
      <c r="D40" t="s">
        <v>1075</v>
      </c>
      <c r="E40" t="s">
        <v>19</v>
      </c>
      <c r="F40" t="s">
        <v>20</v>
      </c>
      <c r="K40" t="s">
        <v>287</v>
      </c>
      <c r="L40" t="s">
        <v>56</v>
      </c>
    </row>
    <row r="41" spans="1:12" x14ac:dyDescent="0.3">
      <c r="A41" t="s">
        <v>326</v>
      </c>
      <c r="B41" t="s">
        <v>327</v>
      </c>
      <c r="C41" t="s">
        <v>328</v>
      </c>
      <c r="D41" t="s">
        <v>1075</v>
      </c>
      <c r="E41" t="s">
        <v>19</v>
      </c>
      <c r="F41" t="s">
        <v>20</v>
      </c>
      <c r="K41" t="s">
        <v>287</v>
      </c>
      <c r="L41" t="s">
        <v>56</v>
      </c>
    </row>
    <row r="42" spans="1:12" x14ac:dyDescent="0.3">
      <c r="A42" t="s">
        <v>329</v>
      </c>
      <c r="B42" t="s">
        <v>330</v>
      </c>
      <c r="C42" t="s">
        <v>331</v>
      </c>
      <c r="D42" t="s">
        <v>1075</v>
      </c>
      <c r="E42" t="s">
        <v>19</v>
      </c>
      <c r="F42" t="s">
        <v>20</v>
      </c>
      <c r="K42" t="s">
        <v>287</v>
      </c>
      <c r="L42" t="s">
        <v>56</v>
      </c>
    </row>
    <row r="43" spans="1:12" x14ac:dyDescent="0.3">
      <c r="A43" t="s">
        <v>332</v>
      </c>
      <c r="B43" t="s">
        <v>333</v>
      </c>
      <c r="C43" t="s">
        <v>334</v>
      </c>
      <c r="D43" t="s">
        <v>1075</v>
      </c>
      <c r="E43" t="s">
        <v>19</v>
      </c>
      <c r="F43" t="s">
        <v>20</v>
      </c>
      <c r="K43" t="s">
        <v>37</v>
      </c>
      <c r="L43" t="s">
        <v>56</v>
      </c>
    </row>
    <row r="44" spans="1:12" x14ac:dyDescent="0.3">
      <c r="A44" t="s">
        <v>335</v>
      </c>
      <c r="B44" t="s">
        <v>336</v>
      </c>
      <c r="C44" t="s">
        <v>337</v>
      </c>
      <c r="D44" t="s">
        <v>1075</v>
      </c>
      <c r="E44" t="s">
        <v>19</v>
      </c>
      <c r="F44" t="s">
        <v>20</v>
      </c>
      <c r="K44" t="s">
        <v>37</v>
      </c>
      <c r="L44" t="s">
        <v>56</v>
      </c>
    </row>
    <row r="45" spans="1:12" x14ac:dyDescent="0.3">
      <c r="A45" t="s">
        <v>338</v>
      </c>
      <c r="B45" t="s">
        <v>339</v>
      </c>
      <c r="C45" t="s">
        <v>340</v>
      </c>
      <c r="D45" t="s">
        <v>1075</v>
      </c>
      <c r="E45" t="s">
        <v>19</v>
      </c>
      <c r="F45" t="s">
        <v>20</v>
      </c>
      <c r="K45" t="s">
        <v>37</v>
      </c>
      <c r="L45" t="s">
        <v>56</v>
      </c>
    </row>
    <row r="46" spans="1:12" x14ac:dyDescent="0.3">
      <c r="A46" t="s">
        <v>341</v>
      </c>
      <c r="B46" t="s">
        <v>342</v>
      </c>
      <c r="C46" t="s">
        <v>343</v>
      </c>
      <c r="D46" t="s">
        <v>1075</v>
      </c>
      <c r="E46" t="s">
        <v>19</v>
      </c>
      <c r="F46" t="s">
        <v>29</v>
      </c>
      <c r="K46" t="s">
        <v>344</v>
      </c>
      <c r="L46" t="s">
        <v>56</v>
      </c>
    </row>
    <row r="47" spans="1:12" x14ac:dyDescent="0.3">
      <c r="A47" t="s">
        <v>345</v>
      </c>
      <c r="B47" t="s">
        <v>346</v>
      </c>
      <c r="C47" t="s">
        <v>347</v>
      </c>
      <c r="D47" t="s">
        <v>1151</v>
      </c>
      <c r="E47" t="s">
        <v>19</v>
      </c>
      <c r="F47" t="s">
        <v>29</v>
      </c>
      <c r="L47" t="s">
        <v>56</v>
      </c>
    </row>
    <row r="48" spans="1:12" x14ac:dyDescent="0.3">
      <c r="A48" t="s">
        <v>348</v>
      </c>
      <c r="B48" t="s">
        <v>349</v>
      </c>
      <c r="C48" t="s">
        <v>350</v>
      </c>
      <c r="D48" t="s">
        <v>1075</v>
      </c>
      <c r="E48" t="s">
        <v>19</v>
      </c>
      <c r="F48" t="s">
        <v>20</v>
      </c>
      <c r="K48" t="s">
        <v>37</v>
      </c>
      <c r="L48" t="s">
        <v>56</v>
      </c>
    </row>
    <row r="49" spans="1:12" x14ac:dyDescent="0.3">
      <c r="A49" t="s">
        <v>389</v>
      </c>
      <c r="B49" t="s">
        <v>390</v>
      </c>
      <c r="C49" t="s">
        <v>391</v>
      </c>
      <c r="D49" t="s">
        <v>1075</v>
      </c>
      <c r="E49" t="s">
        <v>19</v>
      </c>
      <c r="F49" t="s">
        <v>29</v>
      </c>
      <c r="K49" t="s">
        <v>120</v>
      </c>
      <c r="L49" t="s">
        <v>56</v>
      </c>
    </row>
    <row r="50" spans="1:12" x14ac:dyDescent="0.3">
      <c r="A50" t="s">
        <v>392</v>
      </c>
      <c r="B50" t="s">
        <v>390</v>
      </c>
      <c r="C50" t="s">
        <v>393</v>
      </c>
      <c r="D50" t="s">
        <v>1075</v>
      </c>
      <c r="E50" t="s">
        <v>19</v>
      </c>
      <c r="F50" t="s">
        <v>29</v>
      </c>
      <c r="K50" t="s">
        <v>120</v>
      </c>
      <c r="L50" t="s">
        <v>56</v>
      </c>
    </row>
    <row r="51" spans="1:12" x14ac:dyDescent="0.3">
      <c r="A51" t="s">
        <v>394</v>
      </c>
      <c r="B51" t="s">
        <v>395</v>
      </c>
      <c r="C51" t="s">
        <v>396</v>
      </c>
      <c r="D51" t="s">
        <v>1075</v>
      </c>
      <c r="E51" t="s">
        <v>19</v>
      </c>
      <c r="F51" t="s">
        <v>29</v>
      </c>
      <c r="K51" t="s">
        <v>120</v>
      </c>
      <c r="L51" t="s">
        <v>56</v>
      </c>
    </row>
    <row r="52" spans="1:12" x14ac:dyDescent="0.3">
      <c r="A52" t="s">
        <v>397</v>
      </c>
      <c r="B52" t="s">
        <v>398</v>
      </c>
      <c r="C52" t="s">
        <v>399</v>
      </c>
      <c r="D52" t="s">
        <v>1075</v>
      </c>
      <c r="E52" t="s">
        <v>19</v>
      </c>
      <c r="F52" t="s">
        <v>20</v>
      </c>
      <c r="K52" t="s">
        <v>37</v>
      </c>
      <c r="L52" t="s">
        <v>56</v>
      </c>
    </row>
    <row r="53" spans="1:12" x14ac:dyDescent="0.3">
      <c r="A53" t="s">
        <v>415</v>
      </c>
      <c r="B53" t="s">
        <v>416</v>
      </c>
      <c r="C53" t="s">
        <v>417</v>
      </c>
      <c r="D53" t="s">
        <v>1075</v>
      </c>
      <c r="E53" t="s">
        <v>19</v>
      </c>
      <c r="F53" t="s">
        <v>20</v>
      </c>
      <c r="K53" t="s">
        <v>120</v>
      </c>
      <c r="L53" t="s">
        <v>56</v>
      </c>
    </row>
    <row r="54" spans="1:12" x14ac:dyDescent="0.3">
      <c r="A54" t="s">
        <v>418</v>
      </c>
      <c r="B54" t="s">
        <v>419</v>
      </c>
      <c r="C54" t="s">
        <v>420</v>
      </c>
      <c r="D54" t="s">
        <v>1075</v>
      </c>
      <c r="E54" t="s">
        <v>19</v>
      </c>
      <c r="F54" t="s">
        <v>20</v>
      </c>
      <c r="K54" t="s">
        <v>120</v>
      </c>
      <c r="L54" t="s">
        <v>56</v>
      </c>
    </row>
    <row r="55" spans="1:12" x14ac:dyDescent="0.3">
      <c r="A55" t="s">
        <v>421</v>
      </c>
      <c r="B55" t="s">
        <v>422</v>
      </c>
      <c r="C55" t="s">
        <v>423</v>
      </c>
      <c r="D55" t="s">
        <v>1075</v>
      </c>
      <c r="E55" t="s">
        <v>19</v>
      </c>
      <c r="F55" t="s">
        <v>20</v>
      </c>
      <c r="K55" t="s">
        <v>120</v>
      </c>
      <c r="L55" t="s">
        <v>56</v>
      </c>
    </row>
    <row r="56" spans="1:12" x14ac:dyDescent="0.3">
      <c r="A56" t="s">
        <v>427</v>
      </c>
      <c r="B56" t="s">
        <v>428</v>
      </c>
      <c r="C56" t="s">
        <v>429</v>
      </c>
      <c r="D56" t="s">
        <v>1075</v>
      </c>
      <c r="E56" t="s">
        <v>19</v>
      </c>
      <c r="F56" t="s">
        <v>20</v>
      </c>
      <c r="L56" t="s">
        <v>56</v>
      </c>
    </row>
    <row r="57" spans="1:12" x14ac:dyDescent="0.3">
      <c r="A57" t="s">
        <v>427</v>
      </c>
      <c r="B57" t="s">
        <v>1120</v>
      </c>
      <c r="C57" t="s">
        <v>1121</v>
      </c>
      <c r="D57" t="s">
        <v>1075</v>
      </c>
      <c r="E57" t="s">
        <v>19</v>
      </c>
      <c r="F57" t="s">
        <v>20</v>
      </c>
      <c r="L57" t="s">
        <v>56</v>
      </c>
    </row>
    <row r="58" spans="1:12" x14ac:dyDescent="0.3">
      <c r="A58" t="s">
        <v>507</v>
      </c>
      <c r="B58" t="s">
        <v>508</v>
      </c>
      <c r="C58" t="s">
        <v>509</v>
      </c>
      <c r="D58" t="s">
        <v>1151</v>
      </c>
      <c r="E58" t="s">
        <v>44</v>
      </c>
      <c r="F58" t="s">
        <v>20</v>
      </c>
      <c r="L58" t="s">
        <v>56</v>
      </c>
    </row>
    <row r="59" spans="1:12" x14ac:dyDescent="0.3">
      <c r="A59" t="s">
        <v>560</v>
      </c>
      <c r="B59" t="s">
        <v>561</v>
      </c>
      <c r="C59" t="s">
        <v>562</v>
      </c>
      <c r="D59" t="s">
        <v>1075</v>
      </c>
      <c r="E59" t="s">
        <v>19</v>
      </c>
      <c r="F59" t="s">
        <v>20</v>
      </c>
      <c r="K59" t="s">
        <v>120</v>
      </c>
      <c r="L59" t="s">
        <v>56</v>
      </c>
    </row>
    <row r="60" spans="1:12" x14ac:dyDescent="0.3">
      <c r="A60" t="s">
        <v>563</v>
      </c>
      <c r="B60" t="s">
        <v>564</v>
      </c>
      <c r="C60" t="s">
        <v>565</v>
      </c>
      <c r="D60" t="s">
        <v>1151</v>
      </c>
      <c r="E60" t="s">
        <v>44</v>
      </c>
      <c r="F60" t="s">
        <v>29</v>
      </c>
      <c r="L60" t="s">
        <v>56</v>
      </c>
    </row>
    <row r="61" spans="1:12" x14ac:dyDescent="0.3">
      <c r="A61" t="s">
        <v>958</v>
      </c>
      <c r="B61" t="s">
        <v>652</v>
      </c>
      <c r="C61" t="s">
        <v>653</v>
      </c>
      <c r="D61" t="s">
        <v>1074</v>
      </c>
      <c r="E61" t="s">
        <v>44</v>
      </c>
      <c r="F61" t="s">
        <v>20</v>
      </c>
      <c r="K61" t="s">
        <v>1187</v>
      </c>
      <c r="L61" t="s">
        <v>56</v>
      </c>
    </row>
    <row r="62" spans="1:12" x14ac:dyDescent="0.3">
      <c r="A62" t="s">
        <v>1134</v>
      </c>
      <c r="B62" t="s">
        <v>654</v>
      </c>
      <c r="C62" t="s">
        <v>655</v>
      </c>
      <c r="D62" t="s">
        <v>1074</v>
      </c>
      <c r="E62" t="s">
        <v>44</v>
      </c>
      <c r="F62" t="s">
        <v>20</v>
      </c>
      <c r="K62" t="s">
        <v>1084</v>
      </c>
      <c r="L62" t="s">
        <v>56</v>
      </c>
    </row>
    <row r="63" spans="1:12" x14ac:dyDescent="0.3">
      <c r="A63" t="s">
        <v>1169</v>
      </c>
      <c r="B63" t="s">
        <v>94</v>
      </c>
      <c r="C63" t="s">
        <v>95</v>
      </c>
      <c r="D63" t="s">
        <v>1075</v>
      </c>
      <c r="E63" t="s">
        <v>19</v>
      </c>
      <c r="F63" t="s">
        <v>20</v>
      </c>
      <c r="K63" t="s">
        <v>97</v>
      </c>
      <c r="L63" t="s">
        <v>96</v>
      </c>
    </row>
    <row r="64" spans="1:12" x14ac:dyDescent="0.3">
      <c r="A64" t="s">
        <v>242</v>
      </c>
      <c r="B64" t="s">
        <v>243</v>
      </c>
      <c r="C64" t="s">
        <v>244</v>
      </c>
      <c r="D64" t="s">
        <v>1075</v>
      </c>
      <c r="E64" t="s">
        <v>44</v>
      </c>
      <c r="F64" t="s">
        <v>20</v>
      </c>
      <c r="K64" t="s">
        <v>97</v>
      </c>
      <c r="L64" t="s">
        <v>96</v>
      </c>
    </row>
    <row r="65" spans="1:12" x14ac:dyDescent="0.3">
      <c r="A65" t="s">
        <v>1177</v>
      </c>
      <c r="B65" t="s">
        <v>247</v>
      </c>
      <c r="C65" t="s">
        <v>248</v>
      </c>
      <c r="D65" t="s">
        <v>1075</v>
      </c>
      <c r="E65" t="s">
        <v>44</v>
      </c>
      <c r="F65" t="s">
        <v>20</v>
      </c>
      <c r="K65" t="s">
        <v>97</v>
      </c>
      <c r="L65" t="s">
        <v>96</v>
      </c>
    </row>
    <row r="66" spans="1:12" x14ac:dyDescent="0.3">
      <c r="A66" t="s">
        <v>245</v>
      </c>
      <c r="B66" t="s">
        <v>251</v>
      </c>
      <c r="C66" t="s">
        <v>252</v>
      </c>
      <c r="D66" t="s">
        <v>1075</v>
      </c>
      <c r="E66" t="s">
        <v>44</v>
      </c>
      <c r="F66" t="s">
        <v>20</v>
      </c>
      <c r="K66" t="s">
        <v>97</v>
      </c>
      <c r="L66" t="s">
        <v>96</v>
      </c>
    </row>
    <row r="67" spans="1:12" x14ac:dyDescent="0.3">
      <c r="A67" t="s">
        <v>246</v>
      </c>
      <c r="B67" t="s">
        <v>249</v>
      </c>
      <c r="C67" t="s">
        <v>250</v>
      </c>
      <c r="D67" t="s">
        <v>1075</v>
      </c>
      <c r="E67" t="s">
        <v>44</v>
      </c>
      <c r="F67" t="s">
        <v>20</v>
      </c>
      <c r="K67" t="s">
        <v>97</v>
      </c>
      <c r="L67" t="s">
        <v>96</v>
      </c>
    </row>
    <row r="68" spans="1:12" x14ac:dyDescent="0.3">
      <c r="A68" t="s">
        <v>451</v>
      </c>
      <c r="B68" t="s">
        <v>452</v>
      </c>
      <c r="C68" t="s">
        <v>453</v>
      </c>
      <c r="D68" t="s">
        <v>1075</v>
      </c>
      <c r="E68" t="s">
        <v>19</v>
      </c>
      <c r="F68" t="s">
        <v>29</v>
      </c>
      <c r="K68" t="s">
        <v>120</v>
      </c>
      <c r="L68" t="s">
        <v>96</v>
      </c>
    </row>
    <row r="69" spans="1:12" x14ac:dyDescent="0.3">
      <c r="A69" t="s">
        <v>454</v>
      </c>
      <c r="B69" t="s">
        <v>455</v>
      </c>
      <c r="C69" t="s">
        <v>456</v>
      </c>
      <c r="D69" t="s">
        <v>1075</v>
      </c>
      <c r="E69" t="s">
        <v>19</v>
      </c>
      <c r="F69" t="s">
        <v>29</v>
      </c>
      <c r="K69" t="s">
        <v>120</v>
      </c>
      <c r="L69" t="s">
        <v>96</v>
      </c>
    </row>
    <row r="70" spans="1:12" x14ac:dyDescent="0.3">
      <c r="A70" t="s">
        <v>457</v>
      </c>
      <c r="B70" t="s">
        <v>645</v>
      </c>
      <c r="C70" t="s">
        <v>646</v>
      </c>
      <c r="D70" t="s">
        <v>1075</v>
      </c>
      <c r="E70" t="s">
        <v>19</v>
      </c>
      <c r="F70" t="s">
        <v>29</v>
      </c>
      <c r="K70" t="s">
        <v>120</v>
      </c>
      <c r="L70" t="s">
        <v>96</v>
      </c>
    </row>
    <row r="71" spans="1:12" x14ac:dyDescent="0.3">
      <c r="A71" t="s">
        <v>33</v>
      </c>
      <c r="B71" t="s">
        <v>34</v>
      </c>
      <c r="C71" t="s">
        <v>35</v>
      </c>
      <c r="D71" t="s">
        <v>1075</v>
      </c>
      <c r="E71" t="s">
        <v>19</v>
      </c>
      <c r="F71" t="s">
        <v>29</v>
      </c>
      <c r="K71" t="s">
        <v>37</v>
      </c>
      <c r="L71" t="s">
        <v>36</v>
      </c>
    </row>
    <row r="72" spans="1:12" x14ac:dyDescent="0.3">
      <c r="A72" t="s">
        <v>156</v>
      </c>
      <c r="B72" t="s">
        <v>157</v>
      </c>
      <c r="C72" t="s">
        <v>158</v>
      </c>
      <c r="D72" t="s">
        <v>1075</v>
      </c>
      <c r="E72" t="s">
        <v>19</v>
      </c>
      <c r="F72" t="s">
        <v>29</v>
      </c>
      <c r="K72" t="s">
        <v>37</v>
      </c>
      <c r="L72" t="s">
        <v>36</v>
      </c>
    </row>
    <row r="73" spans="1:12" x14ac:dyDescent="0.3">
      <c r="A73" t="s">
        <v>159</v>
      </c>
      <c r="B73" t="s">
        <v>160</v>
      </c>
      <c r="C73" t="s">
        <v>161</v>
      </c>
      <c r="D73" t="s">
        <v>1075</v>
      </c>
      <c r="E73" t="s">
        <v>19</v>
      </c>
      <c r="F73" t="s">
        <v>29</v>
      </c>
      <c r="K73" t="s">
        <v>113</v>
      </c>
      <c r="L73" t="s">
        <v>36</v>
      </c>
    </row>
    <row r="74" spans="1:12" x14ac:dyDescent="0.3">
      <c r="A74" t="s">
        <v>162</v>
      </c>
      <c r="B74" t="s">
        <v>163</v>
      </c>
      <c r="C74" t="s">
        <v>164</v>
      </c>
      <c r="D74" t="s">
        <v>1075</v>
      </c>
      <c r="E74" t="s">
        <v>19</v>
      </c>
      <c r="F74" t="s">
        <v>20</v>
      </c>
      <c r="K74" t="s">
        <v>113</v>
      </c>
      <c r="L74" t="s">
        <v>36</v>
      </c>
    </row>
    <row r="75" spans="1:12" x14ac:dyDescent="0.3">
      <c r="A75" t="s">
        <v>165</v>
      </c>
      <c r="B75" t="s">
        <v>166</v>
      </c>
      <c r="C75" t="s">
        <v>167</v>
      </c>
      <c r="D75" t="s">
        <v>1075</v>
      </c>
      <c r="E75" t="s">
        <v>19</v>
      </c>
      <c r="F75" t="s">
        <v>29</v>
      </c>
      <c r="K75" t="s">
        <v>113</v>
      </c>
      <c r="L75" t="s">
        <v>36</v>
      </c>
    </row>
    <row r="76" spans="1:12" x14ac:dyDescent="0.3">
      <c r="A76" t="s">
        <v>168</v>
      </c>
      <c r="B76" t="s">
        <v>169</v>
      </c>
      <c r="C76" t="s">
        <v>170</v>
      </c>
      <c r="D76" t="s">
        <v>1075</v>
      </c>
      <c r="E76" t="s">
        <v>19</v>
      </c>
      <c r="F76" t="s">
        <v>29</v>
      </c>
      <c r="K76" t="s">
        <v>113</v>
      </c>
      <c r="L76" t="s">
        <v>36</v>
      </c>
    </row>
    <row r="77" spans="1:12" x14ac:dyDescent="0.3">
      <c r="A77" t="s">
        <v>171</v>
      </c>
      <c r="B77" t="s">
        <v>172</v>
      </c>
      <c r="C77" t="s">
        <v>173</v>
      </c>
      <c r="D77" t="s">
        <v>1075</v>
      </c>
      <c r="E77" t="s">
        <v>19</v>
      </c>
      <c r="F77" t="s">
        <v>29</v>
      </c>
      <c r="K77" t="s">
        <v>113</v>
      </c>
      <c r="L77" t="s">
        <v>36</v>
      </c>
    </row>
    <row r="78" spans="1:12" x14ac:dyDescent="0.3">
      <c r="A78" t="s">
        <v>174</v>
      </c>
      <c r="B78" t="s">
        <v>175</v>
      </c>
      <c r="C78" t="s">
        <v>176</v>
      </c>
      <c r="D78" t="s">
        <v>1075</v>
      </c>
      <c r="E78" t="s">
        <v>19</v>
      </c>
      <c r="F78" t="s">
        <v>29</v>
      </c>
      <c r="K78" t="s">
        <v>113</v>
      </c>
      <c r="L78" t="s">
        <v>36</v>
      </c>
    </row>
    <row r="79" spans="1:12" x14ac:dyDescent="0.3">
      <c r="A79" t="s">
        <v>177</v>
      </c>
      <c r="B79" t="s">
        <v>178</v>
      </c>
      <c r="C79" t="s">
        <v>179</v>
      </c>
      <c r="D79" t="s">
        <v>1075</v>
      </c>
      <c r="E79" t="s">
        <v>19</v>
      </c>
      <c r="F79" t="s">
        <v>20</v>
      </c>
      <c r="K79" t="s">
        <v>113</v>
      </c>
      <c r="L79" t="s">
        <v>36</v>
      </c>
    </row>
    <row r="80" spans="1:12" x14ac:dyDescent="0.3">
      <c r="A80" t="s">
        <v>458</v>
      </c>
      <c r="B80" t="s">
        <v>459</v>
      </c>
      <c r="C80" t="s">
        <v>460</v>
      </c>
      <c r="D80" t="s">
        <v>1075</v>
      </c>
      <c r="E80" t="s">
        <v>19</v>
      </c>
      <c r="F80" t="s">
        <v>29</v>
      </c>
      <c r="L80" t="s">
        <v>36</v>
      </c>
    </row>
    <row r="81" spans="1:12" x14ac:dyDescent="0.3">
      <c r="A81" t="s">
        <v>573</v>
      </c>
      <c r="B81" t="s">
        <v>574</v>
      </c>
      <c r="C81" t="s">
        <v>575</v>
      </c>
      <c r="D81" t="s">
        <v>1075</v>
      </c>
      <c r="E81" t="s">
        <v>19</v>
      </c>
      <c r="F81" t="s">
        <v>20</v>
      </c>
      <c r="K81" t="s">
        <v>133</v>
      </c>
      <c r="L81" t="s">
        <v>36</v>
      </c>
    </row>
    <row r="82" spans="1:12" x14ac:dyDescent="0.3">
      <c r="A82" t="s">
        <v>576</v>
      </c>
      <c r="B82" t="s">
        <v>577</v>
      </c>
      <c r="C82" t="s">
        <v>578</v>
      </c>
      <c r="D82" t="s">
        <v>1075</v>
      </c>
      <c r="E82" t="s">
        <v>19</v>
      </c>
      <c r="F82" t="s">
        <v>20</v>
      </c>
      <c r="K82" t="s">
        <v>133</v>
      </c>
      <c r="L82" t="s">
        <v>36</v>
      </c>
    </row>
    <row r="83" spans="1:12" x14ac:dyDescent="0.3">
      <c r="A83" t="s">
        <v>579</v>
      </c>
      <c r="B83" t="s">
        <v>580</v>
      </c>
      <c r="C83" t="s">
        <v>581</v>
      </c>
      <c r="D83" t="s">
        <v>1075</v>
      </c>
      <c r="E83" t="s">
        <v>19</v>
      </c>
      <c r="F83" t="s">
        <v>20</v>
      </c>
      <c r="K83" t="s">
        <v>133</v>
      </c>
      <c r="L83" t="s">
        <v>36</v>
      </c>
    </row>
    <row r="84" spans="1:12" x14ac:dyDescent="0.3">
      <c r="A84" t="s">
        <v>582</v>
      </c>
      <c r="B84" t="s">
        <v>583</v>
      </c>
      <c r="C84" t="s">
        <v>584</v>
      </c>
      <c r="D84" t="s">
        <v>1075</v>
      </c>
      <c r="E84" t="s">
        <v>19</v>
      </c>
      <c r="F84" t="s">
        <v>20</v>
      </c>
      <c r="K84" t="s">
        <v>133</v>
      </c>
      <c r="L84" t="s">
        <v>36</v>
      </c>
    </row>
    <row r="85" spans="1:12" x14ac:dyDescent="0.3">
      <c r="A85" t="s">
        <v>430</v>
      </c>
      <c r="B85" t="s">
        <v>431</v>
      </c>
      <c r="C85" t="s">
        <v>432</v>
      </c>
      <c r="D85" t="s">
        <v>1075</v>
      </c>
      <c r="E85" t="s">
        <v>44</v>
      </c>
      <c r="F85" t="s">
        <v>20</v>
      </c>
      <c r="K85" t="s">
        <v>57</v>
      </c>
      <c r="L85" t="s">
        <v>190</v>
      </c>
    </row>
    <row r="86" spans="1:12" x14ac:dyDescent="0.3">
      <c r="A86" t="s">
        <v>433</v>
      </c>
      <c r="B86" t="s">
        <v>434</v>
      </c>
      <c r="C86" t="s">
        <v>435</v>
      </c>
      <c r="D86" t="s">
        <v>1075</v>
      </c>
      <c r="E86" t="s">
        <v>44</v>
      </c>
      <c r="F86" t="s">
        <v>20</v>
      </c>
      <c r="K86" t="s">
        <v>57</v>
      </c>
      <c r="L86" t="s">
        <v>190</v>
      </c>
    </row>
    <row r="87" spans="1:12" x14ac:dyDescent="0.3">
      <c r="A87" t="s">
        <v>436</v>
      </c>
      <c r="B87" t="s">
        <v>437</v>
      </c>
      <c r="C87" t="s">
        <v>438</v>
      </c>
      <c r="D87" t="s">
        <v>1075</v>
      </c>
      <c r="E87" t="s">
        <v>44</v>
      </c>
      <c r="F87" t="s">
        <v>20</v>
      </c>
      <c r="K87" t="s">
        <v>57</v>
      </c>
      <c r="L87" t="s">
        <v>190</v>
      </c>
    </row>
    <row r="88" spans="1:12" x14ac:dyDescent="0.3">
      <c r="A88" t="s">
        <v>439</v>
      </c>
      <c r="B88" t="s">
        <v>440</v>
      </c>
      <c r="C88" t="s">
        <v>441</v>
      </c>
      <c r="D88" t="s">
        <v>1075</v>
      </c>
      <c r="E88" t="s">
        <v>44</v>
      </c>
      <c r="F88" t="s">
        <v>20</v>
      </c>
      <c r="K88" t="s">
        <v>57</v>
      </c>
      <c r="L88" t="s">
        <v>190</v>
      </c>
    </row>
    <row r="89" spans="1:12" x14ac:dyDescent="0.3">
      <c r="A89" t="s">
        <v>45</v>
      </c>
      <c r="B89" t="s">
        <v>46</v>
      </c>
      <c r="C89" t="s">
        <v>47</v>
      </c>
      <c r="D89" t="s">
        <v>1074</v>
      </c>
      <c r="E89" t="s">
        <v>44</v>
      </c>
      <c r="F89" t="s">
        <v>20</v>
      </c>
      <c r="L89" t="s">
        <v>613</v>
      </c>
    </row>
    <row r="90" spans="1:12" x14ac:dyDescent="0.3">
      <c r="A90" t="s">
        <v>110</v>
      </c>
      <c r="B90" t="s">
        <v>111</v>
      </c>
      <c r="C90" t="s">
        <v>112</v>
      </c>
      <c r="D90" t="s">
        <v>1075</v>
      </c>
      <c r="E90" t="s">
        <v>19</v>
      </c>
      <c r="F90" t="s">
        <v>20</v>
      </c>
      <c r="K90" t="s">
        <v>113</v>
      </c>
      <c r="L90" t="s">
        <v>613</v>
      </c>
    </row>
    <row r="91" spans="1:12" x14ac:dyDescent="0.3">
      <c r="A91" t="s">
        <v>149</v>
      </c>
      <c r="B91" t="s">
        <v>150</v>
      </c>
      <c r="C91" t="s">
        <v>151</v>
      </c>
      <c r="D91" t="s">
        <v>1151</v>
      </c>
      <c r="E91" t="s">
        <v>44</v>
      </c>
      <c r="F91" t="s">
        <v>29</v>
      </c>
      <c r="L91" t="s">
        <v>613</v>
      </c>
    </row>
    <row r="92" spans="1:12" x14ac:dyDescent="0.3">
      <c r="A92" t="s">
        <v>1094</v>
      </c>
      <c r="B92" t="s">
        <v>1095</v>
      </c>
      <c r="C92" t="s">
        <v>1096</v>
      </c>
      <c r="D92" t="s">
        <v>1074</v>
      </c>
      <c r="E92" t="s">
        <v>44</v>
      </c>
      <c r="F92" t="s">
        <v>20</v>
      </c>
      <c r="K92" t="s">
        <v>73</v>
      </c>
      <c r="L92" t="s">
        <v>613</v>
      </c>
    </row>
    <row r="93" spans="1:12" x14ac:dyDescent="0.3">
      <c r="A93" t="s">
        <v>183</v>
      </c>
      <c r="B93" t="s">
        <v>184</v>
      </c>
      <c r="C93" t="s">
        <v>185</v>
      </c>
      <c r="D93" t="s">
        <v>1074</v>
      </c>
      <c r="E93" t="s">
        <v>44</v>
      </c>
      <c r="F93" t="s">
        <v>29</v>
      </c>
      <c r="K93" t="s">
        <v>186</v>
      </c>
      <c r="L93" t="s">
        <v>613</v>
      </c>
    </row>
    <row r="94" spans="1:12" x14ac:dyDescent="0.3">
      <c r="A94" t="s">
        <v>187</v>
      </c>
      <c r="B94" t="s">
        <v>188</v>
      </c>
      <c r="C94" t="s">
        <v>189</v>
      </c>
      <c r="D94" t="s">
        <v>1074</v>
      </c>
      <c r="E94" t="s">
        <v>44</v>
      </c>
      <c r="F94" t="s">
        <v>29</v>
      </c>
      <c r="K94" t="s">
        <v>186</v>
      </c>
      <c r="L94" t="s">
        <v>613</v>
      </c>
    </row>
    <row r="95" spans="1:12" x14ac:dyDescent="0.3">
      <c r="A95" t="s">
        <v>191</v>
      </c>
      <c r="B95" t="s">
        <v>192</v>
      </c>
      <c r="C95" t="s">
        <v>193</v>
      </c>
      <c r="D95" t="s">
        <v>1075</v>
      </c>
      <c r="E95" t="s">
        <v>19</v>
      </c>
      <c r="F95" t="s">
        <v>20</v>
      </c>
      <c r="L95" t="s">
        <v>613</v>
      </c>
    </row>
    <row r="96" spans="1:12" x14ac:dyDescent="0.3">
      <c r="A96" t="s">
        <v>194</v>
      </c>
      <c r="B96" t="s">
        <v>195</v>
      </c>
      <c r="C96" t="s">
        <v>196</v>
      </c>
      <c r="D96" t="s">
        <v>1075</v>
      </c>
      <c r="E96" t="s">
        <v>19</v>
      </c>
      <c r="F96" t="s">
        <v>20</v>
      </c>
      <c r="L96" t="s">
        <v>613</v>
      </c>
    </row>
    <row r="97" spans="1:12" x14ac:dyDescent="0.3">
      <c r="A97" t="s">
        <v>197</v>
      </c>
      <c r="B97" t="s">
        <v>198</v>
      </c>
      <c r="C97" t="s">
        <v>199</v>
      </c>
      <c r="D97" t="s">
        <v>1075</v>
      </c>
      <c r="E97" t="s">
        <v>19</v>
      </c>
      <c r="F97" t="s">
        <v>20</v>
      </c>
      <c r="L97" t="s">
        <v>613</v>
      </c>
    </row>
    <row r="98" spans="1:12" x14ac:dyDescent="0.3">
      <c r="A98" t="s">
        <v>200</v>
      </c>
      <c r="B98" t="s">
        <v>201</v>
      </c>
      <c r="C98" t="s">
        <v>202</v>
      </c>
      <c r="D98" t="s">
        <v>1075</v>
      </c>
      <c r="E98" t="s">
        <v>19</v>
      </c>
      <c r="F98" t="s">
        <v>20</v>
      </c>
      <c r="L98" t="s">
        <v>613</v>
      </c>
    </row>
    <row r="99" spans="1:12" x14ac:dyDescent="0.3">
      <c r="A99" t="s">
        <v>218</v>
      </c>
      <c r="B99" t="s">
        <v>219</v>
      </c>
      <c r="C99" t="s">
        <v>220</v>
      </c>
      <c r="D99" t="s">
        <v>1075</v>
      </c>
      <c r="E99" t="s">
        <v>44</v>
      </c>
      <c r="F99" t="s">
        <v>20</v>
      </c>
      <c r="K99" t="s">
        <v>120</v>
      </c>
      <c r="L99" t="s">
        <v>613</v>
      </c>
    </row>
    <row r="100" spans="1:12" x14ac:dyDescent="0.3">
      <c r="A100" t="s">
        <v>221</v>
      </c>
      <c r="B100" t="s">
        <v>222</v>
      </c>
      <c r="C100" t="s">
        <v>223</v>
      </c>
      <c r="D100" t="s">
        <v>1075</v>
      </c>
      <c r="E100" t="s">
        <v>44</v>
      </c>
      <c r="F100" t="s">
        <v>20</v>
      </c>
      <c r="K100" t="s">
        <v>120</v>
      </c>
      <c r="L100" t="s">
        <v>613</v>
      </c>
    </row>
    <row r="101" spans="1:12" x14ac:dyDescent="0.3">
      <c r="A101" t="s">
        <v>224</v>
      </c>
      <c r="B101" t="s">
        <v>225</v>
      </c>
      <c r="C101" t="s">
        <v>226</v>
      </c>
      <c r="D101" t="s">
        <v>1075</v>
      </c>
      <c r="E101" t="s">
        <v>44</v>
      </c>
      <c r="F101" t="s">
        <v>20</v>
      </c>
      <c r="K101" t="s">
        <v>120</v>
      </c>
      <c r="L101" t="s">
        <v>613</v>
      </c>
    </row>
    <row r="102" spans="1:12" x14ac:dyDescent="0.3">
      <c r="A102" t="s">
        <v>227</v>
      </c>
      <c r="B102" t="s">
        <v>228</v>
      </c>
      <c r="C102" t="s">
        <v>229</v>
      </c>
      <c r="D102" t="s">
        <v>1075</v>
      </c>
      <c r="E102" t="s">
        <v>44</v>
      </c>
      <c r="F102" t="s">
        <v>20</v>
      </c>
      <c r="K102" t="s">
        <v>120</v>
      </c>
      <c r="L102" t="s">
        <v>613</v>
      </c>
    </row>
    <row r="103" spans="1:12" x14ac:dyDescent="0.3">
      <c r="A103" t="s">
        <v>230</v>
      </c>
      <c r="B103" t="s">
        <v>231</v>
      </c>
      <c r="C103" t="s">
        <v>232</v>
      </c>
      <c r="D103" t="s">
        <v>1075</v>
      </c>
      <c r="E103" t="s">
        <v>19</v>
      </c>
      <c r="F103" t="s">
        <v>20</v>
      </c>
      <c r="L103" t="s">
        <v>613</v>
      </c>
    </row>
    <row r="104" spans="1:12" x14ac:dyDescent="0.3">
      <c r="A104" t="s">
        <v>233</v>
      </c>
      <c r="B104" t="s">
        <v>234</v>
      </c>
      <c r="C104" t="s">
        <v>235</v>
      </c>
      <c r="D104" t="s">
        <v>1075</v>
      </c>
      <c r="E104" t="s">
        <v>19</v>
      </c>
      <c r="F104" t="s">
        <v>20</v>
      </c>
      <c r="L104" t="s">
        <v>613</v>
      </c>
    </row>
    <row r="105" spans="1:12" x14ac:dyDescent="0.3">
      <c r="A105" t="s">
        <v>236</v>
      </c>
      <c r="B105" t="s">
        <v>237</v>
      </c>
      <c r="C105" t="s">
        <v>238</v>
      </c>
      <c r="D105" t="s">
        <v>1075</v>
      </c>
      <c r="E105" t="s">
        <v>19</v>
      </c>
      <c r="F105" t="s">
        <v>20</v>
      </c>
      <c r="L105" t="s">
        <v>613</v>
      </c>
    </row>
    <row r="106" spans="1:12" x14ac:dyDescent="0.3">
      <c r="A106" t="s">
        <v>239</v>
      </c>
      <c r="B106" t="s">
        <v>240</v>
      </c>
      <c r="C106" t="s">
        <v>241</v>
      </c>
      <c r="D106" t="s">
        <v>1075</v>
      </c>
      <c r="E106" t="s">
        <v>19</v>
      </c>
      <c r="F106" t="s">
        <v>20</v>
      </c>
      <c r="L106" t="s">
        <v>613</v>
      </c>
    </row>
    <row r="107" spans="1:12" x14ac:dyDescent="0.3">
      <c r="A107" t="s">
        <v>253</v>
      </c>
      <c r="B107" t="s">
        <v>254</v>
      </c>
      <c r="C107" t="s">
        <v>255</v>
      </c>
      <c r="D107" t="s">
        <v>1075</v>
      </c>
      <c r="E107" t="s">
        <v>44</v>
      </c>
      <c r="F107" t="s">
        <v>29</v>
      </c>
      <c r="K107" t="s">
        <v>256</v>
      </c>
      <c r="L107" t="s">
        <v>613</v>
      </c>
    </row>
    <row r="108" spans="1:12" x14ac:dyDescent="0.3">
      <c r="A108" t="s">
        <v>257</v>
      </c>
      <c r="B108" t="s">
        <v>258</v>
      </c>
      <c r="C108" t="s">
        <v>259</v>
      </c>
      <c r="D108" t="s">
        <v>1075</v>
      </c>
      <c r="E108" t="s">
        <v>44</v>
      </c>
      <c r="F108" t="s">
        <v>29</v>
      </c>
      <c r="K108" t="s">
        <v>256</v>
      </c>
      <c r="L108" t="s">
        <v>613</v>
      </c>
    </row>
    <row r="109" spans="1:12" x14ac:dyDescent="0.3">
      <c r="A109" t="s">
        <v>260</v>
      </c>
      <c r="B109" t="s">
        <v>261</v>
      </c>
      <c r="C109" t="s">
        <v>262</v>
      </c>
      <c r="D109" t="s">
        <v>1075</v>
      </c>
      <c r="E109" t="s">
        <v>44</v>
      </c>
      <c r="F109" t="s">
        <v>29</v>
      </c>
      <c r="K109" t="s">
        <v>256</v>
      </c>
      <c r="L109" t="s">
        <v>613</v>
      </c>
    </row>
    <row r="110" spans="1:12" x14ac:dyDescent="0.3">
      <c r="A110" t="s">
        <v>263</v>
      </c>
      <c r="B110" t="s">
        <v>264</v>
      </c>
      <c r="C110" t="s">
        <v>265</v>
      </c>
      <c r="D110" t="s">
        <v>1151</v>
      </c>
      <c r="E110" t="s">
        <v>44</v>
      </c>
      <c r="F110" t="s">
        <v>20</v>
      </c>
      <c r="L110" t="s">
        <v>613</v>
      </c>
    </row>
    <row r="111" spans="1:12" x14ac:dyDescent="0.3">
      <c r="A111" t="s">
        <v>266</v>
      </c>
      <c r="B111" t="s">
        <v>267</v>
      </c>
      <c r="C111" t="s">
        <v>268</v>
      </c>
      <c r="D111" t="s">
        <v>1151</v>
      </c>
      <c r="E111" t="s">
        <v>44</v>
      </c>
      <c r="F111" t="s">
        <v>20</v>
      </c>
      <c r="L111" t="s">
        <v>613</v>
      </c>
    </row>
    <row r="112" spans="1:12" x14ac:dyDescent="0.3">
      <c r="A112" t="s">
        <v>269</v>
      </c>
      <c r="B112" t="s">
        <v>270</v>
      </c>
      <c r="C112" t="s">
        <v>271</v>
      </c>
      <c r="D112" t="s">
        <v>1151</v>
      </c>
      <c r="E112" t="s">
        <v>44</v>
      </c>
      <c r="F112" t="s">
        <v>20</v>
      </c>
      <c r="L112" t="s">
        <v>613</v>
      </c>
    </row>
    <row r="113" spans="1:12" x14ac:dyDescent="0.3">
      <c r="A113" t="s">
        <v>272</v>
      </c>
      <c r="B113" t="s">
        <v>273</v>
      </c>
      <c r="C113" t="s">
        <v>274</v>
      </c>
      <c r="D113" t="s">
        <v>1151</v>
      </c>
      <c r="E113" t="s">
        <v>44</v>
      </c>
      <c r="F113" t="s">
        <v>20</v>
      </c>
      <c r="L113" t="s">
        <v>613</v>
      </c>
    </row>
    <row r="114" spans="1:12" x14ac:dyDescent="0.3">
      <c r="A114" t="s">
        <v>275</v>
      </c>
      <c r="B114" t="s">
        <v>276</v>
      </c>
      <c r="C114" t="s">
        <v>277</v>
      </c>
      <c r="D114" t="s">
        <v>1151</v>
      </c>
      <c r="E114" t="s">
        <v>44</v>
      </c>
      <c r="F114" t="s">
        <v>20</v>
      </c>
      <c r="L114" t="s">
        <v>613</v>
      </c>
    </row>
    <row r="115" spans="1:12" x14ac:dyDescent="0.3">
      <c r="A115" t="s">
        <v>278</v>
      </c>
      <c r="B115" t="s">
        <v>279</v>
      </c>
      <c r="C115" t="s">
        <v>280</v>
      </c>
      <c r="D115" t="s">
        <v>1151</v>
      </c>
      <c r="E115" t="s">
        <v>44</v>
      </c>
      <c r="F115" t="s">
        <v>20</v>
      </c>
      <c r="L115" t="s">
        <v>613</v>
      </c>
    </row>
    <row r="116" spans="1:12" x14ac:dyDescent="0.3">
      <c r="A116" t="s">
        <v>281</v>
      </c>
      <c r="B116" t="s">
        <v>282</v>
      </c>
      <c r="C116" t="s">
        <v>283</v>
      </c>
      <c r="D116" t="s">
        <v>1151</v>
      </c>
      <c r="E116" t="s">
        <v>44</v>
      </c>
      <c r="F116" t="s">
        <v>20</v>
      </c>
      <c r="L116" t="s">
        <v>613</v>
      </c>
    </row>
    <row r="117" spans="1:12" x14ac:dyDescent="0.3">
      <c r="A117" t="s">
        <v>442</v>
      </c>
      <c r="B117" t="s">
        <v>443</v>
      </c>
      <c r="C117" t="s">
        <v>444</v>
      </c>
      <c r="D117" t="s">
        <v>1074</v>
      </c>
      <c r="E117" t="s">
        <v>44</v>
      </c>
      <c r="F117" t="s">
        <v>29</v>
      </c>
      <c r="K117" t="s">
        <v>186</v>
      </c>
      <c r="L117" t="s">
        <v>613</v>
      </c>
    </row>
    <row r="118" spans="1:12" x14ac:dyDescent="0.3">
      <c r="A118" t="s">
        <v>445</v>
      </c>
      <c r="B118" t="s">
        <v>446</v>
      </c>
      <c r="C118" t="s">
        <v>447</v>
      </c>
      <c r="D118" t="s">
        <v>1074</v>
      </c>
      <c r="E118" t="s">
        <v>44</v>
      </c>
      <c r="F118" t="s">
        <v>29</v>
      </c>
      <c r="K118" t="s">
        <v>186</v>
      </c>
      <c r="L118" t="s">
        <v>613</v>
      </c>
    </row>
    <row r="119" spans="1:12" x14ac:dyDescent="0.3">
      <c r="A119" t="s">
        <v>461</v>
      </c>
      <c r="B119" t="s">
        <v>462</v>
      </c>
      <c r="C119" t="s">
        <v>463</v>
      </c>
      <c r="D119" t="s">
        <v>1075</v>
      </c>
      <c r="E119" t="s">
        <v>19</v>
      </c>
      <c r="F119" t="s">
        <v>20</v>
      </c>
      <c r="K119" t="s">
        <v>57</v>
      </c>
      <c r="L119" t="s">
        <v>613</v>
      </c>
    </row>
    <row r="120" spans="1:12" x14ac:dyDescent="0.3">
      <c r="A120" t="s">
        <v>464</v>
      </c>
      <c r="B120" t="s">
        <v>465</v>
      </c>
      <c r="C120" t="s">
        <v>466</v>
      </c>
      <c r="D120" t="s">
        <v>1075</v>
      </c>
      <c r="E120" t="s">
        <v>19</v>
      </c>
      <c r="F120" t="s">
        <v>20</v>
      </c>
      <c r="K120" t="s">
        <v>467</v>
      </c>
      <c r="L120" t="s">
        <v>613</v>
      </c>
    </row>
    <row r="121" spans="1:12" x14ac:dyDescent="0.3">
      <c r="A121" t="s">
        <v>1127</v>
      </c>
      <c r="B121" t="s">
        <v>1128</v>
      </c>
      <c r="C121" t="s">
        <v>1129</v>
      </c>
      <c r="D121" t="s">
        <v>1074</v>
      </c>
      <c r="E121" t="s">
        <v>44</v>
      </c>
      <c r="F121" t="s">
        <v>20</v>
      </c>
      <c r="K121" t="s">
        <v>73</v>
      </c>
      <c r="L121" t="s">
        <v>613</v>
      </c>
    </row>
    <row r="122" spans="1:12" x14ac:dyDescent="0.3">
      <c r="A122" t="s">
        <v>510</v>
      </c>
      <c r="B122" t="s">
        <v>511</v>
      </c>
      <c r="C122" t="s">
        <v>512</v>
      </c>
      <c r="D122" t="s">
        <v>1075</v>
      </c>
      <c r="E122" t="s">
        <v>44</v>
      </c>
      <c r="F122" t="s">
        <v>20</v>
      </c>
      <c r="K122" t="s">
        <v>513</v>
      </c>
      <c r="L122" t="s">
        <v>613</v>
      </c>
    </row>
    <row r="123" spans="1:12" x14ac:dyDescent="0.3">
      <c r="A123" t="s">
        <v>514</v>
      </c>
      <c r="B123" t="s">
        <v>515</v>
      </c>
      <c r="C123" t="s">
        <v>516</v>
      </c>
      <c r="D123" t="s">
        <v>1075</v>
      </c>
      <c r="E123" t="s">
        <v>44</v>
      </c>
      <c r="F123" t="s">
        <v>20</v>
      </c>
      <c r="K123" t="s">
        <v>513</v>
      </c>
      <c r="L123" t="s">
        <v>613</v>
      </c>
    </row>
    <row r="124" spans="1:12" x14ac:dyDescent="0.3">
      <c r="A124" t="s">
        <v>517</v>
      </c>
      <c r="B124" t="s">
        <v>518</v>
      </c>
      <c r="C124" t="s">
        <v>519</v>
      </c>
      <c r="D124" t="s">
        <v>1075</v>
      </c>
      <c r="E124" t="s">
        <v>44</v>
      </c>
      <c r="F124" t="s">
        <v>20</v>
      </c>
      <c r="K124" t="s">
        <v>513</v>
      </c>
      <c r="L124" t="s">
        <v>613</v>
      </c>
    </row>
    <row r="125" spans="1:12" x14ac:dyDescent="0.3">
      <c r="A125" t="s">
        <v>520</v>
      </c>
      <c r="B125" t="s">
        <v>521</v>
      </c>
      <c r="C125" t="s">
        <v>522</v>
      </c>
      <c r="D125" t="s">
        <v>1075</v>
      </c>
      <c r="E125" t="s">
        <v>44</v>
      </c>
      <c r="F125" t="s">
        <v>20</v>
      </c>
      <c r="K125" t="s">
        <v>513</v>
      </c>
      <c r="L125" t="s">
        <v>613</v>
      </c>
    </row>
    <row r="126" spans="1:12" x14ac:dyDescent="0.3">
      <c r="A126" t="s">
        <v>523</v>
      </c>
      <c r="B126" t="s">
        <v>524</v>
      </c>
      <c r="C126" t="s">
        <v>525</v>
      </c>
      <c r="D126" t="s">
        <v>1075</v>
      </c>
      <c r="E126" t="s">
        <v>44</v>
      </c>
      <c r="F126" t="s">
        <v>20</v>
      </c>
      <c r="K126" t="s">
        <v>513</v>
      </c>
      <c r="L126" t="s">
        <v>613</v>
      </c>
    </row>
    <row r="127" spans="1:12" x14ac:dyDescent="0.3">
      <c r="A127" t="s">
        <v>526</v>
      </c>
      <c r="B127" t="s">
        <v>527</v>
      </c>
      <c r="C127" t="s">
        <v>528</v>
      </c>
      <c r="D127" t="s">
        <v>1152</v>
      </c>
      <c r="E127" t="s">
        <v>44</v>
      </c>
      <c r="F127" t="s">
        <v>29</v>
      </c>
      <c r="L127" t="s">
        <v>613</v>
      </c>
    </row>
    <row r="128" spans="1:12" x14ac:dyDescent="0.3">
      <c r="A128" t="s">
        <v>529</v>
      </c>
      <c r="B128" t="s">
        <v>530</v>
      </c>
      <c r="C128" t="s">
        <v>531</v>
      </c>
      <c r="D128" t="s">
        <v>1152</v>
      </c>
      <c r="E128" t="s">
        <v>44</v>
      </c>
      <c r="F128" t="s">
        <v>20</v>
      </c>
      <c r="L128" t="s">
        <v>613</v>
      </c>
    </row>
    <row r="129" spans="1:12" x14ac:dyDescent="0.3">
      <c r="A129" t="s">
        <v>942</v>
      </c>
      <c r="B129" t="s">
        <v>650</v>
      </c>
      <c r="C129" t="s">
        <v>651</v>
      </c>
      <c r="D129" t="s">
        <v>1075</v>
      </c>
      <c r="E129" t="s">
        <v>19</v>
      </c>
      <c r="F129" t="s">
        <v>29</v>
      </c>
      <c r="K129" t="s">
        <v>513</v>
      </c>
      <c r="L129" t="s">
        <v>613</v>
      </c>
    </row>
    <row r="130" spans="1:12" x14ac:dyDescent="0.3">
      <c r="A130" t="s">
        <v>541</v>
      </c>
      <c r="B130" t="s">
        <v>542</v>
      </c>
      <c r="C130" t="s">
        <v>543</v>
      </c>
      <c r="D130" t="s">
        <v>1075</v>
      </c>
      <c r="E130" t="s">
        <v>19</v>
      </c>
      <c r="F130" t="s">
        <v>20</v>
      </c>
      <c r="K130" t="s">
        <v>544</v>
      </c>
      <c r="L130" t="s">
        <v>613</v>
      </c>
    </row>
    <row r="131" spans="1:12" x14ac:dyDescent="0.3">
      <c r="A131" t="s">
        <v>545</v>
      </c>
      <c r="B131" t="s">
        <v>546</v>
      </c>
      <c r="C131" t="s">
        <v>547</v>
      </c>
      <c r="D131" t="s">
        <v>1152</v>
      </c>
      <c r="E131" t="s">
        <v>44</v>
      </c>
      <c r="F131" t="s">
        <v>20</v>
      </c>
      <c r="L131" t="s">
        <v>613</v>
      </c>
    </row>
    <row r="132" spans="1:12" x14ac:dyDescent="0.3">
      <c r="A132" t="s">
        <v>554</v>
      </c>
      <c r="B132" t="s">
        <v>555</v>
      </c>
      <c r="C132" t="s">
        <v>556</v>
      </c>
      <c r="D132" t="s">
        <v>1074</v>
      </c>
      <c r="E132" t="s">
        <v>44</v>
      </c>
      <c r="F132" t="s">
        <v>29</v>
      </c>
      <c r="K132" t="s">
        <v>186</v>
      </c>
      <c r="L132" t="s">
        <v>613</v>
      </c>
    </row>
    <row r="133" spans="1:12" x14ac:dyDescent="0.3">
      <c r="A133" t="s">
        <v>557</v>
      </c>
      <c r="B133" t="s">
        <v>558</v>
      </c>
      <c r="C133" t="s">
        <v>559</v>
      </c>
      <c r="D133" t="s">
        <v>1074</v>
      </c>
      <c r="E133" t="s">
        <v>44</v>
      </c>
      <c r="F133" t="s">
        <v>29</v>
      </c>
      <c r="K133" t="s">
        <v>90</v>
      </c>
      <c r="L133" t="s">
        <v>613</v>
      </c>
    </row>
    <row r="134" spans="1:12" x14ac:dyDescent="0.3">
      <c r="A134" t="s">
        <v>70</v>
      </c>
      <c r="B134" t="s">
        <v>71</v>
      </c>
      <c r="C134" t="s">
        <v>72</v>
      </c>
      <c r="D134" t="s">
        <v>1075</v>
      </c>
      <c r="E134" t="s">
        <v>44</v>
      </c>
      <c r="F134" t="s">
        <v>29</v>
      </c>
      <c r="K134" t="s">
        <v>73</v>
      </c>
      <c r="L134" t="s">
        <v>619</v>
      </c>
    </row>
    <row r="135" spans="1:12" x14ac:dyDescent="0.3">
      <c r="A135" t="s">
        <v>114</v>
      </c>
      <c r="B135" t="s">
        <v>627</v>
      </c>
      <c r="C135" t="s">
        <v>628</v>
      </c>
      <c r="D135" t="s">
        <v>1151</v>
      </c>
      <c r="E135" t="s">
        <v>44</v>
      </c>
      <c r="F135" t="s">
        <v>20</v>
      </c>
      <c r="L135" t="s">
        <v>619</v>
      </c>
    </row>
    <row r="136" spans="1:12" x14ac:dyDescent="0.3">
      <c r="A136" t="s">
        <v>116</v>
      </c>
      <c r="B136" t="s">
        <v>115</v>
      </c>
      <c r="C136" t="s">
        <v>629</v>
      </c>
      <c r="D136" t="s">
        <v>1151</v>
      </c>
      <c r="E136" t="s">
        <v>44</v>
      </c>
      <c r="F136" t="s">
        <v>20</v>
      </c>
      <c r="L136" t="s">
        <v>619</v>
      </c>
    </row>
    <row r="137" spans="1:12" x14ac:dyDescent="0.3">
      <c r="A137" t="s">
        <v>124</v>
      </c>
      <c r="B137" t="s">
        <v>125</v>
      </c>
      <c r="C137" t="s">
        <v>126</v>
      </c>
      <c r="D137" t="s">
        <v>1075</v>
      </c>
      <c r="E137" t="s">
        <v>19</v>
      </c>
      <c r="F137" t="s">
        <v>29</v>
      </c>
      <c r="L137" t="s">
        <v>619</v>
      </c>
    </row>
    <row r="138" spans="1:12" x14ac:dyDescent="0.3">
      <c r="A138" t="s">
        <v>180</v>
      </c>
      <c r="B138" t="s">
        <v>181</v>
      </c>
      <c r="C138" t="s">
        <v>182</v>
      </c>
      <c r="D138" t="s">
        <v>1075</v>
      </c>
      <c r="E138" t="s">
        <v>19</v>
      </c>
      <c r="F138" t="s">
        <v>29</v>
      </c>
      <c r="K138" t="s">
        <v>57</v>
      </c>
      <c r="L138" t="s">
        <v>619</v>
      </c>
    </row>
    <row r="139" spans="1:12" x14ac:dyDescent="0.3">
      <c r="A139" t="s">
        <v>383</v>
      </c>
      <c r="B139" t="s">
        <v>384</v>
      </c>
      <c r="C139" t="s">
        <v>385</v>
      </c>
      <c r="D139" t="s">
        <v>1075</v>
      </c>
      <c r="E139" t="s">
        <v>19</v>
      </c>
      <c r="F139" t="s">
        <v>20</v>
      </c>
      <c r="L139" t="s">
        <v>619</v>
      </c>
    </row>
    <row r="140" spans="1:12" x14ac:dyDescent="0.3">
      <c r="A140" t="s">
        <v>386</v>
      </c>
      <c r="B140" t="s">
        <v>387</v>
      </c>
      <c r="C140" t="s">
        <v>388</v>
      </c>
      <c r="D140" t="s">
        <v>1075</v>
      </c>
      <c r="E140" t="s">
        <v>19</v>
      </c>
      <c r="F140" t="s">
        <v>20</v>
      </c>
      <c r="L140" t="s">
        <v>619</v>
      </c>
    </row>
    <row r="141" spans="1:12" x14ac:dyDescent="0.3">
      <c r="A141" t="s">
        <v>448</v>
      </c>
      <c r="B141" t="s">
        <v>641</v>
      </c>
      <c r="C141" t="s">
        <v>642</v>
      </c>
      <c r="D141" t="s">
        <v>1075</v>
      </c>
      <c r="E141" t="s">
        <v>44</v>
      </c>
      <c r="F141" t="s">
        <v>29</v>
      </c>
      <c r="K141" t="s">
        <v>604</v>
      </c>
      <c r="L141" t="s">
        <v>619</v>
      </c>
    </row>
    <row r="142" spans="1:12" x14ac:dyDescent="0.3">
      <c r="A142" t="s">
        <v>450</v>
      </c>
      <c r="B142" t="s">
        <v>643</v>
      </c>
      <c r="C142" t="s">
        <v>644</v>
      </c>
      <c r="D142" t="s">
        <v>1075</v>
      </c>
      <c r="E142" t="s">
        <v>44</v>
      </c>
      <c r="F142" t="s">
        <v>29</v>
      </c>
      <c r="K142" t="s">
        <v>449</v>
      </c>
      <c r="L142" t="s">
        <v>619</v>
      </c>
    </row>
    <row r="143" spans="1:12" x14ac:dyDescent="0.3">
      <c r="A143" t="s">
        <v>16</v>
      </c>
      <c r="B143" t="s">
        <v>17</v>
      </c>
      <c r="C143" t="s">
        <v>18</v>
      </c>
      <c r="D143" t="s">
        <v>1075</v>
      </c>
      <c r="E143" t="s">
        <v>19</v>
      </c>
      <c r="F143" t="s">
        <v>20</v>
      </c>
      <c r="K143" t="s">
        <v>22</v>
      </c>
      <c r="L143" t="s">
        <v>21</v>
      </c>
    </row>
    <row r="144" spans="1:12" x14ac:dyDescent="0.3">
      <c r="A144" t="s">
        <v>23</v>
      </c>
      <c r="B144" t="s">
        <v>24</v>
      </c>
      <c r="C144" t="s">
        <v>25</v>
      </c>
      <c r="D144" t="s">
        <v>1075</v>
      </c>
      <c r="E144" t="s">
        <v>19</v>
      </c>
      <c r="F144" t="s">
        <v>20</v>
      </c>
      <c r="K144" t="s">
        <v>22</v>
      </c>
      <c r="L144" t="s">
        <v>21</v>
      </c>
    </row>
    <row r="145" spans="1:12" x14ac:dyDescent="0.3">
      <c r="A145" t="s">
        <v>26</v>
      </c>
      <c r="B145" t="s">
        <v>27</v>
      </c>
      <c r="C145" t="s">
        <v>28</v>
      </c>
      <c r="D145" t="s">
        <v>1075</v>
      </c>
      <c r="E145" t="s">
        <v>19</v>
      </c>
      <c r="F145" t="s">
        <v>29</v>
      </c>
      <c r="K145" t="s">
        <v>22</v>
      </c>
      <c r="L145" t="s">
        <v>21</v>
      </c>
    </row>
    <row r="146" spans="1:12" x14ac:dyDescent="0.3">
      <c r="A146" t="s">
        <v>30</v>
      </c>
      <c r="B146" t="s">
        <v>31</v>
      </c>
      <c r="C146" t="s">
        <v>32</v>
      </c>
      <c r="D146" t="s">
        <v>1075</v>
      </c>
      <c r="E146" t="s">
        <v>19</v>
      </c>
      <c r="F146" t="s">
        <v>29</v>
      </c>
      <c r="K146" t="s">
        <v>22</v>
      </c>
      <c r="L146" t="s">
        <v>21</v>
      </c>
    </row>
    <row r="147" spans="1:12" x14ac:dyDescent="0.3">
      <c r="A147" t="s">
        <v>38</v>
      </c>
      <c r="B147" t="s">
        <v>39</v>
      </c>
      <c r="C147" t="s">
        <v>40</v>
      </c>
      <c r="D147" t="s">
        <v>1075</v>
      </c>
      <c r="E147" t="s">
        <v>19</v>
      </c>
      <c r="F147" t="s">
        <v>29</v>
      </c>
      <c r="L147" t="s">
        <v>21</v>
      </c>
    </row>
    <row r="148" spans="1:12" x14ac:dyDescent="0.3">
      <c r="A148" t="s">
        <v>41</v>
      </c>
      <c r="B148" t="s">
        <v>42</v>
      </c>
      <c r="C148" t="s">
        <v>43</v>
      </c>
      <c r="D148" t="s">
        <v>1075</v>
      </c>
      <c r="E148" t="s">
        <v>19</v>
      </c>
      <c r="F148" t="s">
        <v>20</v>
      </c>
      <c r="L148" t="s">
        <v>21</v>
      </c>
    </row>
    <row r="149" spans="1:12" x14ac:dyDescent="0.3">
      <c r="A149" t="s">
        <v>91</v>
      </c>
      <c r="B149" t="s">
        <v>92</v>
      </c>
      <c r="C149" t="s">
        <v>93</v>
      </c>
      <c r="D149" t="s">
        <v>1152</v>
      </c>
      <c r="E149" t="s">
        <v>44</v>
      </c>
      <c r="F149" t="s">
        <v>20</v>
      </c>
      <c r="L149" t="s">
        <v>21</v>
      </c>
    </row>
    <row r="150" spans="1:12" x14ac:dyDescent="0.3">
      <c r="A150" t="s">
        <v>98</v>
      </c>
      <c r="B150" t="s">
        <v>99</v>
      </c>
      <c r="C150" t="s">
        <v>100</v>
      </c>
      <c r="D150" t="s">
        <v>1075</v>
      </c>
      <c r="E150" t="s">
        <v>19</v>
      </c>
      <c r="F150" t="s">
        <v>20</v>
      </c>
      <c r="K150" t="s">
        <v>22</v>
      </c>
      <c r="L150" t="s">
        <v>21</v>
      </c>
    </row>
    <row r="151" spans="1:12" x14ac:dyDescent="0.3">
      <c r="A151" t="s">
        <v>127</v>
      </c>
      <c r="B151" t="s">
        <v>128</v>
      </c>
      <c r="C151" t="s">
        <v>129</v>
      </c>
      <c r="D151" t="s">
        <v>1075</v>
      </c>
      <c r="E151" t="s">
        <v>19</v>
      </c>
      <c r="F151" t="s">
        <v>20</v>
      </c>
      <c r="L151" t="s">
        <v>21</v>
      </c>
    </row>
    <row r="152" spans="1:12" x14ac:dyDescent="0.3">
      <c r="A152" t="s">
        <v>400</v>
      </c>
      <c r="B152" t="s">
        <v>401</v>
      </c>
      <c r="C152" t="s">
        <v>402</v>
      </c>
      <c r="D152" t="s">
        <v>1075</v>
      </c>
      <c r="E152" t="s">
        <v>44</v>
      </c>
      <c r="F152" t="s">
        <v>20</v>
      </c>
      <c r="L152" t="s">
        <v>21</v>
      </c>
    </row>
    <row r="153" spans="1:12" x14ac:dyDescent="0.3">
      <c r="A153" t="s">
        <v>403</v>
      </c>
      <c r="B153" t="s">
        <v>404</v>
      </c>
      <c r="C153" t="s">
        <v>405</v>
      </c>
      <c r="D153" t="s">
        <v>1075</v>
      </c>
      <c r="E153" t="s">
        <v>44</v>
      </c>
      <c r="F153" t="s">
        <v>20</v>
      </c>
      <c r="L153" t="s">
        <v>21</v>
      </c>
    </row>
    <row r="154" spans="1:12" x14ac:dyDescent="0.3">
      <c r="A154" t="s">
        <v>406</v>
      </c>
      <c r="B154" t="s">
        <v>407</v>
      </c>
      <c r="C154" t="s">
        <v>408</v>
      </c>
      <c r="D154" t="s">
        <v>1075</v>
      </c>
      <c r="E154" t="s">
        <v>44</v>
      </c>
      <c r="F154" t="s">
        <v>20</v>
      </c>
      <c r="L154" t="s">
        <v>21</v>
      </c>
    </row>
    <row r="155" spans="1:12" x14ac:dyDescent="0.3">
      <c r="A155" t="s">
        <v>409</v>
      </c>
      <c r="B155" t="s">
        <v>410</v>
      </c>
      <c r="C155" t="s">
        <v>411</v>
      </c>
      <c r="D155" t="s">
        <v>1075</v>
      </c>
      <c r="E155" t="s">
        <v>19</v>
      </c>
      <c r="F155" t="s">
        <v>20</v>
      </c>
      <c r="K155" t="s">
        <v>22</v>
      </c>
      <c r="L155" t="s">
        <v>21</v>
      </c>
    </row>
    <row r="156" spans="1:12" x14ac:dyDescent="0.3">
      <c r="A156" t="s">
        <v>412</v>
      </c>
      <c r="B156" t="s">
        <v>413</v>
      </c>
      <c r="C156" t="s">
        <v>414</v>
      </c>
      <c r="D156" t="s">
        <v>1075</v>
      </c>
      <c r="E156" t="s">
        <v>19</v>
      </c>
      <c r="F156" t="s">
        <v>20</v>
      </c>
      <c r="K156" t="s">
        <v>22</v>
      </c>
      <c r="L156" t="s">
        <v>21</v>
      </c>
    </row>
    <row r="157" spans="1:12" x14ac:dyDescent="0.3">
      <c r="A157" t="s">
        <v>424</v>
      </c>
      <c r="B157" t="s">
        <v>425</v>
      </c>
      <c r="C157" t="s">
        <v>426</v>
      </c>
      <c r="D157" t="s">
        <v>1075</v>
      </c>
      <c r="E157" t="s">
        <v>19</v>
      </c>
      <c r="F157" t="s">
        <v>29</v>
      </c>
      <c r="L157" t="s">
        <v>21</v>
      </c>
    </row>
    <row r="158" spans="1:12" x14ac:dyDescent="0.3">
      <c r="A158" t="s">
        <v>501</v>
      </c>
      <c r="B158" t="s">
        <v>502</v>
      </c>
      <c r="C158" t="s">
        <v>503</v>
      </c>
      <c r="D158" t="s">
        <v>1151</v>
      </c>
      <c r="E158" t="s">
        <v>44</v>
      </c>
      <c r="F158" t="s">
        <v>20</v>
      </c>
      <c r="L158" t="s">
        <v>21</v>
      </c>
    </row>
    <row r="159" spans="1:12" x14ac:dyDescent="0.3">
      <c r="A159" t="s">
        <v>504</v>
      </c>
      <c r="B159" t="s">
        <v>505</v>
      </c>
      <c r="C159" t="s">
        <v>506</v>
      </c>
      <c r="D159" t="s">
        <v>1151</v>
      </c>
      <c r="E159" t="s">
        <v>44</v>
      </c>
      <c r="F159" t="s">
        <v>20</v>
      </c>
      <c r="L159" t="s">
        <v>21</v>
      </c>
    </row>
    <row r="160" spans="1:12" x14ac:dyDescent="0.3">
      <c r="A160" t="s">
        <v>532</v>
      </c>
      <c r="B160" t="s">
        <v>533</v>
      </c>
      <c r="C160" t="s">
        <v>534</v>
      </c>
      <c r="D160" t="s">
        <v>1152</v>
      </c>
      <c r="E160" t="s">
        <v>44</v>
      </c>
      <c r="F160" t="s">
        <v>20</v>
      </c>
      <c r="L160" t="s">
        <v>21</v>
      </c>
    </row>
    <row r="161" spans="1:12" x14ac:dyDescent="0.3">
      <c r="A161" t="s">
        <v>535</v>
      </c>
      <c r="B161" t="s">
        <v>536</v>
      </c>
      <c r="C161" t="s">
        <v>537</v>
      </c>
      <c r="D161" t="s">
        <v>1152</v>
      </c>
      <c r="E161" t="s">
        <v>44</v>
      </c>
      <c r="F161" t="s">
        <v>29</v>
      </c>
      <c r="L161" t="s">
        <v>21</v>
      </c>
    </row>
    <row r="162" spans="1:12" x14ac:dyDescent="0.3">
      <c r="A162" t="s">
        <v>538</v>
      </c>
      <c r="B162" t="s">
        <v>539</v>
      </c>
      <c r="C162" t="s">
        <v>540</v>
      </c>
      <c r="D162" t="s">
        <v>1152</v>
      </c>
      <c r="E162" t="s">
        <v>44</v>
      </c>
      <c r="F162" t="s">
        <v>29</v>
      </c>
      <c r="L162" t="s">
        <v>21</v>
      </c>
    </row>
    <row r="163" spans="1:12" x14ac:dyDescent="0.3">
      <c r="A163" t="s">
        <v>548</v>
      </c>
      <c r="B163" t="s">
        <v>549</v>
      </c>
      <c r="C163" t="s">
        <v>550</v>
      </c>
      <c r="D163" t="s">
        <v>1075</v>
      </c>
      <c r="E163" t="s">
        <v>19</v>
      </c>
      <c r="F163" t="s">
        <v>20</v>
      </c>
      <c r="K163" t="s">
        <v>22</v>
      </c>
      <c r="L163" t="s">
        <v>21</v>
      </c>
    </row>
    <row r="164" spans="1:12" x14ac:dyDescent="0.3">
      <c r="A164" t="s">
        <v>551</v>
      </c>
      <c r="B164" t="s">
        <v>552</v>
      </c>
      <c r="C164" t="s">
        <v>553</v>
      </c>
      <c r="D164" t="s">
        <v>1075</v>
      </c>
      <c r="E164" t="s">
        <v>19</v>
      </c>
      <c r="F164" t="s">
        <v>20</v>
      </c>
      <c r="K164" t="s">
        <v>22</v>
      </c>
      <c r="L164" t="s">
        <v>21</v>
      </c>
    </row>
    <row r="165" spans="1:12" x14ac:dyDescent="0.3">
      <c r="A165" t="s">
        <v>566</v>
      </c>
      <c r="B165" t="s">
        <v>1135</v>
      </c>
      <c r="C165" t="s">
        <v>1136</v>
      </c>
      <c r="D165" t="s">
        <v>1074</v>
      </c>
      <c r="E165" t="s">
        <v>44</v>
      </c>
      <c r="F165" t="s">
        <v>29</v>
      </c>
      <c r="L165" t="s">
        <v>21</v>
      </c>
    </row>
    <row r="166" spans="1:12" x14ac:dyDescent="0.3">
      <c r="A166" t="s">
        <v>966</v>
      </c>
      <c r="B166" t="s">
        <v>1188</v>
      </c>
      <c r="C166" t="s">
        <v>1189</v>
      </c>
      <c r="D166" t="s">
        <v>1074</v>
      </c>
      <c r="E166" t="s">
        <v>44</v>
      </c>
      <c r="F166" t="s">
        <v>20</v>
      </c>
      <c r="K166" t="s">
        <v>605</v>
      </c>
      <c r="L166" t="s">
        <v>21</v>
      </c>
    </row>
    <row r="167" spans="1:12" x14ac:dyDescent="0.3">
      <c r="A167" t="s">
        <v>567</v>
      </c>
      <c r="B167" t="s">
        <v>568</v>
      </c>
      <c r="C167" t="s">
        <v>569</v>
      </c>
      <c r="D167" t="s">
        <v>1074</v>
      </c>
      <c r="E167" t="s">
        <v>44</v>
      </c>
      <c r="F167" t="s">
        <v>29</v>
      </c>
      <c r="L167" t="s">
        <v>21</v>
      </c>
    </row>
    <row r="168" spans="1:12" x14ac:dyDescent="0.3">
      <c r="A168" t="s">
        <v>570</v>
      </c>
      <c r="B168" t="s">
        <v>571</v>
      </c>
      <c r="C168" t="s">
        <v>572</v>
      </c>
      <c r="D168" t="s">
        <v>1074</v>
      </c>
      <c r="E168" t="s">
        <v>44</v>
      </c>
      <c r="F168" t="s">
        <v>20</v>
      </c>
      <c r="L168" t="s">
        <v>21</v>
      </c>
    </row>
    <row r="169" spans="1:12" x14ac:dyDescent="0.3">
      <c r="A169" t="s">
        <v>351</v>
      </c>
      <c r="B169" t="s">
        <v>352</v>
      </c>
      <c r="C169" t="s">
        <v>353</v>
      </c>
      <c r="D169" t="s">
        <v>1074</v>
      </c>
      <c r="E169" t="s">
        <v>354</v>
      </c>
      <c r="F169" t="s">
        <v>29</v>
      </c>
      <c r="K169" t="s">
        <v>355</v>
      </c>
      <c r="L169" t="s">
        <v>639</v>
      </c>
    </row>
    <row r="170" spans="1:12" x14ac:dyDescent="0.3">
      <c r="A170" t="s">
        <v>356</v>
      </c>
      <c r="B170" t="s">
        <v>357</v>
      </c>
      <c r="C170" t="s">
        <v>358</v>
      </c>
      <c r="D170" t="s">
        <v>1074</v>
      </c>
      <c r="E170" t="s">
        <v>354</v>
      </c>
      <c r="F170" t="s">
        <v>29</v>
      </c>
      <c r="K170" t="s">
        <v>355</v>
      </c>
      <c r="L170" t="s">
        <v>639</v>
      </c>
    </row>
    <row r="171" spans="1:12" x14ac:dyDescent="0.3">
      <c r="A171" t="s">
        <v>359</v>
      </c>
      <c r="B171" t="s">
        <v>360</v>
      </c>
      <c r="C171" t="s">
        <v>361</v>
      </c>
      <c r="D171" t="s">
        <v>1074</v>
      </c>
      <c r="E171" t="s">
        <v>354</v>
      </c>
      <c r="F171" t="s">
        <v>29</v>
      </c>
      <c r="K171" t="s">
        <v>355</v>
      </c>
      <c r="L171" t="s">
        <v>639</v>
      </c>
    </row>
    <row r="172" spans="1:12" x14ac:dyDescent="0.3">
      <c r="A172" t="s">
        <v>362</v>
      </c>
      <c r="B172" t="s">
        <v>363</v>
      </c>
      <c r="C172" t="s">
        <v>364</v>
      </c>
      <c r="D172" t="s">
        <v>1074</v>
      </c>
      <c r="E172" t="s">
        <v>354</v>
      </c>
      <c r="F172" t="s">
        <v>29</v>
      </c>
      <c r="K172" t="s">
        <v>355</v>
      </c>
      <c r="L172" t="s">
        <v>639</v>
      </c>
    </row>
    <row r="173" spans="1:12" x14ac:dyDescent="0.3">
      <c r="A173" t="s">
        <v>365</v>
      </c>
      <c r="B173" t="s">
        <v>366</v>
      </c>
      <c r="C173" t="s">
        <v>367</v>
      </c>
      <c r="D173" t="s">
        <v>1074</v>
      </c>
      <c r="E173" t="s">
        <v>354</v>
      </c>
      <c r="F173" t="s">
        <v>29</v>
      </c>
      <c r="K173" t="s">
        <v>355</v>
      </c>
      <c r="L173" t="s">
        <v>639</v>
      </c>
    </row>
    <row r="174" spans="1:12" x14ac:dyDescent="0.3">
      <c r="A174" t="s">
        <v>368</v>
      </c>
      <c r="B174" t="s">
        <v>369</v>
      </c>
      <c r="C174" t="s">
        <v>370</v>
      </c>
      <c r="D174" t="s">
        <v>1074</v>
      </c>
      <c r="E174" t="s">
        <v>354</v>
      </c>
      <c r="F174" t="s">
        <v>29</v>
      </c>
      <c r="K174" t="s">
        <v>355</v>
      </c>
      <c r="L174" t="s">
        <v>639</v>
      </c>
    </row>
    <row r="175" spans="1:12" x14ac:dyDescent="0.3">
      <c r="A175" t="s">
        <v>371</v>
      </c>
      <c r="B175" t="s">
        <v>372</v>
      </c>
      <c r="C175" t="s">
        <v>373</v>
      </c>
      <c r="D175" t="s">
        <v>1074</v>
      </c>
      <c r="E175" t="s">
        <v>354</v>
      </c>
      <c r="F175" t="s">
        <v>29</v>
      </c>
      <c r="K175" t="s">
        <v>355</v>
      </c>
      <c r="L175" t="s">
        <v>639</v>
      </c>
    </row>
    <row r="176" spans="1:12" x14ac:dyDescent="0.3">
      <c r="A176" t="s">
        <v>374</v>
      </c>
      <c r="B176" t="s">
        <v>375</v>
      </c>
      <c r="C176" t="s">
        <v>376</v>
      </c>
      <c r="D176" t="s">
        <v>1074</v>
      </c>
      <c r="E176" t="s">
        <v>354</v>
      </c>
      <c r="F176" t="s">
        <v>29</v>
      </c>
      <c r="K176" t="s">
        <v>355</v>
      </c>
      <c r="L176" t="s">
        <v>639</v>
      </c>
    </row>
    <row r="177" spans="1:12" x14ac:dyDescent="0.3">
      <c r="A177" t="s">
        <v>377</v>
      </c>
      <c r="B177" t="s">
        <v>378</v>
      </c>
      <c r="C177" t="s">
        <v>379</v>
      </c>
      <c r="D177" t="s">
        <v>1074</v>
      </c>
      <c r="E177" t="s">
        <v>354</v>
      </c>
      <c r="F177" t="s">
        <v>29</v>
      </c>
      <c r="K177" t="s">
        <v>355</v>
      </c>
      <c r="L177" t="s">
        <v>639</v>
      </c>
    </row>
    <row r="178" spans="1:12" x14ac:dyDescent="0.3">
      <c r="A178" t="s">
        <v>380</v>
      </c>
      <c r="B178" t="s">
        <v>381</v>
      </c>
      <c r="C178" t="s">
        <v>382</v>
      </c>
      <c r="D178" t="s">
        <v>1074</v>
      </c>
      <c r="E178" t="s">
        <v>354</v>
      </c>
      <c r="F178" t="s">
        <v>29</v>
      </c>
      <c r="K178" t="s">
        <v>355</v>
      </c>
      <c r="L178" t="s">
        <v>639</v>
      </c>
    </row>
    <row r="179" spans="1:12" x14ac:dyDescent="0.3">
      <c r="A179" t="s">
        <v>48</v>
      </c>
      <c r="B179" t="s">
        <v>49</v>
      </c>
      <c r="C179" t="s">
        <v>50</v>
      </c>
      <c r="D179" t="s">
        <v>1075</v>
      </c>
      <c r="E179" t="s">
        <v>19</v>
      </c>
      <c r="F179" t="s">
        <v>29</v>
      </c>
      <c r="K179" t="s">
        <v>52</v>
      </c>
      <c r="L179" t="s">
        <v>51</v>
      </c>
    </row>
    <row r="180" spans="1:12" x14ac:dyDescent="0.3">
      <c r="A180" t="s">
        <v>130</v>
      </c>
      <c r="B180" t="s">
        <v>131</v>
      </c>
      <c r="C180" t="s">
        <v>132</v>
      </c>
      <c r="D180" t="s">
        <v>1075</v>
      </c>
      <c r="E180" t="s">
        <v>44</v>
      </c>
      <c r="F180" t="s">
        <v>20</v>
      </c>
      <c r="K180" t="s">
        <v>133</v>
      </c>
      <c r="L180" t="s">
        <v>51</v>
      </c>
    </row>
    <row r="181" spans="1:12" x14ac:dyDescent="0.3">
      <c r="A181" t="s">
        <v>134</v>
      </c>
      <c r="B181" t="s">
        <v>135</v>
      </c>
      <c r="C181" t="s">
        <v>136</v>
      </c>
      <c r="D181" t="s">
        <v>1075</v>
      </c>
      <c r="E181" t="s">
        <v>44</v>
      </c>
      <c r="F181" t="s">
        <v>20</v>
      </c>
      <c r="K181" t="s">
        <v>133</v>
      </c>
      <c r="L181" t="s">
        <v>51</v>
      </c>
    </row>
    <row r="182" spans="1:12" x14ac:dyDescent="0.3">
      <c r="A182" t="s">
        <v>137</v>
      </c>
      <c r="B182" t="s">
        <v>138</v>
      </c>
      <c r="C182" t="s">
        <v>139</v>
      </c>
      <c r="D182" t="s">
        <v>1075</v>
      </c>
      <c r="E182" t="s">
        <v>44</v>
      </c>
      <c r="F182" t="s">
        <v>20</v>
      </c>
      <c r="K182" t="s">
        <v>133</v>
      </c>
      <c r="L182" t="s">
        <v>51</v>
      </c>
    </row>
    <row r="183" spans="1:12" x14ac:dyDescent="0.3">
      <c r="A183" t="s">
        <v>140</v>
      </c>
      <c r="B183" t="s">
        <v>141</v>
      </c>
      <c r="C183" t="s">
        <v>142</v>
      </c>
      <c r="D183" t="s">
        <v>1075</v>
      </c>
      <c r="E183" t="s">
        <v>44</v>
      </c>
      <c r="F183" t="s">
        <v>20</v>
      </c>
      <c r="K183" t="s">
        <v>133</v>
      </c>
      <c r="L183" t="s">
        <v>51</v>
      </c>
    </row>
    <row r="184" spans="1:12" x14ac:dyDescent="0.3">
      <c r="A184" t="s">
        <v>143</v>
      </c>
      <c r="B184" t="s">
        <v>144</v>
      </c>
      <c r="C184" t="s">
        <v>145</v>
      </c>
      <c r="D184" t="s">
        <v>1075</v>
      </c>
      <c r="E184" t="s">
        <v>44</v>
      </c>
      <c r="F184" t="s">
        <v>20</v>
      </c>
      <c r="K184" t="s">
        <v>133</v>
      </c>
      <c r="L184" t="s">
        <v>51</v>
      </c>
    </row>
    <row r="185" spans="1:12" x14ac:dyDescent="0.3">
      <c r="A185" t="s">
        <v>146</v>
      </c>
      <c r="B185" t="s">
        <v>147</v>
      </c>
      <c r="C185" t="s">
        <v>148</v>
      </c>
      <c r="D185" t="s">
        <v>1075</v>
      </c>
      <c r="E185" t="s">
        <v>44</v>
      </c>
      <c r="F185" t="s">
        <v>20</v>
      </c>
      <c r="K185" t="s">
        <v>133</v>
      </c>
      <c r="L185" t="s">
        <v>51</v>
      </c>
    </row>
    <row r="186" spans="1:12" x14ac:dyDescent="0.3">
      <c r="A186" t="s">
        <v>203</v>
      </c>
      <c r="B186" t="s">
        <v>206</v>
      </c>
      <c r="C186" t="s">
        <v>207</v>
      </c>
      <c r="D186" t="s">
        <v>1075</v>
      </c>
      <c r="E186" t="s">
        <v>19</v>
      </c>
      <c r="F186" t="s">
        <v>29</v>
      </c>
      <c r="K186" t="s">
        <v>52</v>
      </c>
      <c r="L186" t="s">
        <v>51</v>
      </c>
    </row>
    <row r="187" spans="1:12" x14ac:dyDescent="0.3">
      <c r="A187" t="s">
        <v>468</v>
      </c>
      <c r="B187" t="s">
        <v>469</v>
      </c>
      <c r="C187" t="s">
        <v>470</v>
      </c>
      <c r="D187" t="s">
        <v>1075</v>
      </c>
      <c r="E187" t="s">
        <v>19</v>
      </c>
      <c r="F187" t="s">
        <v>20</v>
      </c>
      <c r="K187" t="s">
        <v>133</v>
      </c>
      <c r="L187" t="s">
        <v>51</v>
      </c>
    </row>
    <row r="188" spans="1:12" x14ac:dyDescent="0.3">
      <c r="A188" t="s">
        <v>471</v>
      </c>
      <c r="B188" t="s">
        <v>472</v>
      </c>
      <c r="C188" t="s">
        <v>473</v>
      </c>
      <c r="D188" t="s">
        <v>1075</v>
      </c>
      <c r="E188" t="s">
        <v>19</v>
      </c>
      <c r="F188" t="s">
        <v>20</v>
      </c>
      <c r="K188" t="s">
        <v>133</v>
      </c>
      <c r="L188" t="s">
        <v>51</v>
      </c>
    </row>
    <row r="189" spans="1:12" x14ac:dyDescent="0.3">
      <c r="A189" t="s">
        <v>474</v>
      </c>
      <c r="B189" t="s">
        <v>475</v>
      </c>
      <c r="C189" t="s">
        <v>476</v>
      </c>
      <c r="D189" t="s">
        <v>1075</v>
      </c>
      <c r="E189" t="s">
        <v>19</v>
      </c>
      <c r="F189" t="s">
        <v>20</v>
      </c>
      <c r="K189" t="s">
        <v>133</v>
      </c>
      <c r="L189" t="s">
        <v>51</v>
      </c>
    </row>
    <row r="190" spans="1:12" x14ac:dyDescent="0.3">
      <c r="A190" t="s">
        <v>477</v>
      </c>
      <c r="B190" t="s">
        <v>478</v>
      </c>
      <c r="C190" t="s">
        <v>479</v>
      </c>
      <c r="D190" t="s">
        <v>1075</v>
      </c>
      <c r="E190" t="s">
        <v>19</v>
      </c>
      <c r="F190" t="s">
        <v>20</v>
      </c>
      <c r="K190" t="s">
        <v>133</v>
      </c>
      <c r="L190" t="s">
        <v>51</v>
      </c>
    </row>
    <row r="191" spans="1:12" x14ac:dyDescent="0.3">
      <c r="A191" t="s">
        <v>480</v>
      </c>
      <c r="B191" t="s">
        <v>481</v>
      </c>
      <c r="C191" t="s">
        <v>482</v>
      </c>
      <c r="D191" t="s">
        <v>1075</v>
      </c>
      <c r="E191" t="s">
        <v>19</v>
      </c>
      <c r="F191" t="s">
        <v>20</v>
      </c>
      <c r="K191" t="s">
        <v>133</v>
      </c>
      <c r="L191" t="s">
        <v>51</v>
      </c>
    </row>
    <row r="192" spans="1:12" x14ac:dyDescent="0.3">
      <c r="A192" t="s">
        <v>483</v>
      </c>
      <c r="B192" t="s">
        <v>484</v>
      </c>
      <c r="C192" t="s">
        <v>485</v>
      </c>
      <c r="D192" t="s">
        <v>1075</v>
      </c>
      <c r="E192" t="s">
        <v>19</v>
      </c>
      <c r="F192" t="s">
        <v>20</v>
      </c>
      <c r="K192" t="s">
        <v>133</v>
      </c>
      <c r="L192" t="s">
        <v>51</v>
      </c>
    </row>
    <row r="193" spans="1:12" x14ac:dyDescent="0.3">
      <c r="A193" t="s">
        <v>486</v>
      </c>
      <c r="B193" t="s">
        <v>487</v>
      </c>
      <c r="C193" t="s">
        <v>488</v>
      </c>
      <c r="D193" t="s">
        <v>1075</v>
      </c>
      <c r="E193" t="s">
        <v>19</v>
      </c>
      <c r="F193" t="s">
        <v>20</v>
      </c>
      <c r="K193" t="s">
        <v>133</v>
      </c>
      <c r="L193" t="s">
        <v>51</v>
      </c>
    </row>
    <row r="194" spans="1:12" x14ac:dyDescent="0.3">
      <c r="A194" t="s">
        <v>489</v>
      </c>
      <c r="B194" t="s">
        <v>490</v>
      </c>
      <c r="C194" t="s">
        <v>491</v>
      </c>
      <c r="D194" t="s">
        <v>1075</v>
      </c>
      <c r="E194" t="s">
        <v>19</v>
      </c>
      <c r="F194" t="s">
        <v>20</v>
      </c>
      <c r="K194" t="s">
        <v>133</v>
      </c>
      <c r="L194" t="s">
        <v>51</v>
      </c>
    </row>
    <row r="195" spans="1:12" x14ac:dyDescent="0.3">
      <c r="A195" t="s">
        <v>492</v>
      </c>
      <c r="B195" t="s">
        <v>493</v>
      </c>
      <c r="C195" t="s">
        <v>494</v>
      </c>
      <c r="D195" t="s">
        <v>1075</v>
      </c>
      <c r="E195" t="s">
        <v>19</v>
      </c>
      <c r="F195" t="s">
        <v>20</v>
      </c>
      <c r="K195" t="s">
        <v>133</v>
      </c>
      <c r="L195" t="s">
        <v>51</v>
      </c>
    </row>
    <row r="196" spans="1:12" x14ac:dyDescent="0.3">
      <c r="A196" t="s">
        <v>495</v>
      </c>
      <c r="B196" t="s">
        <v>496</v>
      </c>
      <c r="C196" t="s">
        <v>497</v>
      </c>
      <c r="D196" t="s">
        <v>1075</v>
      </c>
      <c r="E196" t="s">
        <v>19</v>
      </c>
      <c r="F196" t="s">
        <v>20</v>
      </c>
      <c r="K196" t="s">
        <v>133</v>
      </c>
      <c r="L196" t="s">
        <v>51</v>
      </c>
    </row>
    <row r="197" spans="1:12" x14ac:dyDescent="0.3">
      <c r="A197" t="s">
        <v>498</v>
      </c>
      <c r="B197" t="s">
        <v>499</v>
      </c>
      <c r="C197" t="s">
        <v>500</v>
      </c>
      <c r="D197" t="s">
        <v>1075</v>
      </c>
      <c r="E197" t="s">
        <v>19</v>
      </c>
      <c r="F197" t="s">
        <v>20</v>
      </c>
      <c r="K197" t="s">
        <v>133</v>
      </c>
      <c r="L197" t="s">
        <v>51</v>
      </c>
    </row>
  </sheetData>
  <sortState xmlns:xlrd2="http://schemas.microsoft.com/office/spreadsheetml/2017/richdata2" ref="A3:L197">
    <sortCondition ref="L3:L197"/>
    <sortCondition ref="A3:A19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130FF-D366-42C5-8FFD-D8481A3C3254}">
  <dimension ref="A1:E22"/>
  <sheetViews>
    <sheetView workbookViewId="0">
      <selection activeCell="A4" sqref="A4"/>
    </sheetView>
  </sheetViews>
  <sheetFormatPr defaultRowHeight="14.4" x14ac:dyDescent="0.3"/>
  <cols>
    <col min="1" max="1" width="94.109375" customWidth="1"/>
    <col min="2" max="2" width="3.109375" customWidth="1"/>
  </cols>
  <sheetData>
    <row r="1" spans="1:1" ht="20.100000000000001" customHeight="1" x14ac:dyDescent="0.3">
      <c r="A1" s="19" t="s">
        <v>589</v>
      </c>
    </row>
    <row r="2" spans="1:1" ht="20.100000000000001" customHeight="1" x14ac:dyDescent="0.3">
      <c r="A2" s="264" t="s">
        <v>1149</v>
      </c>
    </row>
    <row r="3" spans="1:1" ht="20.100000000000001" customHeight="1" x14ac:dyDescent="0.3">
      <c r="A3" s="262" t="s">
        <v>1153</v>
      </c>
    </row>
    <row r="4" spans="1:1" ht="20.100000000000001" customHeight="1" x14ac:dyDescent="0.3">
      <c r="A4" s="262" t="s">
        <v>1080</v>
      </c>
    </row>
    <row r="5" spans="1:1" ht="20.100000000000001" customHeight="1" x14ac:dyDescent="0.3">
      <c r="A5" s="262" t="s">
        <v>1081</v>
      </c>
    </row>
    <row r="6" spans="1:1" ht="20.100000000000001" customHeight="1" x14ac:dyDescent="0.3">
      <c r="A6" s="19" t="s">
        <v>590</v>
      </c>
    </row>
    <row r="7" spans="1:1" ht="20.100000000000001" customHeight="1" x14ac:dyDescent="0.3">
      <c r="A7" s="19" t="s">
        <v>1067</v>
      </c>
    </row>
    <row r="8" spans="1:1" ht="39" customHeight="1" x14ac:dyDescent="0.3">
      <c r="A8" s="19" t="s">
        <v>596</v>
      </c>
    </row>
    <row r="9" spans="1:1" ht="36" customHeight="1" x14ac:dyDescent="0.3">
      <c r="A9" s="19" t="s">
        <v>602</v>
      </c>
    </row>
    <row r="10" spans="1:1" ht="20.25" customHeight="1" x14ac:dyDescent="0.3">
      <c r="A10" s="19" t="s">
        <v>603</v>
      </c>
    </row>
    <row r="11" spans="1:1" ht="60.75" customHeight="1" x14ac:dyDescent="0.3">
      <c r="A11" s="19" t="s">
        <v>1068</v>
      </c>
    </row>
    <row r="12" spans="1:1" ht="61.5" customHeight="1" x14ac:dyDescent="0.3">
      <c r="A12" s="19" t="s">
        <v>597</v>
      </c>
    </row>
    <row r="13" spans="1:1" ht="45" customHeight="1" x14ac:dyDescent="0.3">
      <c r="A13" s="19" t="s">
        <v>1082</v>
      </c>
    </row>
    <row r="14" spans="1:1" ht="29.25" customHeight="1" x14ac:dyDescent="0.3">
      <c r="A14" s="19" t="s">
        <v>591</v>
      </c>
    </row>
    <row r="15" spans="1:1" ht="31.5" customHeight="1" x14ac:dyDescent="0.3">
      <c r="A15" s="20" t="s">
        <v>598</v>
      </c>
    </row>
    <row r="16" spans="1:1" ht="28.8" x14ac:dyDescent="0.3">
      <c r="A16" s="19" t="s">
        <v>599</v>
      </c>
    </row>
    <row r="17" spans="1:5" ht="54.75" customHeight="1" x14ac:dyDescent="0.3">
      <c r="A17" s="262" t="s">
        <v>1083</v>
      </c>
    </row>
    <row r="18" spans="1:5" ht="119.25" customHeight="1" x14ac:dyDescent="0.3">
      <c r="A18" s="19" t="s">
        <v>600</v>
      </c>
    </row>
    <row r="19" spans="1:5" ht="23.4" x14ac:dyDescent="0.3">
      <c r="A19" s="20" t="s">
        <v>601</v>
      </c>
      <c r="D19" t="s">
        <v>1078</v>
      </c>
      <c r="E19" t="s">
        <v>1079</v>
      </c>
    </row>
    <row r="20" spans="1:5" x14ac:dyDescent="0.3">
      <c r="A20" s="19" t="s">
        <v>592</v>
      </c>
      <c r="D20">
        <f>25/6076</f>
        <v>4.1145490454246219E-3</v>
      </c>
      <c r="E20">
        <v>25</v>
      </c>
    </row>
    <row r="21" spans="1:5" x14ac:dyDescent="0.3">
      <c r="A21" s="19" t="s">
        <v>593</v>
      </c>
      <c r="D21">
        <f>50/6076</f>
        <v>8.2290980908492437E-3</v>
      </c>
      <c r="E21">
        <v>50</v>
      </c>
    </row>
    <row r="22" spans="1:5" x14ac:dyDescent="0.3">
      <c r="A22" s="19" t="s">
        <v>594</v>
      </c>
      <c r="D22">
        <f>500/6076</f>
        <v>8.2290980908492434E-2</v>
      </c>
      <c r="E22">
        <v>500</v>
      </c>
    </row>
  </sheetData>
  <printOptions horizontalCentered="1" verticalCentered="1"/>
  <pageMargins left="0.7" right="0.2" top="0.2" bottom="0.2"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693F3-AC9D-444D-B21E-B9BCC68557A9}">
  <dimension ref="A1:A8"/>
  <sheetViews>
    <sheetView workbookViewId="0"/>
  </sheetViews>
  <sheetFormatPr defaultRowHeight="14.4" x14ac:dyDescent="0.3"/>
  <cols>
    <col min="1" max="1" width="111.109375" customWidth="1"/>
  </cols>
  <sheetData>
    <row r="1" spans="1:1" x14ac:dyDescent="0.3">
      <c r="A1" t="s">
        <v>1148</v>
      </c>
    </row>
    <row r="2" spans="1:1" x14ac:dyDescent="0.3">
      <c r="A2" t="s">
        <v>1069</v>
      </c>
    </row>
    <row r="3" spans="1:1" ht="25.5" customHeight="1" x14ac:dyDescent="0.3">
      <c r="A3" s="5" t="s">
        <v>1070</v>
      </c>
    </row>
    <row r="4" spans="1:1" ht="25.5" customHeight="1" x14ac:dyDescent="0.3">
      <c r="A4" s="255" t="s">
        <v>1071</v>
      </c>
    </row>
    <row r="5" spans="1:1" ht="25.5" customHeight="1" x14ac:dyDescent="0.3">
      <c r="A5" s="256" t="s">
        <v>1072</v>
      </c>
    </row>
    <row r="6" spans="1:1" ht="25.5" customHeight="1" x14ac:dyDescent="0.3">
      <c r="A6" s="257" t="s">
        <v>1076</v>
      </c>
    </row>
    <row r="7" spans="1:1" ht="25.5" customHeight="1" x14ac:dyDescent="0.3">
      <c r="A7" s="258" t="s">
        <v>1073</v>
      </c>
    </row>
    <row r="8" spans="1:1" ht="25.5" customHeight="1" x14ac:dyDescent="0.3">
      <c r="A8" s="5" t="s">
        <v>1077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4567C-1CBE-45DD-A003-2AC678683C45}">
  <dimension ref="A1:Z168"/>
  <sheetViews>
    <sheetView workbookViewId="0">
      <selection activeCell="H15" sqref="H15:J15"/>
    </sheetView>
  </sheetViews>
  <sheetFormatPr defaultRowHeight="14.4" x14ac:dyDescent="0.3"/>
  <cols>
    <col min="2" max="2" width="10.5546875" bestFit="1" customWidth="1"/>
    <col min="3" max="3" width="14.88671875" customWidth="1"/>
    <col min="5" max="5" width="11.5546875" customWidth="1"/>
    <col min="10" max="10" width="11.6640625" customWidth="1"/>
    <col min="11" max="21" width="0" hidden="1" customWidth="1"/>
  </cols>
  <sheetData>
    <row r="1" spans="1:26" ht="37.799999999999997" thickTop="1" thickBot="1" x14ac:dyDescent="0.35">
      <c r="A1" s="27"/>
      <c r="B1" s="329" t="s">
        <v>1062</v>
      </c>
      <c r="C1" s="330"/>
      <c r="D1" s="330"/>
      <c r="E1" s="330"/>
      <c r="F1" s="330"/>
      <c r="G1" s="330"/>
      <c r="H1" s="330"/>
      <c r="I1" s="330"/>
      <c r="J1" s="330"/>
      <c r="K1" s="28"/>
      <c r="L1" s="331" t="s">
        <v>977</v>
      </c>
      <c r="M1" s="332"/>
      <c r="N1" s="332"/>
      <c r="O1" s="332"/>
      <c r="P1" s="332"/>
      <c r="Q1" s="332"/>
      <c r="R1" s="332"/>
      <c r="S1" s="333"/>
      <c r="T1" s="29"/>
      <c r="U1" s="29"/>
      <c r="V1" s="30"/>
      <c r="W1" s="31"/>
      <c r="X1" s="31"/>
      <c r="Y1" s="31"/>
      <c r="Z1" s="29"/>
    </row>
    <row r="2" spans="1:26" ht="15.6" thickTop="1" thickBot="1" x14ac:dyDescent="0.35">
      <c r="A2" s="27"/>
      <c r="B2" s="32" t="s">
        <v>978</v>
      </c>
      <c r="C2" s="33" t="s">
        <v>979</v>
      </c>
      <c r="D2" s="33" t="s">
        <v>980</v>
      </c>
      <c r="E2" s="33" t="s">
        <v>981</v>
      </c>
      <c r="F2" s="334"/>
      <c r="G2" s="335"/>
      <c r="H2" s="33" t="s">
        <v>982</v>
      </c>
      <c r="I2" s="33" t="s">
        <v>983</v>
      </c>
      <c r="J2" s="34" t="s">
        <v>984</v>
      </c>
      <c r="K2" s="35" t="s">
        <v>985</v>
      </c>
      <c r="L2" s="36"/>
      <c r="M2" s="36"/>
      <c r="N2" s="36"/>
      <c r="O2" s="36"/>
      <c r="P2" s="36"/>
      <c r="Q2" s="36"/>
      <c r="R2" s="36"/>
      <c r="S2" s="36"/>
      <c r="T2" s="37"/>
      <c r="U2" s="29"/>
      <c r="V2" s="30"/>
      <c r="W2" s="31"/>
      <c r="X2" s="31"/>
      <c r="Y2" s="31"/>
      <c r="Z2" s="29"/>
    </row>
    <row r="3" spans="1:26" ht="21.6" thickBot="1" x14ac:dyDescent="0.35">
      <c r="A3" s="38"/>
      <c r="B3" s="39">
        <v>2</v>
      </c>
      <c r="C3" s="40">
        <f>IF(B3=0,0,IF(B3=1,25,IF(B3=2,50,IF(B3=3,500,0))))</f>
        <v>50</v>
      </c>
      <c r="D3" s="41">
        <v>8</v>
      </c>
      <c r="E3" s="41">
        <v>6</v>
      </c>
      <c r="F3" s="336"/>
      <c r="G3" s="335"/>
      <c r="H3" s="41">
        <v>2.2999999999999998</v>
      </c>
      <c r="I3" s="41">
        <v>1.3</v>
      </c>
      <c r="J3" s="41">
        <v>7.3</v>
      </c>
      <c r="K3" s="42">
        <f>IF(J3&lt;0,"",(J3+I3-H3))</f>
        <v>6.3</v>
      </c>
      <c r="L3" s="36"/>
      <c r="M3" s="36"/>
      <c r="N3" s="36"/>
      <c r="O3" s="43" t="s">
        <v>986</v>
      </c>
      <c r="P3" s="36"/>
      <c r="Q3" s="36"/>
      <c r="R3" s="36"/>
      <c r="S3" s="36"/>
      <c r="T3" s="37"/>
      <c r="U3" s="29"/>
      <c r="V3" s="30"/>
      <c r="W3" s="31"/>
      <c r="X3" s="31"/>
      <c r="Y3" s="31"/>
      <c r="Z3" s="29"/>
    </row>
    <row r="4" spans="1:26" ht="15" thickBot="1" x14ac:dyDescent="0.35">
      <c r="A4" s="38"/>
      <c r="B4" s="44"/>
      <c r="C4" s="45"/>
      <c r="D4" s="45"/>
      <c r="E4" s="45"/>
      <c r="F4" s="45"/>
      <c r="G4" s="45"/>
      <c r="H4" s="45"/>
      <c r="I4" s="45"/>
      <c r="J4" s="45"/>
      <c r="K4" s="46"/>
      <c r="L4" s="36"/>
      <c r="M4" s="36"/>
      <c r="N4" s="36"/>
      <c r="O4" s="36"/>
      <c r="P4" s="36"/>
      <c r="Q4" s="36"/>
      <c r="R4" s="36"/>
      <c r="S4" s="36"/>
      <c r="T4" s="37"/>
      <c r="U4" s="29"/>
      <c r="V4" s="30"/>
      <c r="W4" s="31"/>
      <c r="X4" s="31"/>
      <c r="Y4" s="31"/>
      <c r="Z4" s="29"/>
    </row>
    <row r="5" spans="1:26" ht="15" thickBot="1" x14ac:dyDescent="0.35">
      <c r="A5" s="38"/>
      <c r="B5" s="47"/>
      <c r="C5" s="48"/>
      <c r="D5" s="49" t="s">
        <v>987</v>
      </c>
      <c r="E5" s="50"/>
      <c r="F5" s="51"/>
      <c r="G5" s="48"/>
      <c r="H5" s="49" t="s">
        <v>988</v>
      </c>
      <c r="I5" s="50"/>
      <c r="J5" s="52" t="s">
        <v>985</v>
      </c>
      <c r="K5" s="337" t="s">
        <v>986</v>
      </c>
      <c r="L5" s="36"/>
      <c r="M5" s="36"/>
      <c r="N5" s="36"/>
      <c r="O5" s="36"/>
      <c r="P5" s="36"/>
      <c r="Q5" s="36"/>
      <c r="R5" s="36"/>
      <c r="S5" s="36"/>
      <c r="T5" s="37"/>
      <c r="U5" s="29"/>
      <c r="V5" s="30"/>
      <c r="W5" s="31"/>
      <c r="X5" s="31"/>
      <c r="Y5" s="31"/>
      <c r="Z5" s="29"/>
    </row>
    <row r="6" spans="1:26" ht="15.6" thickTop="1" thickBot="1" x14ac:dyDescent="0.35">
      <c r="A6" s="38"/>
      <c r="B6" s="47"/>
      <c r="C6" s="53" t="s">
        <v>989</v>
      </c>
      <c r="D6" s="53" t="s">
        <v>990</v>
      </c>
      <c r="E6" s="53" t="s">
        <v>991</v>
      </c>
      <c r="F6" s="54"/>
      <c r="G6" s="53" t="s">
        <v>989</v>
      </c>
      <c r="H6" s="53" t="s">
        <v>990</v>
      </c>
      <c r="I6" s="53" t="s">
        <v>991</v>
      </c>
      <c r="J6" s="339">
        <f>K3</f>
        <v>6.3</v>
      </c>
      <c r="K6" s="338"/>
      <c r="L6" s="36"/>
      <c r="M6" s="36"/>
      <c r="N6" s="36" t="s">
        <v>992</v>
      </c>
      <c r="O6" s="55" t="s">
        <v>993</v>
      </c>
      <c r="P6" s="36"/>
      <c r="Q6" s="36"/>
      <c r="R6" s="36"/>
      <c r="S6" s="36"/>
      <c r="T6" s="37"/>
      <c r="U6" s="29"/>
      <c r="V6" s="30"/>
      <c r="W6" s="31"/>
      <c r="X6" s="31"/>
      <c r="Y6" s="31"/>
      <c r="Z6" s="29"/>
    </row>
    <row r="7" spans="1:26" ht="19.2" thickTop="1" thickBot="1" x14ac:dyDescent="0.4">
      <c r="A7" s="38"/>
      <c r="B7" s="56" t="s">
        <v>994</v>
      </c>
      <c r="C7" s="57">
        <v>41</v>
      </c>
      <c r="D7" s="58">
        <v>40</v>
      </c>
      <c r="E7" s="59">
        <v>2.2000000000000002</v>
      </c>
      <c r="F7" s="60" t="s">
        <v>995</v>
      </c>
      <c r="G7" s="58">
        <v>41</v>
      </c>
      <c r="H7" s="58">
        <v>40</v>
      </c>
      <c r="I7" s="61">
        <v>7</v>
      </c>
      <c r="J7" s="340"/>
      <c r="K7" s="62">
        <v>0</v>
      </c>
      <c r="L7" s="36"/>
      <c r="M7" s="63" t="s">
        <v>996</v>
      </c>
      <c r="N7" s="64">
        <f>N8-N10</f>
        <v>-6.883899999999997</v>
      </c>
      <c r="O7" s="65" t="e">
        <f>SQRT(N7)</f>
        <v>#NUM!</v>
      </c>
      <c r="P7" s="36" t="s">
        <v>997</v>
      </c>
      <c r="Q7" s="36"/>
      <c r="R7" s="36"/>
      <c r="S7" s="36"/>
      <c r="T7" s="37"/>
      <c r="U7" s="29"/>
      <c r="V7" s="30"/>
      <c r="W7" s="31"/>
      <c r="X7" s="31"/>
      <c r="Y7" s="31"/>
      <c r="Z7" s="29"/>
    </row>
    <row r="8" spans="1:26" ht="16.8" thickTop="1" thickBot="1" x14ac:dyDescent="0.35">
      <c r="A8" s="38"/>
      <c r="B8" s="66" t="s">
        <v>998</v>
      </c>
      <c r="C8" s="67">
        <v>70</v>
      </c>
      <c r="D8" s="58">
        <v>10</v>
      </c>
      <c r="E8" s="59">
        <v>51.3</v>
      </c>
      <c r="F8" s="60" t="s">
        <v>998</v>
      </c>
      <c r="G8" s="68">
        <v>70</v>
      </c>
      <c r="H8" s="58">
        <v>10</v>
      </c>
      <c r="I8" s="59">
        <v>51.06</v>
      </c>
      <c r="J8" s="69" t="s">
        <v>999</v>
      </c>
      <c r="K8" s="70" t="s">
        <v>986</v>
      </c>
      <c r="L8" s="71"/>
      <c r="M8" s="72" t="s">
        <v>1000</v>
      </c>
      <c r="N8" s="73">
        <f>N14*N14</f>
        <v>67.076099999999997</v>
      </c>
      <c r="O8" s="65">
        <f>IF(I15=0,SQRT(N8),I15)</f>
        <v>8.19</v>
      </c>
      <c r="P8" s="36" t="s">
        <v>1001</v>
      </c>
      <c r="Q8" s="36"/>
      <c r="R8" s="36"/>
      <c r="S8" s="36"/>
      <c r="T8" s="37"/>
      <c r="U8" s="29"/>
      <c r="V8" s="30"/>
      <c r="W8" s="31"/>
      <c r="X8" s="31"/>
      <c r="Y8" s="31"/>
      <c r="Z8" s="29"/>
    </row>
    <row r="9" spans="1:26" ht="19.2" thickTop="1" thickBot="1" x14ac:dyDescent="0.4">
      <c r="A9" s="38"/>
      <c r="B9" s="56"/>
      <c r="C9" s="74"/>
      <c r="D9" s="75"/>
      <c r="E9" s="75">
        <v>35.22</v>
      </c>
      <c r="F9" s="76"/>
      <c r="G9" s="77"/>
      <c r="H9" s="77"/>
      <c r="I9" s="77"/>
      <c r="J9" s="77"/>
      <c r="K9" s="78"/>
      <c r="L9" s="36"/>
      <c r="M9" s="72"/>
      <c r="N9" s="79"/>
      <c r="O9" s="65"/>
      <c r="P9" s="36"/>
      <c r="Q9" s="36"/>
      <c r="R9" s="36"/>
      <c r="S9" s="36"/>
      <c r="T9" s="37"/>
      <c r="U9" s="29"/>
      <c r="V9" s="30"/>
      <c r="W9" s="31"/>
      <c r="X9" s="31"/>
      <c r="Y9" s="31"/>
      <c r="Z9" s="29"/>
    </row>
    <row r="10" spans="1:26" ht="22.2" thickTop="1" thickBot="1" x14ac:dyDescent="0.35">
      <c r="A10" s="38"/>
      <c r="B10" s="80" t="s">
        <v>1002</v>
      </c>
      <c r="C10" s="341" t="str">
        <f>IF(B3=0,"",IF(C3&gt;F14,"PATON POSITION IS ON STA",""))</f>
        <v/>
      </c>
      <c r="D10" s="342"/>
      <c r="E10" s="342"/>
      <c r="F10" s="343"/>
      <c r="G10" s="344" t="str">
        <f>IF(D3&gt;20,"Caution! EPE is more than 20","")</f>
        <v/>
      </c>
      <c r="H10" s="345"/>
      <c r="I10" s="345"/>
      <c r="J10" s="346"/>
      <c r="K10" s="81">
        <v>0</v>
      </c>
      <c r="L10" s="36"/>
      <c r="M10" s="82" t="s">
        <v>1003</v>
      </c>
      <c r="N10" s="83">
        <f>(N13)*(N13)</f>
        <v>73.959999999999994</v>
      </c>
      <c r="O10" s="65">
        <f>SQRT(N10)</f>
        <v>8.6</v>
      </c>
      <c r="P10" s="36" t="s">
        <v>1004</v>
      </c>
      <c r="Q10" s="36"/>
      <c r="R10" s="36"/>
      <c r="S10" s="36"/>
      <c r="T10" s="37"/>
      <c r="U10" s="29"/>
      <c r="V10" s="30"/>
      <c r="W10" s="31"/>
      <c r="X10" s="31"/>
      <c r="Y10" s="31"/>
      <c r="Z10" s="29"/>
    </row>
    <row r="11" spans="1:26" ht="22.2" thickTop="1" thickBot="1" x14ac:dyDescent="0.35">
      <c r="A11" s="38"/>
      <c r="B11" s="84" t="s">
        <v>1005</v>
      </c>
      <c r="C11" s="347" t="str">
        <f>IF(C3=0,"",IF(F14&gt;C3,"THIS PATON IS OFF STATION",""))</f>
        <v>THIS PATON IS OFF STATION</v>
      </c>
      <c r="D11" s="348"/>
      <c r="E11" s="348"/>
      <c r="F11" s="349"/>
      <c r="G11" s="350" t="str">
        <f>IF(B3=0,"AID TYPE IS NOT DEFINED",IF(B3=1,"LATERAL FIXED DAYBEACON",IF(B3=2,"FLOATING LATERAL  BUOY",IF(B3=3,"REGULATORY AID",""))))</f>
        <v>FLOATING LATERAL  BUOY</v>
      </c>
      <c r="H11" s="351"/>
      <c r="I11" s="351"/>
      <c r="J11" s="352"/>
      <c r="K11" s="85">
        <v>1.3</v>
      </c>
      <c r="L11" s="36"/>
      <c r="M11" s="86"/>
      <c r="N11" s="86"/>
      <c r="O11" s="87"/>
      <c r="P11" s="36"/>
      <c r="Q11" s="36"/>
      <c r="R11" s="36"/>
      <c r="S11" s="36"/>
      <c r="T11" s="37"/>
      <c r="U11" s="29"/>
      <c r="V11" s="30"/>
      <c r="W11" s="31"/>
      <c r="X11" s="31"/>
      <c r="Y11" s="31"/>
      <c r="Z11" s="29"/>
    </row>
    <row r="12" spans="1:26" ht="15.6" thickTop="1" thickBot="1" x14ac:dyDescent="0.35">
      <c r="A12" s="38"/>
      <c r="B12" s="47"/>
      <c r="C12" s="88"/>
      <c r="D12" s="88"/>
      <c r="E12" s="88"/>
      <c r="F12" s="88"/>
      <c r="G12" s="88"/>
      <c r="H12" s="88"/>
      <c r="I12" s="88"/>
      <c r="J12" s="353" t="s">
        <v>986</v>
      </c>
      <c r="K12" s="354">
        <v>1.2</v>
      </c>
      <c r="L12" s="36"/>
      <c r="M12" s="36"/>
      <c r="N12" s="36"/>
      <c r="O12" s="36"/>
      <c r="P12" s="36"/>
      <c r="Q12" s="36"/>
      <c r="R12" s="36">
        <v>77</v>
      </c>
      <c r="S12" s="36">
        <v>9.18</v>
      </c>
      <c r="T12" s="37"/>
      <c r="U12" s="29"/>
      <c r="V12" s="30"/>
      <c r="W12" s="31"/>
      <c r="X12" s="31"/>
      <c r="Y12" s="31"/>
      <c r="Z12" s="29"/>
    </row>
    <row r="13" spans="1:26" ht="24.6" thickTop="1" thickBot="1" x14ac:dyDescent="0.5">
      <c r="A13" s="38"/>
      <c r="B13" s="355" t="s">
        <v>1006</v>
      </c>
      <c r="C13" s="356"/>
      <c r="D13" s="356"/>
      <c r="E13" s="356"/>
      <c r="F13" s="356"/>
      <c r="G13" s="356"/>
      <c r="H13" s="89"/>
      <c r="I13" s="88"/>
      <c r="J13" s="353"/>
      <c r="K13" s="354"/>
      <c r="L13" s="36"/>
      <c r="M13" s="90" t="s">
        <v>1007</v>
      </c>
      <c r="N13" s="91">
        <f>((K3+H3))</f>
        <v>8.6</v>
      </c>
      <c r="O13" s="326" t="s">
        <v>1008</v>
      </c>
      <c r="P13" s="327"/>
      <c r="Q13" s="328"/>
      <c r="R13" s="36"/>
      <c r="S13" s="36"/>
      <c r="T13" s="37"/>
      <c r="U13" s="29"/>
      <c r="V13" s="30"/>
      <c r="W13" s="31" t="s">
        <v>1009</v>
      </c>
      <c r="X13" s="31"/>
      <c r="Y13" s="31"/>
      <c r="Z13" s="29"/>
    </row>
    <row r="14" spans="1:26" ht="22.2" thickTop="1" thickBot="1" x14ac:dyDescent="0.5">
      <c r="A14" s="38" t="s">
        <v>986</v>
      </c>
      <c r="B14" s="92" t="s">
        <v>1010</v>
      </c>
      <c r="C14" s="93">
        <f>SQRT(D47*D47+D46*D46)</f>
        <v>8.0055782982356452E-2</v>
      </c>
      <c r="D14" s="94" t="s">
        <v>1011</v>
      </c>
      <c r="E14" s="95" t="s">
        <v>1012</v>
      </c>
      <c r="F14" s="96">
        <f>IF(C7&lt;=1,0,C15-((D3+E3)))</f>
        <v>472.42854409475569</v>
      </c>
      <c r="G14" s="94" t="s">
        <v>1013</v>
      </c>
      <c r="H14" s="317" t="s">
        <v>1014</v>
      </c>
      <c r="I14" s="318"/>
      <c r="J14" s="319"/>
      <c r="K14" s="97">
        <f>(K3+K7)*K12</f>
        <v>7.56</v>
      </c>
      <c r="L14" s="36"/>
      <c r="M14" s="98" t="s">
        <v>1015</v>
      </c>
      <c r="N14" s="99">
        <f>((K3+K7)*K11)</f>
        <v>8.19</v>
      </c>
      <c r="O14" s="320" t="s">
        <v>1016</v>
      </c>
      <c r="P14" s="321"/>
      <c r="Q14" s="322"/>
      <c r="R14" s="36"/>
      <c r="S14" s="36">
        <v>32</v>
      </c>
      <c r="T14" s="37">
        <v>4.92</v>
      </c>
      <c r="U14" s="29"/>
      <c r="V14" s="30"/>
      <c r="W14" s="31"/>
      <c r="X14" s="31"/>
      <c r="Y14" s="31"/>
      <c r="Z14" s="29"/>
    </row>
    <row r="15" spans="1:26" ht="22.5" customHeight="1" thickTop="1" thickBot="1" x14ac:dyDescent="0.35">
      <c r="A15" s="38"/>
      <c r="B15" s="100" t="s">
        <v>1010</v>
      </c>
      <c r="C15" s="96">
        <f>C14*6076.12</f>
        <v>486.42854409475569</v>
      </c>
      <c r="D15" s="94" t="s">
        <v>1013</v>
      </c>
      <c r="E15" s="101" t="s">
        <v>1017</v>
      </c>
      <c r="F15" s="102">
        <f>IF(C7=0,"000",C54)</f>
        <v>2.1390102312045136</v>
      </c>
      <c r="G15" s="103" t="b">
        <v>1</v>
      </c>
      <c r="H15" s="284" t="s">
        <v>1018</v>
      </c>
      <c r="I15" s="285"/>
      <c r="J15" s="286"/>
      <c r="K15" s="104">
        <v>0</v>
      </c>
      <c r="L15" s="36"/>
      <c r="M15" s="105" t="s">
        <v>1019</v>
      </c>
      <c r="N15" s="106"/>
      <c r="O15" s="323"/>
      <c r="P15" s="324"/>
      <c r="Q15" s="325"/>
      <c r="R15" s="36"/>
      <c r="S15" s="36"/>
      <c r="T15" s="37"/>
      <c r="U15" s="29"/>
      <c r="V15" s="30"/>
      <c r="W15" s="31"/>
      <c r="X15" s="31"/>
      <c r="Y15" s="31"/>
      <c r="Z15" s="29"/>
    </row>
    <row r="16" spans="1:26" ht="6" customHeight="1" thickTop="1" x14ac:dyDescent="0.3">
      <c r="A16" s="38"/>
      <c r="B16" s="47"/>
      <c r="C16" s="88"/>
      <c r="D16" s="88"/>
      <c r="E16" s="88"/>
      <c r="F16" s="88"/>
      <c r="G16" s="88"/>
      <c r="H16" s="252"/>
      <c r="I16" s="252"/>
      <c r="J16" s="252"/>
      <c r="K16" s="107"/>
      <c r="L16" s="36"/>
      <c r="M16" s="36"/>
      <c r="N16" s="36"/>
      <c r="O16" s="36"/>
      <c r="P16" s="36"/>
      <c r="Q16" s="36"/>
      <c r="R16" s="36"/>
      <c r="S16" s="36"/>
      <c r="T16" s="37"/>
      <c r="U16" s="29"/>
      <c r="V16" s="30"/>
      <c r="W16" s="31"/>
      <c r="X16" s="31"/>
      <c r="Y16" s="31"/>
      <c r="Z16" s="29"/>
    </row>
    <row r="17" spans="1:26" ht="6" customHeight="1" thickBot="1" x14ac:dyDescent="0.35">
      <c r="A17" s="38"/>
      <c r="B17" s="108"/>
      <c r="C17" s="109"/>
      <c r="D17" s="109"/>
      <c r="E17" s="109"/>
      <c r="F17" s="109"/>
      <c r="G17" s="109"/>
      <c r="H17" s="109"/>
      <c r="I17" s="109"/>
      <c r="J17" s="109"/>
      <c r="K17" s="110"/>
      <c r="L17" s="36"/>
      <c r="M17" s="36"/>
      <c r="N17" s="36"/>
      <c r="O17" s="36"/>
      <c r="P17" s="36"/>
      <c r="Q17" s="36"/>
      <c r="R17" s="36"/>
      <c r="S17" s="36"/>
      <c r="T17" s="37"/>
      <c r="U17" s="29"/>
      <c r="V17" s="30"/>
      <c r="W17" s="31"/>
      <c r="X17" s="31"/>
      <c r="Y17" s="31"/>
      <c r="Z17" s="29"/>
    </row>
    <row r="18" spans="1:26" ht="21.6" thickTop="1" x14ac:dyDescent="0.35">
      <c r="A18" s="38"/>
      <c r="B18" s="111" t="s">
        <v>986</v>
      </c>
      <c r="C18" s="112" t="s">
        <v>1020</v>
      </c>
      <c r="D18" s="113"/>
      <c r="E18" s="114"/>
      <c r="F18" s="115"/>
      <c r="G18" s="116"/>
      <c r="H18" s="117"/>
      <c r="I18" s="118"/>
      <c r="J18" s="119"/>
      <c r="K18" s="120"/>
      <c r="L18" s="36"/>
      <c r="M18" s="36"/>
      <c r="N18" s="36"/>
      <c r="O18" s="36"/>
      <c r="P18" s="36"/>
      <c r="Q18" s="36"/>
      <c r="R18" s="36"/>
      <c r="S18" s="36"/>
      <c r="T18" s="37"/>
      <c r="U18" s="29"/>
      <c r="V18" s="30" t="s">
        <v>1021</v>
      </c>
      <c r="W18" s="31"/>
      <c r="X18" s="31"/>
      <c r="Y18" s="31"/>
      <c r="Z18" s="29"/>
    </row>
    <row r="19" spans="1:26" ht="16.2" thickBot="1" x14ac:dyDescent="0.35">
      <c r="A19" s="38"/>
      <c r="B19" s="121"/>
      <c r="C19" s="122"/>
      <c r="D19" s="123"/>
      <c r="E19" s="124" t="s">
        <v>1022</v>
      </c>
      <c r="F19" s="125"/>
      <c r="G19" s="126" t="s">
        <v>1023</v>
      </c>
      <c r="H19" s="127"/>
      <c r="I19" s="128"/>
      <c r="J19" s="129"/>
      <c r="K19" s="120"/>
      <c r="L19" s="36"/>
      <c r="M19" s="36"/>
      <c r="N19" s="36"/>
      <c r="O19" s="36"/>
      <c r="P19" s="36"/>
      <c r="Q19" s="36"/>
      <c r="R19" s="36"/>
      <c r="S19" s="36"/>
      <c r="T19" s="37"/>
      <c r="U19" s="29"/>
      <c r="V19" s="30"/>
      <c r="W19" s="31"/>
      <c r="X19" s="31"/>
      <c r="Y19" s="31"/>
      <c r="Z19" s="29"/>
    </row>
    <row r="20" spans="1:26" ht="16.8" thickTop="1" thickBot="1" x14ac:dyDescent="0.35">
      <c r="A20" s="38"/>
      <c r="B20" s="47"/>
      <c r="C20" s="122"/>
      <c r="D20" s="123"/>
      <c r="E20" s="130">
        <v>0</v>
      </c>
      <c r="F20" s="94" t="s">
        <v>1011</v>
      </c>
      <c r="G20" s="131">
        <f>IF(E20=0,0,E20*6076.12)</f>
        <v>0</v>
      </c>
      <c r="H20" s="94" t="s">
        <v>1013</v>
      </c>
      <c r="I20" s="128"/>
      <c r="J20" s="129"/>
      <c r="K20" s="120"/>
      <c r="L20" s="36"/>
      <c r="M20" s="36"/>
      <c r="N20" s="36"/>
      <c r="O20" s="36"/>
      <c r="P20" s="36"/>
      <c r="Q20" s="36"/>
      <c r="R20" s="36"/>
      <c r="S20" s="36"/>
      <c r="T20" s="37"/>
      <c r="U20" s="29"/>
      <c r="V20" s="30"/>
      <c r="W20" s="31"/>
      <c r="X20" s="31"/>
      <c r="Y20" s="31"/>
      <c r="Z20" s="29"/>
    </row>
    <row r="21" spans="1:26" ht="15" thickBot="1" x14ac:dyDescent="0.35">
      <c r="A21" s="38"/>
      <c r="B21" s="132"/>
      <c r="C21" s="290" t="s">
        <v>1024</v>
      </c>
      <c r="D21" s="290"/>
      <c r="E21" s="290"/>
      <c r="F21" s="290"/>
      <c r="G21" s="290"/>
      <c r="H21" s="290"/>
      <c r="I21" s="290"/>
      <c r="J21" s="291"/>
      <c r="K21" s="120"/>
      <c r="L21" s="36"/>
      <c r="M21" s="36"/>
      <c r="N21" s="36"/>
      <c r="O21" s="36"/>
      <c r="P21" s="36"/>
      <c r="Q21" s="36"/>
      <c r="R21" s="36"/>
      <c r="S21" s="36"/>
      <c r="T21" s="37"/>
      <c r="U21" s="29"/>
      <c r="V21" s="30"/>
      <c r="W21" s="31"/>
      <c r="X21" s="31"/>
      <c r="Y21" s="31"/>
      <c r="Z21" s="29"/>
    </row>
    <row r="22" spans="1:26" ht="21.6" thickTop="1" x14ac:dyDescent="0.3">
      <c r="A22" s="38"/>
      <c r="B22" s="133"/>
      <c r="C22" s="134" t="s">
        <v>1025</v>
      </c>
      <c r="D22" s="135"/>
      <c r="E22" s="136"/>
      <c r="F22" s="137"/>
      <c r="G22" s="138"/>
      <c r="H22" s="139"/>
      <c r="I22" s="140"/>
      <c r="J22" s="141"/>
      <c r="K22" s="120"/>
      <c r="L22" s="36"/>
      <c r="M22" s="36"/>
      <c r="N22" s="36"/>
      <c r="O22" s="36"/>
      <c r="P22" s="36"/>
      <c r="Q22" s="36"/>
      <c r="R22" s="36"/>
      <c r="S22" s="36"/>
      <c r="T22" s="37"/>
      <c r="U22" s="29"/>
      <c r="V22" s="30"/>
      <c r="W22" s="31"/>
      <c r="X22" s="31"/>
      <c r="Y22" s="31"/>
      <c r="Z22" s="29"/>
    </row>
    <row r="23" spans="1:26" ht="16.2" thickBot="1" x14ac:dyDescent="0.35">
      <c r="A23" s="38"/>
      <c r="B23" s="47"/>
      <c r="C23" s="122"/>
      <c r="D23" s="125"/>
      <c r="E23" s="124" t="s">
        <v>1026</v>
      </c>
      <c r="F23" s="125"/>
      <c r="G23" s="126" t="s">
        <v>1023</v>
      </c>
      <c r="H23" s="142"/>
      <c r="I23" s="128"/>
      <c r="J23" s="129"/>
      <c r="K23" s="120"/>
      <c r="L23" s="36"/>
      <c r="M23" s="36"/>
      <c r="N23" s="36"/>
      <c r="O23" s="36"/>
      <c r="P23" s="36"/>
      <c r="Q23" s="36"/>
      <c r="R23" s="36"/>
      <c r="S23" s="36"/>
      <c r="T23" s="37"/>
      <c r="U23" s="29"/>
      <c r="V23" s="30"/>
      <c r="W23" s="31"/>
      <c r="X23" s="31"/>
      <c r="Y23" s="31"/>
      <c r="Z23" s="29"/>
    </row>
    <row r="24" spans="1:26" ht="16.8" thickTop="1" thickBot="1" x14ac:dyDescent="0.35">
      <c r="A24" s="38"/>
      <c r="B24" s="47"/>
      <c r="C24" s="122"/>
      <c r="D24" s="123"/>
      <c r="E24" s="41">
        <v>132</v>
      </c>
      <c r="F24" s="94" t="s">
        <v>1027</v>
      </c>
      <c r="G24" s="143">
        <f>IF(E24=0,0,E24*3.28)</f>
        <v>432.96</v>
      </c>
      <c r="H24" s="94" t="s">
        <v>1013</v>
      </c>
      <c r="I24" s="128"/>
      <c r="J24" s="129"/>
      <c r="K24" s="120"/>
      <c r="L24" s="36"/>
      <c r="M24" s="36"/>
      <c r="N24" s="36"/>
      <c r="O24" s="36"/>
      <c r="P24" s="36"/>
      <c r="Q24" s="36"/>
      <c r="R24" s="36"/>
      <c r="S24" s="36"/>
      <c r="T24" s="37"/>
      <c r="U24" s="29"/>
      <c r="V24" s="30"/>
      <c r="W24" s="31"/>
      <c r="X24" s="31"/>
      <c r="Y24" s="31"/>
      <c r="Z24" s="29"/>
    </row>
    <row r="25" spans="1:26" ht="15" thickBot="1" x14ac:dyDescent="0.35">
      <c r="A25" s="38"/>
      <c r="B25" s="132"/>
      <c r="C25" s="290" t="s">
        <v>1028</v>
      </c>
      <c r="D25" s="290"/>
      <c r="E25" s="290"/>
      <c r="F25" s="290"/>
      <c r="G25" s="290"/>
      <c r="H25" s="290"/>
      <c r="I25" s="290"/>
      <c r="J25" s="291"/>
      <c r="K25" s="120"/>
      <c r="L25" s="36"/>
      <c r="M25" s="36"/>
      <c r="N25" s="36"/>
      <c r="O25" s="36"/>
      <c r="P25" s="36"/>
      <c r="Q25" s="36"/>
      <c r="R25" s="36"/>
      <c r="S25" s="36"/>
      <c r="T25" s="37"/>
      <c r="U25" s="29"/>
      <c r="V25" s="30"/>
      <c r="W25" s="31"/>
      <c r="X25" s="31"/>
      <c r="Y25" s="31"/>
      <c r="Z25" s="29"/>
    </row>
    <row r="26" spans="1:26" ht="21.6" thickTop="1" x14ac:dyDescent="0.3">
      <c r="A26" s="38"/>
      <c r="B26" s="133"/>
      <c r="C26" s="134" t="s">
        <v>1029</v>
      </c>
      <c r="D26" s="144"/>
      <c r="E26" s="145"/>
      <c r="F26" s="146"/>
      <c r="G26" s="147"/>
      <c r="H26" s="148"/>
      <c r="I26" s="149"/>
      <c r="J26" s="150"/>
      <c r="K26" s="120"/>
      <c r="L26" s="36"/>
      <c r="M26" s="36"/>
      <c r="N26" s="36"/>
      <c r="O26" s="36"/>
      <c r="P26" s="36"/>
      <c r="Q26" s="36"/>
      <c r="R26" s="36"/>
      <c r="S26" s="36"/>
      <c r="T26" s="37"/>
      <c r="U26" s="29"/>
      <c r="V26" s="30"/>
      <c r="W26" s="31"/>
      <c r="X26" s="31"/>
      <c r="Y26" s="31"/>
      <c r="Z26" s="29"/>
    </row>
    <row r="27" spans="1:26" ht="15.6" thickBot="1" x14ac:dyDescent="0.35">
      <c r="A27" s="38"/>
      <c r="B27" s="47"/>
      <c r="C27" s="151"/>
      <c r="D27" s="152"/>
      <c r="E27" s="124" t="s">
        <v>1030</v>
      </c>
      <c r="F27" s="153"/>
      <c r="G27" s="126" t="s">
        <v>1026</v>
      </c>
      <c r="H27" s="154"/>
      <c r="I27" s="155"/>
      <c r="J27" s="156"/>
      <c r="K27" s="120"/>
      <c r="L27" s="36"/>
      <c r="M27" s="36"/>
      <c r="N27" s="36"/>
      <c r="O27" s="36"/>
      <c r="P27" s="36"/>
      <c r="Q27" s="36"/>
      <c r="R27" s="36"/>
      <c r="S27" s="36"/>
      <c r="T27" s="37"/>
      <c r="U27" s="29"/>
      <c r="V27" s="30"/>
      <c r="W27" s="31"/>
      <c r="X27" s="31"/>
      <c r="Y27" s="31"/>
      <c r="Z27" s="29"/>
    </row>
    <row r="28" spans="1:26" ht="16.8" thickTop="1" thickBot="1" x14ac:dyDescent="0.35">
      <c r="A28" s="38"/>
      <c r="B28" s="47"/>
      <c r="C28" s="151"/>
      <c r="D28" s="157"/>
      <c r="E28" s="41">
        <v>0</v>
      </c>
      <c r="F28" s="94" t="s">
        <v>1013</v>
      </c>
      <c r="G28" s="143">
        <f>IF(E28=0,0,E28/3.28)</f>
        <v>0</v>
      </c>
      <c r="H28" s="94" t="s">
        <v>1027</v>
      </c>
      <c r="I28" s="155"/>
      <c r="J28" s="156"/>
      <c r="K28" s="120"/>
      <c r="L28" s="36"/>
      <c r="M28" s="36"/>
      <c r="N28" s="36"/>
      <c r="O28" s="36"/>
      <c r="P28" s="36"/>
      <c r="Q28" s="36"/>
      <c r="R28" s="36"/>
      <c r="S28" s="36"/>
      <c r="T28" s="37"/>
      <c r="U28" s="29"/>
      <c r="V28" s="30"/>
      <c r="W28" s="31"/>
      <c r="X28" s="31"/>
      <c r="Y28" s="31"/>
      <c r="Z28" s="29"/>
    </row>
    <row r="29" spans="1:26" ht="15" thickBot="1" x14ac:dyDescent="0.35">
      <c r="A29" s="38"/>
      <c r="B29" s="132"/>
      <c r="C29" s="290" t="s">
        <v>1031</v>
      </c>
      <c r="D29" s="290"/>
      <c r="E29" s="290"/>
      <c r="F29" s="290"/>
      <c r="G29" s="290"/>
      <c r="H29" s="290"/>
      <c r="I29" s="290"/>
      <c r="J29" s="291"/>
      <c r="K29" s="120"/>
      <c r="L29" s="36"/>
      <c r="M29" s="36"/>
      <c r="N29" s="36"/>
      <c r="O29" s="36"/>
      <c r="P29" s="36"/>
      <c r="Q29" s="36"/>
      <c r="R29" s="36"/>
      <c r="S29" s="36"/>
      <c r="T29" s="37"/>
      <c r="U29" s="29"/>
      <c r="V29" s="30"/>
      <c r="W29" s="31"/>
      <c r="X29" s="31"/>
      <c r="Y29" s="31"/>
      <c r="Z29" s="29"/>
    </row>
    <row r="30" spans="1:26" ht="21.6" thickTop="1" x14ac:dyDescent="0.3">
      <c r="A30" s="38"/>
      <c r="B30" s="133"/>
      <c r="C30" s="134" t="s">
        <v>1032</v>
      </c>
      <c r="D30" s="158"/>
      <c r="E30" s="159"/>
      <c r="F30" s="146"/>
      <c r="G30" s="160"/>
      <c r="H30" s="161"/>
      <c r="I30" s="149"/>
      <c r="J30" s="162"/>
      <c r="K30" s="163"/>
      <c r="L30" s="36"/>
      <c r="M30" s="36"/>
      <c r="N30" s="36"/>
      <c r="O30" s="36"/>
      <c r="P30" s="36"/>
      <c r="Q30" s="36"/>
      <c r="R30" s="36"/>
      <c r="S30" s="36"/>
      <c r="T30" s="37"/>
      <c r="U30" s="29"/>
      <c r="V30" s="30"/>
      <c r="W30" s="31"/>
      <c r="X30" s="31"/>
      <c r="Y30" s="31"/>
      <c r="Z30" s="29"/>
    </row>
    <row r="31" spans="1:26" ht="15.6" thickBot="1" x14ac:dyDescent="0.35">
      <c r="A31" s="38"/>
      <c r="B31" s="47"/>
      <c r="C31" s="292" t="s">
        <v>1063</v>
      </c>
      <c r="D31" s="293"/>
      <c r="E31" s="293"/>
      <c r="F31" s="293"/>
      <c r="G31" s="164" t="s">
        <v>1033</v>
      </c>
      <c r="H31" s="165"/>
      <c r="I31" s="155"/>
      <c r="J31" s="166"/>
      <c r="K31" s="163"/>
      <c r="L31" s="36"/>
      <c r="M31" s="36"/>
      <c r="N31" s="36"/>
      <c r="O31" s="36"/>
      <c r="P31" s="36"/>
      <c r="Q31" s="36"/>
      <c r="R31" s="36"/>
      <c r="S31" s="36"/>
      <c r="T31" s="37"/>
      <c r="U31" s="29"/>
      <c r="V31" s="30"/>
      <c r="W31" s="31"/>
      <c r="X31" s="31"/>
      <c r="Y31" s="31"/>
      <c r="Z31" s="29"/>
    </row>
    <row r="32" spans="1:26" ht="19.2" thickBot="1" x14ac:dyDescent="0.35">
      <c r="A32" s="38"/>
      <c r="B32" s="47"/>
      <c r="C32" s="167"/>
      <c r="D32" s="168">
        <v>0</v>
      </c>
      <c r="E32" s="94" t="s">
        <v>1013</v>
      </c>
      <c r="F32" s="169"/>
      <c r="G32" s="170">
        <f>IF(D32=0,0, (D32*12)/D35)</f>
        <v>0</v>
      </c>
      <c r="H32" s="165"/>
      <c r="I32" s="155"/>
      <c r="J32" s="166"/>
      <c r="K32" s="163"/>
      <c r="L32" s="36"/>
      <c r="M32" s="36"/>
      <c r="N32" s="36"/>
      <c r="O32" s="36"/>
      <c r="P32" s="36"/>
      <c r="Q32" s="36"/>
      <c r="R32" s="36"/>
      <c r="S32" s="36"/>
      <c r="T32" s="37"/>
      <c r="U32" s="29"/>
      <c r="V32" s="30"/>
      <c r="W32" s="31"/>
      <c r="X32" s="31"/>
      <c r="Y32" s="31"/>
      <c r="Z32" s="29"/>
    </row>
    <row r="33" spans="1:26" ht="15" x14ac:dyDescent="0.3">
      <c r="A33" s="38"/>
      <c r="B33" s="47"/>
      <c r="C33" s="167"/>
      <c r="D33" s="171" t="s">
        <v>1034</v>
      </c>
      <c r="E33" s="172"/>
      <c r="F33" s="173" t="s">
        <v>1035</v>
      </c>
      <c r="G33" s="174"/>
      <c r="H33" s="165"/>
      <c r="I33" s="155"/>
      <c r="J33" s="166"/>
      <c r="K33" s="163"/>
      <c r="L33" s="36"/>
      <c r="M33" s="36"/>
      <c r="N33" s="36"/>
      <c r="O33" s="36"/>
      <c r="P33" s="36"/>
      <c r="Q33" s="36"/>
      <c r="R33" s="36"/>
      <c r="S33" s="36"/>
      <c r="T33" s="37"/>
      <c r="U33" s="29"/>
      <c r="V33" s="30"/>
      <c r="W33" s="31"/>
      <c r="X33" s="31"/>
      <c r="Y33" s="31"/>
      <c r="Z33" s="29"/>
    </row>
    <row r="34" spans="1:26" ht="18" thickBot="1" x14ac:dyDescent="0.35">
      <c r="A34" s="38"/>
      <c r="B34" s="47"/>
      <c r="C34" s="175" t="s">
        <v>986</v>
      </c>
      <c r="D34" s="176" t="str">
        <f>IF(B34=0," ",IF(D32&lt;0.03,"NOT CHARTABLE","CHARTABLE"))</f>
        <v xml:space="preserve"> </v>
      </c>
      <c r="E34" s="177"/>
      <c r="F34" s="178" t="s">
        <v>986</v>
      </c>
      <c r="G34" s="179"/>
      <c r="H34" s="165"/>
      <c r="I34" s="155"/>
      <c r="J34" s="166"/>
      <c r="K34" s="163"/>
      <c r="L34" s="36"/>
      <c r="M34" s="36"/>
      <c r="N34" s="36"/>
      <c r="O34" s="36"/>
      <c r="P34" s="36"/>
      <c r="Q34" s="36"/>
      <c r="R34" s="36"/>
      <c r="S34" s="36"/>
      <c r="T34" s="37"/>
      <c r="U34" s="29"/>
      <c r="V34" s="30"/>
      <c r="W34" s="31"/>
      <c r="X34" s="31"/>
      <c r="Y34" s="31"/>
      <c r="Z34" s="29"/>
    </row>
    <row r="35" spans="1:26" ht="18.600000000000001" thickBot="1" x14ac:dyDescent="0.35">
      <c r="A35" s="38"/>
      <c r="B35" s="47"/>
      <c r="C35" s="175" t="s">
        <v>1036</v>
      </c>
      <c r="D35" s="180">
        <v>0</v>
      </c>
      <c r="E35" s="94" t="s">
        <v>1037</v>
      </c>
      <c r="F35" s="294" t="str">
        <f>IF(D35=0," ",IF(G32&lt;0.03,"THE OBJECT IS NOT CHARTABLE","THE OBJECT IS CHARTABLE"))</f>
        <v xml:space="preserve"> </v>
      </c>
      <c r="G35" s="295"/>
      <c r="H35" s="295"/>
      <c r="I35" s="296"/>
      <c r="J35" s="166"/>
      <c r="K35" s="163"/>
      <c r="L35" s="36"/>
      <c r="M35" s="36"/>
      <c r="N35" s="36"/>
      <c r="O35" s="36"/>
      <c r="P35" s="36"/>
      <c r="Q35" s="36"/>
      <c r="R35" s="36"/>
      <c r="S35" s="36"/>
      <c r="T35" s="37"/>
      <c r="U35" s="29"/>
      <c r="V35" s="30"/>
      <c r="W35" s="31"/>
      <c r="X35" s="31"/>
      <c r="Y35" s="31"/>
      <c r="Z35" s="29"/>
    </row>
    <row r="36" spans="1:26" ht="18" x14ac:dyDescent="0.3">
      <c r="A36" s="38"/>
      <c r="B36" s="47"/>
      <c r="C36" s="181" t="s">
        <v>986</v>
      </c>
      <c r="D36" s="182"/>
      <c r="E36" s="183"/>
      <c r="F36" s="184"/>
      <c r="G36" s="185"/>
      <c r="H36" s="186"/>
      <c r="I36" s="187"/>
      <c r="J36" s="166"/>
      <c r="K36" s="163"/>
      <c r="L36" s="36"/>
      <c r="M36" s="36"/>
      <c r="N36" s="36"/>
      <c r="O36" s="36"/>
      <c r="P36" s="36"/>
      <c r="Q36" s="36"/>
      <c r="R36" s="36"/>
      <c r="S36" s="36"/>
      <c r="T36" s="37"/>
      <c r="U36" s="29"/>
      <c r="V36" s="30"/>
      <c r="W36" s="31"/>
      <c r="X36" s="31"/>
      <c r="Y36" s="31"/>
      <c r="Z36" s="29"/>
    </row>
    <row r="37" spans="1:26" x14ac:dyDescent="0.3">
      <c r="A37" s="38"/>
      <c r="B37" s="47"/>
      <c r="C37" s="297" t="s">
        <v>1038</v>
      </c>
      <c r="D37" s="297"/>
      <c r="E37" s="297"/>
      <c r="F37" s="297"/>
      <c r="G37" s="297"/>
      <c r="H37" s="297"/>
      <c r="I37" s="297"/>
      <c r="J37" s="298"/>
      <c r="K37" s="163"/>
      <c r="L37" s="36"/>
      <c r="M37" s="36"/>
      <c r="N37" s="36"/>
      <c r="O37" s="36"/>
      <c r="P37" s="36"/>
      <c r="Q37" s="36"/>
      <c r="R37" s="36"/>
      <c r="S37" s="36"/>
      <c r="T37" s="37"/>
      <c r="U37" s="29"/>
      <c r="V37" s="30"/>
      <c r="W37" s="31"/>
      <c r="X37" s="31"/>
      <c r="Y37" s="31"/>
      <c r="Z37" s="29"/>
    </row>
    <row r="38" spans="1:26" x14ac:dyDescent="0.3">
      <c r="A38" s="38"/>
      <c r="B38" s="47"/>
      <c r="C38" s="297"/>
      <c r="D38" s="297"/>
      <c r="E38" s="297"/>
      <c r="F38" s="297"/>
      <c r="G38" s="297"/>
      <c r="H38" s="297"/>
      <c r="I38" s="297"/>
      <c r="J38" s="298"/>
      <c r="K38" s="188"/>
      <c r="L38" s="36"/>
      <c r="M38" s="36"/>
      <c r="N38" s="36"/>
      <c r="O38" s="36"/>
      <c r="P38" s="36"/>
      <c r="Q38" s="36"/>
      <c r="R38" s="36"/>
      <c r="S38" s="36"/>
      <c r="T38" s="37"/>
      <c r="U38" s="29"/>
      <c r="V38" s="30"/>
      <c r="W38" s="31"/>
      <c r="X38" s="31"/>
      <c r="Y38" s="31"/>
      <c r="Z38" s="29"/>
    </row>
    <row r="39" spans="1:26" ht="15" thickBot="1" x14ac:dyDescent="0.35">
      <c r="A39" s="38"/>
      <c r="B39" s="132"/>
      <c r="C39" s="299"/>
      <c r="D39" s="299"/>
      <c r="E39" s="299"/>
      <c r="F39" s="299"/>
      <c r="G39" s="299"/>
      <c r="H39" s="299"/>
      <c r="I39" s="299"/>
      <c r="J39" s="300"/>
      <c r="K39" s="189"/>
      <c r="L39" s="36"/>
      <c r="M39" s="36"/>
      <c r="N39" s="36"/>
      <c r="O39" s="36"/>
      <c r="P39" s="36"/>
      <c r="Q39" s="36"/>
      <c r="R39" s="36"/>
      <c r="S39" s="36"/>
      <c r="T39" s="37"/>
      <c r="U39" s="29"/>
      <c r="V39" s="30"/>
      <c r="W39" s="31"/>
      <c r="X39" s="31"/>
      <c r="Y39" s="31"/>
      <c r="Z39" s="29"/>
    </row>
    <row r="40" spans="1:26" ht="15.6" hidden="1" thickTop="1" thickBot="1" x14ac:dyDescent="0.35">
      <c r="A40" s="190"/>
      <c r="B40" s="133"/>
      <c r="C40" s="191"/>
      <c r="D40" s="192"/>
      <c r="E40" s="192"/>
      <c r="F40" s="192"/>
      <c r="G40" s="192"/>
      <c r="H40" s="192"/>
      <c r="I40" s="192"/>
      <c r="J40" s="192"/>
      <c r="K40" s="189"/>
      <c r="L40" s="36"/>
      <c r="M40" s="36"/>
      <c r="N40" s="36"/>
      <c r="O40" s="36"/>
      <c r="P40" s="36"/>
      <c r="Q40" s="36"/>
      <c r="R40" s="36"/>
      <c r="S40" s="36"/>
      <c r="T40" s="37"/>
      <c r="U40" s="29"/>
      <c r="V40" s="30"/>
      <c r="W40" s="31"/>
      <c r="X40" s="31"/>
      <c r="Y40" s="31"/>
      <c r="Z40" s="29"/>
    </row>
    <row r="41" spans="1:26" ht="15.6" hidden="1" thickTop="1" thickBot="1" x14ac:dyDescent="0.35">
      <c r="A41" s="190"/>
      <c r="B41" s="193"/>
      <c r="C41" s="194" t="s">
        <v>1039</v>
      </c>
      <c r="D41" s="194" t="s">
        <v>1040</v>
      </c>
      <c r="E41" s="195"/>
      <c r="F41" s="195"/>
      <c r="G41" s="195" t="s">
        <v>1041</v>
      </c>
      <c r="H41" s="194"/>
      <c r="I41" s="195">
        <v>41.644529166666665</v>
      </c>
      <c r="J41" s="195">
        <v>41.625384444444443</v>
      </c>
      <c r="K41" s="189"/>
      <c r="L41" s="36"/>
      <c r="M41" s="36"/>
      <c r="N41" s="36"/>
      <c r="O41" s="36"/>
      <c r="P41" s="36"/>
      <c r="Q41" s="36"/>
      <c r="R41" s="36"/>
      <c r="S41" s="36"/>
      <c r="T41" s="37"/>
      <c r="U41" s="29"/>
      <c r="V41" s="30"/>
      <c r="W41" s="31"/>
      <c r="X41" s="31"/>
      <c r="Y41" s="31"/>
      <c r="Z41" s="29"/>
    </row>
    <row r="42" spans="1:26" ht="15" hidden="1" thickTop="1" x14ac:dyDescent="0.3">
      <c r="A42" s="190"/>
      <c r="B42" s="196"/>
      <c r="C42" s="197">
        <f>C7+D7/60+E7/60/60</f>
        <v>41.667277777777777</v>
      </c>
      <c r="D42" s="198">
        <f>G7+H7/60+I7/60/60</f>
        <v>41.668611111111112</v>
      </c>
      <c r="E42" s="77"/>
      <c r="F42" s="76" t="s">
        <v>1042</v>
      </c>
      <c r="G42" s="198">
        <f>D42-C42</f>
        <v>1.3333333333349628E-3</v>
      </c>
      <c r="H42" s="198"/>
      <c r="I42" s="77">
        <v>71.370781944444431</v>
      </c>
      <c r="J42" s="77">
        <v>71.392271944444445</v>
      </c>
      <c r="K42" s="189"/>
      <c r="L42" s="36"/>
      <c r="M42" s="36"/>
      <c r="N42" s="36"/>
      <c r="O42" s="36"/>
      <c r="P42" s="36"/>
      <c r="Q42" s="36"/>
      <c r="R42" s="36"/>
      <c r="S42" s="36"/>
      <c r="T42" s="37"/>
      <c r="U42" s="29"/>
      <c r="V42" s="30"/>
      <c r="W42" s="31"/>
      <c r="X42" s="31"/>
      <c r="Y42" s="31"/>
      <c r="Z42" s="29"/>
    </row>
    <row r="43" spans="1:26" ht="15" hidden="1" thickBot="1" x14ac:dyDescent="0.35">
      <c r="A43" s="190"/>
      <c r="B43" s="193"/>
      <c r="C43" s="198">
        <f>C8+D8/60+E8/60/60</f>
        <v>70.180916666666675</v>
      </c>
      <c r="D43" s="198">
        <f>G8+H8/60+I8/60/60</f>
        <v>70.180850000000007</v>
      </c>
      <c r="E43" s="77"/>
      <c r="F43" s="76" t="s">
        <v>1043</v>
      </c>
      <c r="G43" s="198">
        <f>C43-D43</f>
        <v>6.666666666887977E-5</v>
      </c>
      <c r="H43" s="198"/>
      <c r="I43" s="77"/>
      <c r="J43" s="77"/>
      <c r="K43" s="189"/>
      <c r="L43" s="36"/>
      <c r="M43" s="36"/>
      <c r="N43" s="36"/>
      <c r="O43" s="36"/>
      <c r="P43" s="36"/>
      <c r="Q43" s="36"/>
      <c r="R43" s="36"/>
      <c r="S43" s="36"/>
      <c r="T43" s="37"/>
      <c r="U43" s="29"/>
      <c r="V43" s="30"/>
      <c r="W43" s="31"/>
      <c r="X43" s="31"/>
      <c r="Y43" s="31"/>
      <c r="Z43" s="29"/>
    </row>
    <row r="44" spans="1:26" ht="15" hidden="1" thickTop="1" x14ac:dyDescent="0.3">
      <c r="A44" s="190"/>
      <c r="B44" s="196"/>
      <c r="C44" s="77"/>
      <c r="D44" s="77"/>
      <c r="E44" s="77"/>
      <c r="F44" s="77"/>
      <c r="G44" s="77"/>
      <c r="H44" s="77"/>
      <c r="I44" s="77"/>
      <c r="J44" s="77"/>
      <c r="K44" s="189"/>
      <c r="L44" s="36"/>
      <c r="M44" s="36"/>
      <c r="N44" s="36"/>
      <c r="O44" s="36"/>
      <c r="P44" s="36"/>
      <c r="Q44" s="36"/>
      <c r="R44" s="36"/>
      <c r="S44" s="36"/>
      <c r="T44" s="37"/>
      <c r="U44" s="29"/>
      <c r="V44" s="30"/>
      <c r="W44" s="31"/>
      <c r="X44" s="31"/>
      <c r="Y44" s="31"/>
      <c r="Z44" s="29"/>
    </row>
    <row r="45" spans="1:26" ht="15" hidden="1" thickBot="1" x14ac:dyDescent="0.35">
      <c r="A45" s="190"/>
      <c r="B45" s="193"/>
      <c r="C45" s="77" t="s">
        <v>1044</v>
      </c>
      <c r="D45" s="77"/>
      <c r="E45" s="77"/>
      <c r="F45" s="77"/>
      <c r="G45" s="77"/>
      <c r="H45" s="77"/>
      <c r="I45" s="77"/>
      <c r="J45" s="77"/>
      <c r="K45" s="189"/>
      <c r="L45" s="36"/>
      <c r="M45" s="36"/>
      <c r="N45" s="36"/>
      <c r="O45" s="36"/>
      <c r="P45" s="36"/>
      <c r="Q45" s="36"/>
      <c r="R45" s="36"/>
      <c r="S45" s="36"/>
      <c r="T45" s="37"/>
      <c r="U45" s="29"/>
      <c r="V45" s="30"/>
      <c r="W45" s="31"/>
      <c r="X45" s="31"/>
      <c r="Y45" s="31"/>
      <c r="Z45" s="29"/>
    </row>
    <row r="46" spans="1:26" ht="15" hidden="1" thickTop="1" x14ac:dyDescent="0.3">
      <c r="A46" s="190"/>
      <c r="B46" s="196"/>
      <c r="C46" s="77"/>
      <c r="D46" s="198">
        <f>G43*60*COS((C42+D42)/2*PI()/180)</f>
        <v>2.9880409807280439E-3</v>
      </c>
      <c r="E46" s="199">
        <f>D46*6076.1</f>
        <v>18.155635803001669</v>
      </c>
      <c r="F46" s="77"/>
      <c r="G46" s="77"/>
      <c r="H46" s="77"/>
      <c r="I46" s="77"/>
      <c r="J46" s="77"/>
      <c r="K46" s="189"/>
      <c r="L46" s="36"/>
      <c r="M46" s="36"/>
      <c r="N46" s="36"/>
      <c r="O46" s="36"/>
      <c r="P46" s="36"/>
      <c r="Q46" s="36"/>
      <c r="R46" s="36"/>
      <c r="S46" s="36"/>
      <c r="T46" s="37"/>
      <c r="U46" s="29"/>
      <c r="V46" s="30"/>
      <c r="W46" s="31"/>
      <c r="X46" s="31"/>
      <c r="Y46" s="31"/>
      <c r="Z46" s="29"/>
    </row>
    <row r="47" spans="1:26" ht="15" hidden="1" thickBot="1" x14ac:dyDescent="0.35">
      <c r="A47" s="190"/>
      <c r="B47" s="193"/>
      <c r="C47" s="77"/>
      <c r="D47" s="198">
        <f>G42*60</f>
        <v>8.0000000000097771E-2</v>
      </c>
      <c r="E47" s="199">
        <f>D47*6076.1</f>
        <v>486.08800000059409</v>
      </c>
      <c r="F47" s="77"/>
      <c r="G47" s="77"/>
      <c r="H47" s="77"/>
      <c r="I47" s="77"/>
      <c r="J47" s="77"/>
      <c r="K47" s="189"/>
      <c r="L47" s="36"/>
      <c r="M47" s="36"/>
      <c r="N47" s="36"/>
      <c r="O47" s="36"/>
      <c r="P47" s="36"/>
      <c r="Q47" s="36"/>
      <c r="R47" s="36"/>
      <c r="S47" s="36"/>
      <c r="T47" s="37"/>
      <c r="U47" s="29"/>
      <c r="V47" s="30"/>
      <c r="W47" s="31"/>
      <c r="X47" s="31"/>
      <c r="Y47" s="31"/>
      <c r="Z47" s="29"/>
    </row>
    <row r="48" spans="1:26" ht="15" hidden="1" thickTop="1" x14ac:dyDescent="0.3">
      <c r="A48" s="190"/>
      <c r="B48" s="196"/>
      <c r="C48" s="77"/>
      <c r="D48" s="200" t="s">
        <v>1011</v>
      </c>
      <c r="E48" s="200" t="s">
        <v>1045</v>
      </c>
      <c r="F48" s="77"/>
      <c r="G48" s="77"/>
      <c r="H48" s="77"/>
      <c r="I48" s="77"/>
      <c r="J48" s="77"/>
      <c r="K48" s="189"/>
      <c r="L48" s="36"/>
      <c r="M48" s="36"/>
      <c r="N48" s="36"/>
      <c r="O48" s="36"/>
      <c r="P48" s="36"/>
      <c r="Q48" s="36"/>
      <c r="R48" s="36"/>
      <c r="S48" s="36"/>
      <c r="T48" s="37"/>
      <c r="U48" s="29"/>
      <c r="V48" s="30"/>
      <c r="W48" s="31"/>
      <c r="X48" s="31"/>
      <c r="Y48" s="31"/>
      <c r="Z48" s="29"/>
    </row>
    <row r="49" spans="1:26" ht="15" hidden="1" thickBot="1" x14ac:dyDescent="0.35">
      <c r="A49" s="190"/>
      <c r="B49" s="193"/>
      <c r="C49" s="201" t="s">
        <v>1046</v>
      </c>
      <c r="D49" s="77"/>
      <c r="E49" s="77"/>
      <c r="F49" s="77"/>
      <c r="G49" s="77"/>
      <c r="H49" s="77"/>
      <c r="I49" s="77"/>
      <c r="J49" s="77"/>
      <c r="K49" s="189"/>
      <c r="L49" s="36"/>
      <c r="M49" s="36"/>
      <c r="N49" s="36"/>
      <c r="O49" s="36"/>
      <c r="P49" s="36"/>
      <c r="Q49" s="36"/>
      <c r="R49" s="36"/>
      <c r="S49" s="36"/>
      <c r="T49" s="37"/>
      <c r="U49" s="29"/>
      <c r="V49" s="30"/>
      <c r="W49" s="31"/>
      <c r="X49" s="31"/>
      <c r="Y49" s="31"/>
      <c r="Z49" s="29"/>
    </row>
    <row r="50" spans="1:26" ht="15" hidden="1" thickTop="1" x14ac:dyDescent="0.3">
      <c r="A50" s="190"/>
      <c r="B50" s="196"/>
      <c r="C50" s="77">
        <f>C42*PI()/180</f>
        <v>0.72723118756528848</v>
      </c>
      <c r="D50" s="77">
        <f>D42*PI()/180</f>
        <v>0.72725445862198168</v>
      </c>
      <c r="E50" s="77"/>
      <c r="F50" s="198"/>
      <c r="G50" s="77"/>
      <c r="H50" s="77"/>
      <c r="I50" s="77"/>
      <c r="J50" s="77"/>
      <c r="K50" s="189"/>
      <c r="L50" s="36"/>
      <c r="M50" s="36"/>
      <c r="N50" s="36"/>
      <c r="O50" s="36"/>
      <c r="P50" s="36"/>
      <c r="Q50" s="36"/>
      <c r="R50" s="36"/>
      <c r="S50" s="36"/>
      <c r="T50" s="37"/>
      <c r="U50" s="29"/>
      <c r="V50" s="30"/>
      <c r="W50" s="31"/>
      <c r="X50" s="31"/>
      <c r="Y50" s="31"/>
      <c r="Z50" s="29"/>
    </row>
    <row r="51" spans="1:26" ht="15" hidden="1" thickBot="1" x14ac:dyDescent="0.35">
      <c r="A51" s="190"/>
      <c r="B51" s="193"/>
      <c r="C51" s="77">
        <f>C43*PI()/180</f>
        <v>1.2248880679010972</v>
      </c>
      <c r="D51" s="77">
        <f>D43*PI()/180</f>
        <v>1.2248869043482624</v>
      </c>
      <c r="E51" s="77"/>
      <c r="F51" s="77"/>
      <c r="G51" s="77"/>
      <c r="H51" s="77"/>
      <c r="I51" s="77"/>
      <c r="J51" s="77"/>
      <c r="K51" s="189"/>
      <c r="L51" s="36"/>
      <c r="M51" s="36"/>
      <c r="N51" s="36"/>
      <c r="O51" s="36"/>
      <c r="P51" s="36"/>
      <c r="Q51" s="36"/>
      <c r="R51" s="36"/>
      <c r="S51" s="36"/>
      <c r="T51" s="37"/>
      <c r="U51" s="29"/>
      <c r="V51" s="30"/>
      <c r="W51" s="31"/>
      <c r="X51" s="31"/>
      <c r="Y51" s="31"/>
      <c r="Z51" s="29"/>
    </row>
    <row r="52" spans="1:26" ht="15" hidden="1" thickTop="1" x14ac:dyDescent="0.3">
      <c r="A52" s="190"/>
      <c r="B52" s="196"/>
      <c r="C52" s="77"/>
      <c r="D52" s="77"/>
      <c r="E52" s="77"/>
      <c r="F52" s="77"/>
      <c r="G52" s="77"/>
      <c r="H52" s="77"/>
      <c r="I52" s="77"/>
      <c r="J52" s="77"/>
      <c r="K52" s="189"/>
      <c r="L52" s="36"/>
      <c r="M52" s="36"/>
      <c r="N52" s="36"/>
      <c r="O52" s="36"/>
      <c r="P52" s="36"/>
      <c r="Q52" s="36"/>
      <c r="R52" s="36"/>
      <c r="S52" s="36"/>
      <c r="T52" s="37"/>
      <c r="U52" s="29"/>
      <c r="V52" s="30"/>
      <c r="W52" s="31"/>
      <c r="X52" s="31"/>
      <c r="Y52" s="31"/>
      <c r="Z52" s="29"/>
    </row>
    <row r="53" spans="1:26" ht="18.600000000000001" hidden="1" thickBot="1" x14ac:dyDescent="0.4">
      <c r="A53" s="190"/>
      <c r="B53" s="193"/>
      <c r="C53" s="77">
        <f>-1*ATAN2(COS(C50)*SIN(D50)-SIN(C50)*COS(D50)*COS(D51-C51),SIN(D51-C51)*COS(D50))</f>
        <v>3.7332771268363915E-2</v>
      </c>
      <c r="D53" s="77"/>
      <c r="E53" s="77"/>
      <c r="F53" s="202" t="s">
        <v>1047</v>
      </c>
      <c r="G53" s="77"/>
      <c r="H53" s="77"/>
      <c r="I53" s="77"/>
      <c r="J53" s="77"/>
      <c r="K53" s="189"/>
      <c r="L53" s="36"/>
      <c r="M53" s="36"/>
      <c r="N53" s="36"/>
      <c r="O53" s="36"/>
      <c r="P53" s="36"/>
      <c r="Q53" s="36"/>
      <c r="R53" s="36"/>
      <c r="S53" s="36"/>
      <c r="T53" s="37"/>
      <c r="U53" s="29"/>
      <c r="V53" s="30"/>
      <c r="W53" s="31"/>
      <c r="X53" s="31"/>
      <c r="Y53" s="31"/>
      <c r="Z53" s="29"/>
    </row>
    <row r="54" spans="1:26" ht="15" hidden="1" thickTop="1" x14ac:dyDescent="0.3">
      <c r="A54" s="190"/>
      <c r="B54" s="196"/>
      <c r="C54" s="77">
        <f>IF(360+C53/(2*PI())*360&gt;360,C53/(2*PI())*360,360+C53/(2*PI())*360)</f>
        <v>2.1390102312045136</v>
      </c>
      <c r="D54" s="77" t="s">
        <v>1048</v>
      </c>
      <c r="E54" s="77"/>
      <c r="F54" s="77"/>
      <c r="G54" s="77"/>
      <c r="H54" s="77"/>
      <c r="I54" s="77"/>
      <c r="J54" s="77"/>
      <c r="K54" s="189"/>
      <c r="L54" s="36"/>
      <c r="M54" s="36"/>
      <c r="N54" s="36"/>
      <c r="O54" s="36"/>
      <c r="P54" s="36"/>
      <c r="Q54" s="36"/>
      <c r="R54" s="36"/>
      <c r="S54" s="36"/>
      <c r="T54" s="37"/>
      <c r="U54" s="29"/>
      <c r="V54" s="30"/>
      <c r="W54" s="31"/>
      <c r="X54" s="31"/>
      <c r="Y54" s="31"/>
      <c r="Z54" s="29"/>
    </row>
    <row r="55" spans="1:26" ht="15" hidden="1" thickBot="1" x14ac:dyDescent="0.35">
      <c r="A55" s="190"/>
      <c r="B55" s="193"/>
      <c r="C55" s="77">
        <f>61.582*ACOS(SIN(C42)*SIN(D42)+COS(C42)*COS(D42)*COS(C43-D43))*6371.14</f>
        <v>523.42959936201908</v>
      </c>
      <c r="D55" s="77" t="s">
        <v>1049</v>
      </c>
      <c r="E55" s="77"/>
      <c r="F55" s="77"/>
      <c r="G55" s="77"/>
      <c r="H55" s="77"/>
      <c r="I55" s="77"/>
      <c r="J55" s="77"/>
      <c r="K55" s="189"/>
      <c r="L55" s="36"/>
      <c r="M55" s="36"/>
      <c r="N55" s="36"/>
      <c r="O55" s="36"/>
      <c r="P55" s="36"/>
      <c r="Q55" s="36"/>
      <c r="R55" s="36"/>
      <c r="S55" s="36"/>
      <c r="T55" s="37"/>
      <c r="U55" s="29"/>
      <c r="V55" s="30"/>
      <c r="W55" s="31"/>
      <c r="X55" s="31"/>
      <c r="Y55" s="31"/>
      <c r="Z55" s="29"/>
    </row>
    <row r="56" spans="1:26" ht="18.600000000000001" thickTop="1" x14ac:dyDescent="0.35">
      <c r="A56" s="190"/>
      <c r="B56" s="287" t="s">
        <v>1050</v>
      </c>
      <c r="C56" s="288"/>
      <c r="D56" s="288"/>
      <c r="E56" s="288"/>
      <c r="F56" s="288"/>
      <c r="G56" s="288"/>
      <c r="H56" s="288"/>
      <c r="I56" s="288"/>
      <c r="J56" s="289"/>
      <c r="K56" s="189"/>
      <c r="L56" s="312" t="s">
        <v>986</v>
      </c>
      <c r="M56" s="313"/>
      <c r="N56" s="313"/>
      <c r="O56" s="313"/>
      <c r="P56" s="203"/>
      <c r="Q56" s="36"/>
      <c r="R56" s="36"/>
      <c r="S56" s="36"/>
      <c r="T56" s="37"/>
      <c r="U56" s="29"/>
      <c r="V56" s="30"/>
      <c r="W56" s="31"/>
      <c r="X56" s="31"/>
      <c r="Y56" s="31"/>
      <c r="Z56" s="29"/>
    </row>
    <row r="57" spans="1:26" ht="19.2" thickBot="1" x14ac:dyDescent="0.35">
      <c r="A57" s="190"/>
      <c r="B57" s="204" t="s">
        <v>986</v>
      </c>
      <c r="C57" s="77"/>
      <c r="D57" s="77"/>
      <c r="E57" s="126" t="s">
        <v>1051</v>
      </c>
      <c r="F57" s="77"/>
      <c r="G57" s="77"/>
      <c r="H57" s="77"/>
      <c r="I57" s="77"/>
      <c r="J57" s="78"/>
      <c r="K57" s="189"/>
      <c r="L57" s="205"/>
      <c r="M57" s="206"/>
      <c r="N57" s="205"/>
      <c r="O57" s="207"/>
      <c r="P57" s="203"/>
      <c r="Q57" s="36"/>
      <c r="R57" s="36"/>
      <c r="S57" s="36"/>
      <c r="T57" s="37"/>
      <c r="U57" s="29"/>
      <c r="V57" s="30"/>
      <c r="W57" s="31"/>
      <c r="X57" s="31"/>
      <c r="Y57" s="31"/>
      <c r="Z57" s="29"/>
    </row>
    <row r="58" spans="1:26" ht="19.2" thickBot="1" x14ac:dyDescent="0.35">
      <c r="A58" s="190"/>
      <c r="B58" s="208" t="s">
        <v>986</v>
      </c>
      <c r="C58" s="77"/>
      <c r="D58" s="77"/>
      <c r="E58" s="209">
        <v>0</v>
      </c>
      <c r="F58" s="210" t="s">
        <v>1052</v>
      </c>
      <c r="G58" s="77"/>
      <c r="H58" s="77"/>
      <c r="I58" s="77"/>
      <c r="J58" s="78"/>
      <c r="K58" s="189"/>
      <c r="L58" s="205"/>
      <c r="M58" s="206"/>
      <c r="N58" s="211"/>
      <c r="O58" s="212" t="s">
        <v>986</v>
      </c>
      <c r="P58" s="213" t="s">
        <v>986</v>
      </c>
      <c r="Q58" s="36"/>
      <c r="R58" s="36"/>
      <c r="S58" s="36"/>
      <c r="T58" s="37"/>
      <c r="U58" s="29"/>
      <c r="V58" s="30"/>
      <c r="W58" s="31"/>
      <c r="X58" s="31"/>
      <c r="Y58" s="31"/>
      <c r="Z58" s="29"/>
    </row>
    <row r="59" spans="1:26" ht="19.2" thickBot="1" x14ac:dyDescent="0.35">
      <c r="A59" s="190"/>
      <c r="B59" s="208" t="s">
        <v>986</v>
      </c>
      <c r="C59" s="314" t="s">
        <v>1053</v>
      </c>
      <c r="D59" s="315"/>
      <c r="E59" s="315"/>
      <c r="F59" s="315"/>
      <c r="G59" s="315"/>
      <c r="H59" s="315"/>
      <c r="I59" s="315"/>
      <c r="J59" s="316"/>
      <c r="K59" s="189"/>
      <c r="L59" s="205"/>
      <c r="M59" s="206"/>
      <c r="N59" s="214"/>
      <c r="O59" s="207"/>
      <c r="P59" s="213" t="s">
        <v>986</v>
      </c>
      <c r="Q59" s="36"/>
      <c r="R59" s="36"/>
      <c r="S59" s="36"/>
      <c r="T59" s="37"/>
      <c r="U59" s="29"/>
      <c r="V59" s="30"/>
      <c r="W59" s="31"/>
      <c r="X59" s="31"/>
      <c r="Y59" s="31"/>
      <c r="Z59" s="29"/>
    </row>
    <row r="60" spans="1:26" ht="19.8" thickTop="1" thickBot="1" x14ac:dyDescent="0.35">
      <c r="A60" s="190"/>
      <c r="B60" s="208" t="s">
        <v>986</v>
      </c>
      <c r="C60" s="77"/>
      <c r="D60" s="77"/>
      <c r="E60" s="215">
        <v>0</v>
      </c>
      <c r="F60" s="216" t="s">
        <v>1054</v>
      </c>
      <c r="G60" s="77"/>
      <c r="H60" s="77"/>
      <c r="I60" s="77"/>
      <c r="J60" s="78"/>
      <c r="K60" s="189"/>
      <c r="L60" s="205"/>
      <c r="M60" s="206"/>
      <c r="N60" s="211" t="s">
        <v>986</v>
      </c>
      <c r="O60" s="212" t="s">
        <v>986</v>
      </c>
      <c r="P60" s="213" t="s">
        <v>986</v>
      </c>
      <c r="Q60" s="36"/>
      <c r="R60" s="36"/>
      <c r="S60" s="36"/>
      <c r="T60" s="37"/>
      <c r="U60" s="29"/>
      <c r="V60" s="30"/>
      <c r="W60" s="31"/>
      <c r="X60" s="31"/>
      <c r="Y60" s="31"/>
      <c r="Z60" s="29"/>
    </row>
    <row r="61" spans="1:26" ht="19.8" thickTop="1" thickBot="1" x14ac:dyDescent="0.35">
      <c r="A61" s="190"/>
      <c r="B61" s="208" t="s">
        <v>986</v>
      </c>
      <c r="C61" s="77"/>
      <c r="D61" s="77"/>
      <c r="E61" s="126" t="s">
        <v>1055</v>
      </c>
      <c r="F61" s="77"/>
      <c r="G61" s="77"/>
      <c r="H61" s="77"/>
      <c r="I61" s="77"/>
      <c r="J61" s="78"/>
      <c r="K61" s="189"/>
      <c r="L61" s="301" t="s">
        <v>986</v>
      </c>
      <c r="M61" s="302"/>
      <c r="N61" s="302"/>
      <c r="O61" s="302"/>
      <c r="P61" s="302"/>
      <c r="Q61" s="36"/>
      <c r="R61" s="36"/>
      <c r="S61" s="36"/>
      <c r="T61" s="37"/>
      <c r="U61" s="29"/>
      <c r="V61" s="30"/>
      <c r="W61" s="31"/>
      <c r="X61" s="31"/>
      <c r="Y61" s="31"/>
      <c r="Z61" s="29"/>
    </row>
    <row r="62" spans="1:26" ht="22.2" thickTop="1" thickBot="1" x14ac:dyDescent="0.35">
      <c r="A62" s="190"/>
      <c r="B62" s="208" t="s">
        <v>986</v>
      </c>
      <c r="C62" s="77"/>
      <c r="D62" s="77"/>
      <c r="E62" s="217" t="str">
        <f>IF(E60=0," ",(E58*(VLOOKUP(E60,D74:E163,2))))</f>
        <v xml:space="preserve"> </v>
      </c>
      <c r="F62" s="210" t="s">
        <v>1052</v>
      </c>
      <c r="G62" s="77"/>
      <c r="H62" s="77"/>
      <c r="I62" s="77"/>
      <c r="J62" s="78"/>
      <c r="K62" s="189"/>
      <c r="L62" s="303" t="s">
        <v>986</v>
      </c>
      <c r="M62" s="304"/>
      <c r="N62" s="304"/>
      <c r="O62" s="304"/>
      <c r="P62" s="304"/>
      <c r="Q62" s="36"/>
      <c r="R62" s="36"/>
      <c r="S62" s="36"/>
      <c r="T62" s="37"/>
      <c r="U62" s="29"/>
      <c r="V62" s="30"/>
      <c r="W62" s="31"/>
      <c r="X62" s="31"/>
      <c r="Y62" s="31"/>
      <c r="Z62" s="29"/>
    </row>
    <row r="63" spans="1:26" ht="19.2" thickTop="1" x14ac:dyDescent="0.3">
      <c r="A63" s="190"/>
      <c r="B63" s="208" t="s">
        <v>986</v>
      </c>
      <c r="C63" s="305" t="s">
        <v>1056</v>
      </c>
      <c r="D63" s="306"/>
      <c r="E63" s="306"/>
      <c r="F63" s="306"/>
      <c r="G63" s="306"/>
      <c r="H63" s="306"/>
      <c r="I63" s="306"/>
      <c r="J63" s="307"/>
      <c r="K63" s="189"/>
      <c r="L63" s="303" t="s">
        <v>986</v>
      </c>
      <c r="M63" s="304"/>
      <c r="N63" s="304"/>
      <c r="O63" s="304"/>
      <c r="P63" s="304"/>
      <c r="Q63" s="36"/>
      <c r="R63" s="36"/>
      <c r="S63" s="36"/>
      <c r="T63" s="37"/>
      <c r="U63" s="29"/>
      <c r="V63" s="30"/>
      <c r="W63" s="31"/>
      <c r="X63" s="31"/>
      <c r="Y63" s="31"/>
      <c r="Z63" s="29"/>
    </row>
    <row r="64" spans="1:26" ht="18.600000000000001" x14ac:dyDescent="0.3">
      <c r="A64" s="190"/>
      <c r="B64" s="208" t="s">
        <v>986</v>
      </c>
      <c r="C64" s="306"/>
      <c r="D64" s="306"/>
      <c r="E64" s="306"/>
      <c r="F64" s="306"/>
      <c r="G64" s="306"/>
      <c r="H64" s="306"/>
      <c r="I64" s="306"/>
      <c r="J64" s="307"/>
      <c r="K64" s="189"/>
      <c r="L64" s="303" t="s">
        <v>986</v>
      </c>
      <c r="M64" s="304"/>
      <c r="N64" s="304"/>
      <c r="O64" s="304"/>
      <c r="P64" s="304"/>
      <c r="Q64" s="36"/>
      <c r="R64" s="36"/>
      <c r="S64" s="36"/>
      <c r="T64" s="37"/>
      <c r="U64" s="29"/>
      <c r="V64" s="30"/>
      <c r="W64" s="31"/>
      <c r="X64" s="31"/>
      <c r="Y64" s="31"/>
      <c r="Z64" s="29"/>
    </row>
    <row r="65" spans="1:26" ht="18.600000000000001" x14ac:dyDescent="0.3">
      <c r="A65" s="190"/>
      <c r="B65" s="208" t="s">
        <v>986</v>
      </c>
      <c r="C65" s="306"/>
      <c r="D65" s="306"/>
      <c r="E65" s="306"/>
      <c r="F65" s="306"/>
      <c r="G65" s="306"/>
      <c r="H65" s="306"/>
      <c r="I65" s="306"/>
      <c r="J65" s="307"/>
      <c r="K65" s="189"/>
      <c r="L65" s="310" t="s">
        <v>986</v>
      </c>
      <c r="M65" s="311"/>
      <c r="N65" s="311"/>
      <c r="O65" s="311"/>
      <c r="P65" s="311"/>
      <c r="Q65" s="36"/>
      <c r="R65" s="36"/>
      <c r="S65" s="36"/>
      <c r="T65" s="37"/>
      <c r="U65" s="29"/>
      <c r="V65" s="30"/>
      <c r="W65" s="31"/>
      <c r="X65" s="31"/>
      <c r="Y65" s="31"/>
      <c r="Z65" s="29"/>
    </row>
    <row r="66" spans="1:26" ht="18.600000000000001" x14ac:dyDescent="0.3">
      <c r="A66" s="190"/>
      <c r="B66" s="208" t="s">
        <v>986</v>
      </c>
      <c r="C66" s="306"/>
      <c r="D66" s="306"/>
      <c r="E66" s="306"/>
      <c r="F66" s="306"/>
      <c r="G66" s="306"/>
      <c r="H66" s="306"/>
      <c r="I66" s="306"/>
      <c r="J66" s="307"/>
      <c r="K66" s="189"/>
      <c r="L66" s="36"/>
      <c r="M66" s="36"/>
      <c r="N66" s="36"/>
      <c r="O66" s="36"/>
      <c r="P66" s="36"/>
      <c r="Q66" s="36"/>
      <c r="R66" s="36"/>
      <c r="S66" s="36"/>
      <c r="T66" s="37"/>
      <c r="U66" s="29"/>
      <c r="V66" s="30"/>
      <c r="W66" s="31"/>
      <c r="X66" s="31"/>
      <c r="Y66" s="31"/>
      <c r="Z66" s="29"/>
    </row>
    <row r="67" spans="1:26" ht="15" thickBot="1" x14ac:dyDescent="0.35">
      <c r="A67" s="190"/>
      <c r="B67" s="132"/>
      <c r="C67" s="308"/>
      <c r="D67" s="308"/>
      <c r="E67" s="308"/>
      <c r="F67" s="308"/>
      <c r="G67" s="308"/>
      <c r="H67" s="308"/>
      <c r="I67" s="308"/>
      <c r="J67" s="309"/>
      <c r="K67" s="189"/>
      <c r="L67" s="36"/>
      <c r="M67" s="36"/>
      <c r="N67" s="36"/>
      <c r="O67" s="36"/>
      <c r="P67" s="36"/>
      <c r="Q67" s="36"/>
      <c r="R67" s="36"/>
      <c r="S67" s="36"/>
      <c r="T67" s="37"/>
      <c r="U67" s="29"/>
      <c r="V67" s="30"/>
      <c r="W67" s="31"/>
      <c r="X67" s="31"/>
      <c r="Y67" s="31"/>
      <c r="Z67" s="29"/>
    </row>
    <row r="68" spans="1:26" ht="15.6" thickTop="1" thickBot="1" x14ac:dyDescent="0.35">
      <c r="A68" s="29"/>
      <c r="B68" s="218"/>
      <c r="C68" s="36"/>
      <c r="D68" s="36"/>
      <c r="E68" s="36"/>
      <c r="F68" s="36"/>
      <c r="G68" s="36"/>
      <c r="H68" s="36"/>
      <c r="I68" s="36"/>
      <c r="J68" s="86"/>
      <c r="K68" s="219"/>
      <c r="L68" s="36"/>
      <c r="M68" s="36"/>
      <c r="N68" s="36"/>
      <c r="O68" s="36"/>
      <c r="P68" s="36"/>
      <c r="Q68" s="36"/>
      <c r="R68" s="36"/>
      <c r="S68" s="36"/>
      <c r="T68" s="37"/>
      <c r="U68" s="29"/>
      <c r="V68" s="30"/>
      <c r="W68" s="31"/>
      <c r="X68" s="31"/>
      <c r="Y68" s="31"/>
      <c r="Z68" s="29"/>
    </row>
    <row r="69" spans="1:26" ht="19.2" thickBot="1" x14ac:dyDescent="0.35">
      <c r="A69" s="29"/>
      <c r="B69" s="220" t="s">
        <v>986</v>
      </c>
      <c r="C69" s="221"/>
      <c r="D69" s="221"/>
      <c r="E69" s="221"/>
      <c r="F69" s="222" t="s">
        <v>1057</v>
      </c>
      <c r="G69" s="221"/>
      <c r="H69" s="221"/>
      <c r="I69" s="221"/>
      <c r="J69" s="223"/>
      <c r="K69" s="219"/>
      <c r="L69" s="36"/>
      <c r="M69" s="36"/>
      <c r="N69" s="36"/>
      <c r="O69" s="36"/>
      <c r="P69" s="36"/>
      <c r="Q69" s="36"/>
      <c r="R69" s="36"/>
      <c r="S69" s="36"/>
      <c r="T69" s="37"/>
      <c r="U69" s="29"/>
      <c r="V69" s="30"/>
      <c r="W69" s="31"/>
      <c r="X69" s="31"/>
      <c r="Y69" s="31"/>
      <c r="Z69" s="29"/>
    </row>
    <row r="70" spans="1:26" ht="19.2" hidden="1" thickBot="1" x14ac:dyDescent="0.35">
      <c r="A70" s="29"/>
      <c r="B70" s="224" t="s">
        <v>986</v>
      </c>
      <c r="C70" s="225"/>
      <c r="D70" s="225"/>
      <c r="E70" s="225"/>
      <c r="F70" s="225"/>
      <c r="G70" s="225"/>
      <c r="H70" s="225"/>
      <c r="I70" s="225"/>
      <c r="J70" s="225"/>
      <c r="K70" s="226"/>
      <c r="L70" s="36"/>
      <c r="M70" s="36"/>
      <c r="N70" s="36"/>
      <c r="O70" s="36"/>
      <c r="P70" s="36"/>
      <c r="Q70" s="36"/>
      <c r="R70" s="36"/>
      <c r="S70" s="36"/>
      <c r="T70" s="37"/>
      <c r="U70" s="29"/>
      <c r="V70" s="30"/>
      <c r="W70" s="31"/>
      <c r="X70" s="31"/>
      <c r="Y70" s="31"/>
      <c r="Z70" s="29"/>
    </row>
    <row r="71" spans="1:26" ht="15" hidden="1" x14ac:dyDescent="0.3">
      <c r="A71" s="190"/>
      <c r="B71" s="276" t="s">
        <v>1058</v>
      </c>
      <c r="C71" s="277"/>
      <c r="D71" s="277"/>
      <c r="E71" s="277"/>
      <c r="F71" s="277"/>
      <c r="G71" s="277"/>
      <c r="H71" s="277"/>
      <c r="I71" s="277"/>
      <c r="J71" s="278"/>
      <c r="K71" s="227"/>
      <c r="L71" s="228"/>
      <c r="M71" s="190"/>
      <c r="N71" s="190"/>
      <c r="O71" s="190"/>
      <c r="P71" s="190"/>
      <c r="Q71" s="190"/>
      <c r="R71" s="190"/>
      <c r="S71" s="190"/>
      <c r="T71" s="229"/>
      <c r="U71" s="190"/>
      <c r="V71" s="31"/>
      <c r="W71" s="31"/>
      <c r="X71" s="31"/>
      <c r="Y71" s="31"/>
      <c r="Z71" s="29"/>
    </row>
    <row r="72" spans="1:26" ht="15" hidden="1" x14ac:dyDescent="0.3">
      <c r="A72" s="190"/>
      <c r="B72" s="279" t="s">
        <v>1059</v>
      </c>
      <c r="C72" s="280"/>
      <c r="D72" s="280"/>
      <c r="E72" s="280"/>
      <c r="F72" s="280"/>
      <c r="G72" s="280"/>
      <c r="H72" s="280"/>
      <c r="I72" s="280"/>
      <c r="J72" s="281"/>
      <c r="K72" s="230"/>
      <c r="L72" s="228"/>
      <c r="M72" s="190"/>
      <c r="N72" s="190"/>
      <c r="O72" s="190"/>
      <c r="P72" s="190"/>
      <c r="Q72" s="190"/>
      <c r="R72" s="190"/>
      <c r="S72" s="190"/>
      <c r="T72" s="229"/>
      <c r="U72" s="190"/>
      <c r="V72" s="31"/>
      <c r="W72" s="31"/>
      <c r="X72" s="31"/>
      <c r="Y72" s="31"/>
      <c r="Z72" s="29"/>
    </row>
    <row r="73" spans="1:26" ht="15" hidden="1" x14ac:dyDescent="0.3">
      <c r="A73" s="190"/>
      <c r="B73" s="190"/>
      <c r="C73" s="231"/>
      <c r="D73" s="232" t="s">
        <v>1060</v>
      </c>
      <c r="E73" s="232" t="s">
        <v>1061</v>
      </c>
      <c r="F73" s="233" t="s">
        <v>1060</v>
      </c>
      <c r="G73" s="232" t="s">
        <v>1061</v>
      </c>
      <c r="H73" s="232" t="s">
        <v>1060</v>
      </c>
      <c r="I73" s="232" t="s">
        <v>1061</v>
      </c>
      <c r="J73" s="232" t="s">
        <v>1060</v>
      </c>
      <c r="K73" s="232" t="s">
        <v>1061</v>
      </c>
      <c r="L73" s="228"/>
      <c r="M73" s="190"/>
      <c r="N73" s="190"/>
      <c r="O73" s="190"/>
      <c r="P73" s="190"/>
      <c r="Q73" s="190"/>
      <c r="R73" s="190"/>
      <c r="S73" s="190"/>
      <c r="T73" s="229"/>
      <c r="U73" s="190"/>
      <c r="V73" s="31"/>
      <c r="W73" s="31"/>
      <c r="X73" s="31"/>
      <c r="Y73" s="31"/>
      <c r="Z73" s="29"/>
    </row>
    <row r="74" spans="1:26" ht="15" hidden="1" x14ac:dyDescent="0.3">
      <c r="A74" s="190"/>
      <c r="B74" s="190"/>
      <c r="C74" s="231"/>
      <c r="D74" s="232">
        <v>1</v>
      </c>
      <c r="E74" s="234">
        <v>1.7000000000000001E-2</v>
      </c>
      <c r="F74" s="233">
        <v>26</v>
      </c>
      <c r="G74" s="234">
        <v>0.48699999999999999</v>
      </c>
      <c r="H74" s="235">
        <v>51</v>
      </c>
      <c r="I74" s="234">
        <v>1.234</v>
      </c>
      <c r="J74" s="233">
        <v>76</v>
      </c>
      <c r="K74" s="234">
        <v>4.01</v>
      </c>
      <c r="L74" s="228"/>
      <c r="M74" s="190"/>
      <c r="N74" s="190"/>
      <c r="O74" s="190"/>
      <c r="P74" s="190"/>
      <c r="Q74" s="190"/>
      <c r="R74" s="190"/>
      <c r="S74" s="190"/>
      <c r="T74" s="229"/>
      <c r="U74" s="190"/>
      <c r="V74" s="31"/>
      <c r="W74" s="31"/>
      <c r="X74" s="31"/>
      <c r="Y74" s="31"/>
      <c r="Z74" s="29"/>
    </row>
    <row r="75" spans="1:26" ht="15" hidden="1" x14ac:dyDescent="0.3">
      <c r="A75" s="190"/>
      <c r="B75" s="190"/>
      <c r="C75" s="231"/>
      <c r="D75" s="232">
        <v>2</v>
      </c>
      <c r="E75" s="234">
        <v>3.4000000000000002E-2</v>
      </c>
      <c r="F75" s="233">
        <v>27</v>
      </c>
      <c r="G75" s="234">
        <v>0.50900000000000001</v>
      </c>
      <c r="H75" s="235">
        <v>52</v>
      </c>
      <c r="I75" s="234">
        <v>1.2789999999999999</v>
      </c>
      <c r="J75" s="233">
        <v>77</v>
      </c>
      <c r="K75" s="234">
        <v>4.3310000000000004</v>
      </c>
      <c r="L75" s="228"/>
      <c r="M75" s="190"/>
      <c r="N75" s="190"/>
      <c r="O75" s="190"/>
      <c r="P75" s="190"/>
      <c r="Q75" s="190"/>
      <c r="R75" s="190"/>
      <c r="S75" s="190"/>
      <c r="T75" s="229"/>
      <c r="U75" s="190"/>
      <c r="V75" s="31"/>
      <c r="W75" s="31"/>
      <c r="X75" s="31"/>
      <c r="Y75" s="31"/>
      <c r="Z75" s="29"/>
    </row>
    <row r="76" spans="1:26" ht="15" hidden="1" x14ac:dyDescent="0.3">
      <c r="A76" s="190"/>
      <c r="B76" s="190"/>
      <c r="C76" s="231"/>
      <c r="D76" s="232">
        <v>3</v>
      </c>
      <c r="E76" s="234">
        <v>5.1999999999999998E-2</v>
      </c>
      <c r="F76" s="233">
        <v>28</v>
      </c>
      <c r="G76" s="234">
        <v>0.53100000000000003</v>
      </c>
      <c r="H76" s="235">
        <v>53</v>
      </c>
      <c r="I76" s="234">
        <v>1.327</v>
      </c>
      <c r="J76" s="233">
        <v>78</v>
      </c>
      <c r="K76" s="234">
        <v>4.7039999999999997</v>
      </c>
      <c r="L76" s="228"/>
      <c r="M76" s="190"/>
      <c r="N76" s="190"/>
      <c r="O76" s="190"/>
      <c r="P76" s="190"/>
      <c r="Q76" s="190"/>
      <c r="R76" s="190"/>
      <c r="S76" s="190"/>
      <c r="T76" s="229"/>
      <c r="U76" s="190"/>
      <c r="V76" s="31"/>
      <c r="W76" s="31"/>
      <c r="X76" s="31"/>
      <c r="Y76" s="31"/>
      <c r="Z76" s="29"/>
    </row>
    <row r="77" spans="1:26" ht="15" hidden="1" x14ac:dyDescent="0.3">
      <c r="A77" s="190"/>
      <c r="B77" s="190"/>
      <c r="C77" s="236"/>
      <c r="D77" s="232">
        <v>4</v>
      </c>
      <c r="E77" s="234">
        <v>6.9000000000000006E-2</v>
      </c>
      <c r="F77" s="233">
        <v>29</v>
      </c>
      <c r="G77" s="234">
        <v>0.55400000000000005</v>
      </c>
      <c r="H77" s="235">
        <v>54</v>
      </c>
      <c r="I77" s="234">
        <v>1.3759999999999999</v>
      </c>
      <c r="J77" s="233">
        <v>79</v>
      </c>
      <c r="K77" s="234">
        <v>5.1440000000000001</v>
      </c>
      <c r="L77" s="237"/>
      <c r="M77" s="190"/>
      <c r="N77" s="190"/>
      <c r="O77" s="190"/>
      <c r="P77" s="190"/>
      <c r="Q77" s="190"/>
      <c r="R77" s="190"/>
      <c r="S77" s="190"/>
      <c r="T77" s="229"/>
      <c r="U77" s="190"/>
      <c r="V77" s="31"/>
      <c r="W77" s="31"/>
      <c r="X77" s="31"/>
      <c r="Y77" s="31"/>
      <c r="Z77" s="29"/>
    </row>
    <row r="78" spans="1:26" ht="15" hidden="1" x14ac:dyDescent="0.3">
      <c r="A78" s="190"/>
      <c r="B78" s="190"/>
      <c r="C78" s="238"/>
      <c r="D78" s="232">
        <v>5</v>
      </c>
      <c r="E78" s="234">
        <v>8.6999999999999994E-2</v>
      </c>
      <c r="F78" s="233">
        <v>30</v>
      </c>
      <c r="G78" s="234">
        <v>0.57699999999999996</v>
      </c>
      <c r="H78" s="235">
        <v>55</v>
      </c>
      <c r="I78" s="234">
        <v>1.4279999999999999</v>
      </c>
      <c r="J78" s="233">
        <v>80</v>
      </c>
      <c r="K78" s="234">
        <v>5.6710000000000003</v>
      </c>
      <c r="L78" s="228"/>
      <c r="M78" s="190"/>
      <c r="N78" s="190"/>
      <c r="O78" s="190"/>
      <c r="P78" s="190"/>
      <c r="Q78" s="190"/>
      <c r="R78" s="190"/>
      <c r="S78" s="190"/>
      <c r="T78" s="229"/>
      <c r="U78" s="190"/>
      <c r="V78" s="31"/>
      <c r="W78" s="31"/>
      <c r="X78" s="31"/>
      <c r="Y78" s="31"/>
      <c r="Z78" s="29"/>
    </row>
    <row r="79" spans="1:26" ht="15" hidden="1" x14ac:dyDescent="0.3">
      <c r="A79" s="190"/>
      <c r="B79" s="190"/>
      <c r="C79" s="238"/>
      <c r="D79" s="232">
        <v>6</v>
      </c>
      <c r="E79" s="234">
        <v>0.105</v>
      </c>
      <c r="F79" s="233">
        <v>31</v>
      </c>
      <c r="G79" s="234">
        <v>0.6</v>
      </c>
      <c r="H79" s="235">
        <v>56</v>
      </c>
      <c r="I79" s="234">
        <v>1.482</v>
      </c>
      <c r="J79" s="233">
        <v>81</v>
      </c>
      <c r="K79" s="234">
        <v>6.3129999999999997</v>
      </c>
      <c r="L79" s="228"/>
      <c r="M79" s="190"/>
      <c r="N79" s="190"/>
      <c r="O79" s="190"/>
      <c r="P79" s="190"/>
      <c r="Q79" s="190"/>
      <c r="R79" s="190"/>
      <c r="S79" s="190"/>
      <c r="T79" s="229"/>
      <c r="U79" s="190"/>
      <c r="V79" s="31"/>
      <c r="W79" s="31"/>
      <c r="X79" s="31"/>
      <c r="Y79" s="31"/>
      <c r="Z79" s="29"/>
    </row>
    <row r="80" spans="1:26" ht="15" hidden="1" x14ac:dyDescent="0.3">
      <c r="A80" s="190"/>
      <c r="B80" s="190"/>
      <c r="C80" s="231"/>
      <c r="D80" s="232">
        <v>7</v>
      </c>
      <c r="E80" s="234">
        <v>0.122</v>
      </c>
      <c r="F80" s="233">
        <v>32</v>
      </c>
      <c r="G80" s="234">
        <v>0.624</v>
      </c>
      <c r="H80" s="235">
        <v>57</v>
      </c>
      <c r="I80" s="234">
        <v>1.5389999999999999</v>
      </c>
      <c r="J80" s="233">
        <v>82</v>
      </c>
      <c r="K80" s="234">
        <v>7.1150000000000002</v>
      </c>
      <c r="L80" s="228"/>
      <c r="M80" s="190"/>
      <c r="N80" s="190"/>
      <c r="O80" s="190"/>
      <c r="P80" s="190"/>
      <c r="Q80" s="190"/>
      <c r="R80" s="190"/>
      <c r="S80" s="190"/>
      <c r="T80" s="229"/>
      <c r="U80" s="190"/>
      <c r="V80" s="31"/>
      <c r="W80" s="31"/>
      <c r="X80" s="31"/>
      <c r="Y80" s="31"/>
      <c r="Z80" s="29"/>
    </row>
    <row r="81" spans="1:26" ht="15" hidden="1" x14ac:dyDescent="0.3">
      <c r="A81" s="190"/>
      <c r="B81" s="190"/>
      <c r="C81" s="239"/>
      <c r="D81" s="232">
        <v>8</v>
      </c>
      <c r="E81" s="234">
        <v>0.14000000000000001</v>
      </c>
      <c r="F81" s="233">
        <v>33</v>
      </c>
      <c r="G81" s="234">
        <v>0.64900000000000002</v>
      </c>
      <c r="H81" s="235">
        <v>58</v>
      </c>
      <c r="I81" s="234">
        <v>1.6</v>
      </c>
      <c r="J81" s="233">
        <v>83</v>
      </c>
      <c r="K81" s="234">
        <v>8.1440000000000001</v>
      </c>
      <c r="L81" s="228"/>
      <c r="M81" s="190"/>
      <c r="N81" s="190"/>
      <c r="O81" s="190"/>
      <c r="P81" s="190"/>
      <c r="Q81" s="190"/>
      <c r="R81" s="190"/>
      <c r="S81" s="190"/>
      <c r="T81" s="229"/>
      <c r="U81" s="190"/>
      <c r="V81" s="31"/>
      <c r="W81" s="31"/>
      <c r="X81" s="31"/>
      <c r="Y81" s="31"/>
      <c r="Z81" s="29"/>
    </row>
    <row r="82" spans="1:26" ht="15" hidden="1" x14ac:dyDescent="0.3">
      <c r="A82" s="190"/>
      <c r="B82" s="190"/>
      <c r="C82" s="239"/>
      <c r="D82" s="232">
        <v>9</v>
      </c>
      <c r="E82" s="234">
        <v>0.158</v>
      </c>
      <c r="F82" s="233">
        <v>34</v>
      </c>
      <c r="G82" s="234">
        <v>0.67400000000000004</v>
      </c>
      <c r="H82" s="235">
        <v>59</v>
      </c>
      <c r="I82" s="234">
        <v>1.6639999999999999</v>
      </c>
      <c r="J82" s="233">
        <v>84</v>
      </c>
      <c r="K82" s="234">
        <v>9.5139999999999993</v>
      </c>
      <c r="L82" s="228"/>
      <c r="M82" s="190"/>
      <c r="N82" s="190"/>
      <c r="O82" s="190"/>
      <c r="P82" s="190"/>
      <c r="Q82" s="190"/>
      <c r="R82" s="190"/>
      <c r="S82" s="190"/>
      <c r="T82" s="229"/>
      <c r="U82" s="190"/>
      <c r="V82" s="31"/>
      <c r="W82" s="31"/>
      <c r="X82" s="31"/>
      <c r="Y82" s="31"/>
      <c r="Z82" s="29"/>
    </row>
    <row r="83" spans="1:26" ht="15" hidden="1" x14ac:dyDescent="0.3">
      <c r="A83" s="190"/>
      <c r="B83" s="190"/>
      <c r="C83" s="240"/>
      <c r="D83" s="232">
        <v>10</v>
      </c>
      <c r="E83" s="234">
        <v>0.17599999999999999</v>
      </c>
      <c r="F83" s="233">
        <v>35</v>
      </c>
      <c r="G83" s="234">
        <v>0.7</v>
      </c>
      <c r="H83" s="235">
        <v>60</v>
      </c>
      <c r="I83" s="234">
        <v>1.732</v>
      </c>
      <c r="J83" s="233">
        <v>85</v>
      </c>
      <c r="K83" s="234">
        <v>11.43</v>
      </c>
      <c r="L83" s="228"/>
      <c r="M83" s="190"/>
      <c r="N83" s="190"/>
      <c r="O83" s="190"/>
      <c r="P83" s="190"/>
      <c r="Q83" s="190"/>
      <c r="R83" s="190"/>
      <c r="S83" s="190"/>
      <c r="T83" s="229"/>
      <c r="U83" s="190"/>
      <c r="V83" s="31"/>
      <c r="W83" s="31"/>
      <c r="X83" s="31"/>
      <c r="Y83" s="31"/>
      <c r="Z83" s="29"/>
    </row>
    <row r="84" spans="1:26" ht="15" hidden="1" x14ac:dyDescent="0.3">
      <c r="A84" s="190"/>
      <c r="B84" s="190"/>
      <c r="C84" s="232"/>
      <c r="D84" s="232">
        <v>11</v>
      </c>
      <c r="E84" s="234">
        <v>0.19400000000000001</v>
      </c>
      <c r="F84" s="233">
        <v>36</v>
      </c>
      <c r="G84" s="234">
        <v>0.72599999999999998</v>
      </c>
      <c r="H84" s="235">
        <v>61</v>
      </c>
      <c r="I84" s="234">
        <v>1.804</v>
      </c>
      <c r="J84" s="233">
        <v>86</v>
      </c>
      <c r="K84" s="234">
        <v>14.3</v>
      </c>
      <c r="L84" s="228"/>
      <c r="M84" s="190"/>
      <c r="N84" s="190"/>
      <c r="O84" s="190"/>
      <c r="P84" s="190"/>
      <c r="Q84" s="190"/>
      <c r="R84" s="190"/>
      <c r="S84" s="190"/>
      <c r="T84" s="229"/>
      <c r="U84" s="190"/>
      <c r="V84" s="31"/>
      <c r="W84" s="31"/>
      <c r="X84" s="31"/>
      <c r="Y84" s="31"/>
      <c r="Z84" s="29"/>
    </row>
    <row r="85" spans="1:26" ht="15" hidden="1" x14ac:dyDescent="0.3">
      <c r="A85" s="190"/>
      <c r="B85" s="190"/>
      <c r="C85" s="232"/>
      <c r="D85" s="232">
        <v>12</v>
      </c>
      <c r="E85" s="234">
        <v>0.21199999999999999</v>
      </c>
      <c r="F85" s="233">
        <v>37</v>
      </c>
      <c r="G85" s="234">
        <v>0.753</v>
      </c>
      <c r="H85" s="235">
        <v>62</v>
      </c>
      <c r="I85" s="234">
        <v>1.88</v>
      </c>
      <c r="J85" s="233">
        <v>87</v>
      </c>
      <c r="K85" s="234">
        <v>19.081</v>
      </c>
      <c r="L85" s="228"/>
      <c r="M85" s="190"/>
      <c r="N85" s="190"/>
      <c r="O85" s="190"/>
      <c r="P85" s="190"/>
      <c r="Q85" s="190"/>
      <c r="R85" s="190"/>
      <c r="S85" s="190"/>
      <c r="T85" s="229"/>
      <c r="U85" s="190"/>
      <c r="V85" s="31"/>
      <c r="W85" s="31"/>
      <c r="X85" s="31"/>
      <c r="Y85" s="31"/>
      <c r="Z85" s="29"/>
    </row>
    <row r="86" spans="1:26" ht="15" hidden="1" x14ac:dyDescent="0.3">
      <c r="A86" s="190"/>
      <c r="B86" s="190"/>
      <c r="C86" s="232"/>
      <c r="D86" s="232">
        <v>13</v>
      </c>
      <c r="E86" s="234">
        <v>0.23</v>
      </c>
      <c r="F86" s="233">
        <v>38</v>
      </c>
      <c r="G86" s="234">
        <v>0.78100000000000003</v>
      </c>
      <c r="H86" s="235">
        <v>63</v>
      </c>
      <c r="I86" s="234">
        <v>1.962</v>
      </c>
      <c r="J86" s="233">
        <v>88</v>
      </c>
      <c r="K86" s="234">
        <v>28.635999999999999</v>
      </c>
      <c r="L86" s="228"/>
      <c r="M86" s="190"/>
      <c r="N86" s="190"/>
      <c r="O86" s="190"/>
      <c r="P86" s="190"/>
      <c r="Q86" s="190"/>
      <c r="R86" s="190"/>
      <c r="S86" s="190"/>
      <c r="T86" s="229"/>
      <c r="U86" s="190"/>
      <c r="V86" s="31"/>
      <c r="W86" s="31"/>
      <c r="X86" s="31"/>
      <c r="Y86" s="31"/>
      <c r="Z86" s="29"/>
    </row>
    <row r="87" spans="1:26" ht="15" hidden="1" x14ac:dyDescent="0.3">
      <c r="A87" s="190"/>
      <c r="B87" s="190"/>
      <c r="C87" s="232"/>
      <c r="D87" s="232">
        <v>14</v>
      </c>
      <c r="E87" s="234">
        <v>0.249</v>
      </c>
      <c r="F87" s="233">
        <v>39</v>
      </c>
      <c r="G87" s="234">
        <v>0.80900000000000005</v>
      </c>
      <c r="H87" s="235">
        <v>64</v>
      </c>
      <c r="I87" s="234">
        <v>2.0499999999999998</v>
      </c>
      <c r="J87" s="233">
        <v>89</v>
      </c>
      <c r="K87" s="234">
        <v>57.29</v>
      </c>
      <c r="L87" s="228"/>
      <c r="M87" s="190"/>
      <c r="N87" s="190"/>
      <c r="O87" s="190"/>
      <c r="P87" s="190"/>
      <c r="Q87" s="190"/>
      <c r="R87" s="190"/>
      <c r="S87" s="190"/>
      <c r="T87" s="229"/>
      <c r="U87" s="190"/>
      <c r="V87" s="31"/>
      <c r="W87" s="31"/>
      <c r="X87" s="31"/>
      <c r="Y87" s="31"/>
      <c r="Z87" s="29"/>
    </row>
    <row r="88" spans="1:26" ht="15" hidden="1" x14ac:dyDescent="0.3">
      <c r="A88" s="190"/>
      <c r="B88" s="190"/>
      <c r="C88" s="232"/>
      <c r="D88" s="232">
        <v>15</v>
      </c>
      <c r="E88" s="234">
        <v>0.26700000000000002</v>
      </c>
      <c r="F88" s="233">
        <v>40</v>
      </c>
      <c r="G88" s="234">
        <v>0.83899999999999997</v>
      </c>
      <c r="H88" s="235">
        <v>65</v>
      </c>
      <c r="I88" s="234">
        <v>2.1440000000000001</v>
      </c>
      <c r="J88" s="233">
        <v>90</v>
      </c>
      <c r="K88" s="234">
        <v>0</v>
      </c>
      <c r="L88" s="228"/>
      <c r="M88" s="190"/>
      <c r="N88" s="190"/>
      <c r="O88" s="190"/>
      <c r="P88" s="190"/>
      <c r="Q88" s="190"/>
      <c r="R88" s="190"/>
      <c r="S88" s="190"/>
      <c r="T88" s="229"/>
      <c r="U88" s="190"/>
      <c r="V88" s="31"/>
      <c r="W88" s="31"/>
      <c r="X88" s="31"/>
      <c r="Y88" s="31"/>
      <c r="Z88" s="29"/>
    </row>
    <row r="89" spans="1:26" ht="15" hidden="1" x14ac:dyDescent="0.3">
      <c r="A89" s="190"/>
      <c r="B89" s="190"/>
      <c r="C89" s="232"/>
      <c r="D89" s="232">
        <v>16</v>
      </c>
      <c r="E89" s="234">
        <v>0.28599999999999998</v>
      </c>
      <c r="F89" s="233">
        <v>41</v>
      </c>
      <c r="G89" s="234">
        <v>0.86899999999999999</v>
      </c>
      <c r="H89" s="235">
        <v>66</v>
      </c>
      <c r="I89" s="234">
        <v>2.246</v>
      </c>
      <c r="J89" s="233"/>
      <c r="K89" s="228"/>
      <c r="L89" s="228"/>
      <c r="M89" s="190"/>
      <c r="N89" s="190"/>
      <c r="O89" s="190"/>
      <c r="P89" s="190"/>
      <c r="Q89" s="190"/>
      <c r="R89" s="190"/>
      <c r="S89" s="190"/>
      <c r="T89" s="229"/>
      <c r="U89" s="190"/>
      <c r="V89" s="31"/>
      <c r="W89" s="31"/>
      <c r="X89" s="31"/>
      <c r="Y89" s="31"/>
      <c r="Z89" s="29"/>
    </row>
    <row r="90" spans="1:26" ht="15" hidden="1" x14ac:dyDescent="0.3">
      <c r="A90" s="190"/>
      <c r="B90" s="190"/>
      <c r="C90" s="232"/>
      <c r="D90" s="232">
        <v>17</v>
      </c>
      <c r="E90" s="234">
        <v>0.30499999999999999</v>
      </c>
      <c r="F90" s="233">
        <v>42</v>
      </c>
      <c r="G90" s="234">
        <v>0.9</v>
      </c>
      <c r="H90" s="235">
        <v>67</v>
      </c>
      <c r="I90" s="234">
        <v>2.355</v>
      </c>
      <c r="J90" s="233"/>
      <c r="K90" s="228"/>
      <c r="L90" s="228"/>
      <c r="M90" s="190"/>
      <c r="N90" s="190"/>
      <c r="O90" s="190"/>
      <c r="P90" s="190"/>
      <c r="Q90" s="190"/>
      <c r="R90" s="190"/>
      <c r="S90" s="190"/>
      <c r="T90" s="229"/>
      <c r="U90" s="190"/>
      <c r="V90" s="31"/>
      <c r="W90" s="31"/>
      <c r="X90" s="31"/>
      <c r="Y90" s="31"/>
      <c r="Z90" s="29"/>
    </row>
    <row r="91" spans="1:26" ht="15" hidden="1" x14ac:dyDescent="0.3">
      <c r="A91" s="190"/>
      <c r="B91" s="190"/>
      <c r="C91" s="232"/>
      <c r="D91" s="232">
        <v>18</v>
      </c>
      <c r="E91" s="234">
        <v>0.32400000000000001</v>
      </c>
      <c r="F91" s="233">
        <v>43</v>
      </c>
      <c r="G91" s="234">
        <v>0.93500000000000005</v>
      </c>
      <c r="H91" s="235">
        <v>68</v>
      </c>
      <c r="I91" s="234">
        <v>2.4750000000000001</v>
      </c>
      <c r="J91" s="233"/>
      <c r="K91" s="228"/>
      <c r="L91" s="228"/>
      <c r="M91" s="190"/>
      <c r="N91" s="190"/>
      <c r="O91" s="190"/>
      <c r="P91" s="190"/>
      <c r="Q91" s="190"/>
      <c r="R91" s="190"/>
      <c r="S91" s="190"/>
      <c r="T91" s="229"/>
      <c r="U91" s="190"/>
      <c r="V91" s="31"/>
      <c r="W91" s="31"/>
      <c r="X91" s="31"/>
      <c r="Y91" s="31"/>
      <c r="Z91" s="29"/>
    </row>
    <row r="92" spans="1:26" ht="15" hidden="1" x14ac:dyDescent="0.3">
      <c r="A92" s="190"/>
      <c r="B92" s="190"/>
      <c r="C92" s="232"/>
      <c r="D92" s="232">
        <v>19</v>
      </c>
      <c r="E92" s="234">
        <v>0.34399999999999997</v>
      </c>
      <c r="F92" s="233">
        <v>44</v>
      </c>
      <c r="G92" s="234">
        <v>0.96499999999999997</v>
      </c>
      <c r="H92" s="235">
        <v>69</v>
      </c>
      <c r="I92" s="234">
        <v>2.605</v>
      </c>
      <c r="J92" s="233"/>
      <c r="K92" s="228"/>
      <c r="L92" s="228"/>
      <c r="M92" s="190"/>
      <c r="N92" s="190"/>
      <c r="O92" s="190"/>
      <c r="P92" s="190"/>
      <c r="Q92" s="190"/>
      <c r="R92" s="190"/>
      <c r="S92" s="190"/>
      <c r="T92" s="229"/>
      <c r="U92" s="190"/>
      <c r="V92" s="31"/>
      <c r="W92" s="31"/>
      <c r="X92" s="31"/>
      <c r="Y92" s="31"/>
      <c r="Z92" s="29"/>
    </row>
    <row r="93" spans="1:26" ht="15" hidden="1" x14ac:dyDescent="0.3">
      <c r="A93" s="190"/>
      <c r="B93" s="190"/>
      <c r="C93" s="232"/>
      <c r="D93" s="232">
        <v>20</v>
      </c>
      <c r="E93" s="234">
        <v>0.36299999999999999</v>
      </c>
      <c r="F93" s="233">
        <v>45</v>
      </c>
      <c r="G93" s="234">
        <v>1</v>
      </c>
      <c r="H93" s="235">
        <v>70</v>
      </c>
      <c r="I93" s="234">
        <v>2.7469999999999999</v>
      </c>
      <c r="J93" s="233"/>
      <c r="K93" s="228"/>
      <c r="L93" s="228"/>
      <c r="M93" s="190"/>
      <c r="N93" s="190"/>
      <c r="O93" s="190"/>
      <c r="P93" s="190"/>
      <c r="Q93" s="190"/>
      <c r="R93" s="190"/>
      <c r="S93" s="190"/>
      <c r="T93" s="229"/>
      <c r="U93" s="190"/>
      <c r="V93" s="31"/>
      <c r="W93" s="31"/>
      <c r="X93" s="31"/>
      <c r="Y93" s="31"/>
      <c r="Z93" s="29"/>
    </row>
    <row r="94" spans="1:26" ht="15" hidden="1" x14ac:dyDescent="0.3">
      <c r="A94" s="190"/>
      <c r="B94" s="190"/>
      <c r="C94" s="232"/>
      <c r="D94" s="232">
        <v>21</v>
      </c>
      <c r="E94" s="234">
        <v>0.38300000000000001</v>
      </c>
      <c r="F94" s="233">
        <v>46</v>
      </c>
      <c r="G94" s="234">
        <v>1.0349999999999999</v>
      </c>
      <c r="H94" s="235">
        <v>71</v>
      </c>
      <c r="I94" s="234">
        <v>2.9039999999999999</v>
      </c>
      <c r="J94" s="233"/>
      <c r="K94" s="228"/>
      <c r="L94" s="228"/>
      <c r="M94" s="190"/>
      <c r="N94" s="190"/>
      <c r="O94" s="190"/>
      <c r="P94" s="190"/>
      <c r="Q94" s="190"/>
      <c r="R94" s="190"/>
      <c r="S94" s="190"/>
      <c r="T94" s="229"/>
      <c r="U94" s="190"/>
      <c r="V94" s="31"/>
      <c r="W94" s="31"/>
      <c r="X94" s="31"/>
      <c r="Y94" s="31"/>
      <c r="Z94" s="29"/>
    </row>
    <row r="95" spans="1:26" ht="15" hidden="1" x14ac:dyDescent="0.3">
      <c r="A95" s="190"/>
      <c r="B95" s="190"/>
      <c r="C95" s="232"/>
      <c r="D95" s="232">
        <v>22</v>
      </c>
      <c r="E95" s="234">
        <v>0.40400000000000003</v>
      </c>
      <c r="F95" s="233">
        <v>47</v>
      </c>
      <c r="G95" s="234">
        <v>1.0720000000000001</v>
      </c>
      <c r="H95" s="235">
        <v>72</v>
      </c>
      <c r="I95" s="234">
        <v>3.077</v>
      </c>
      <c r="J95" s="233"/>
      <c r="K95" s="228"/>
      <c r="L95" s="228"/>
      <c r="M95" s="190"/>
      <c r="N95" s="190"/>
      <c r="O95" s="190"/>
      <c r="P95" s="190"/>
      <c r="Q95" s="190"/>
      <c r="R95" s="190"/>
      <c r="S95" s="190"/>
      <c r="T95" s="229"/>
      <c r="U95" s="190"/>
      <c r="V95" s="31"/>
      <c r="W95" s="31"/>
      <c r="X95" s="31"/>
      <c r="Y95" s="31"/>
      <c r="Z95" s="29"/>
    </row>
    <row r="96" spans="1:26" ht="15" hidden="1" x14ac:dyDescent="0.3">
      <c r="A96" s="190"/>
      <c r="B96" s="190"/>
      <c r="C96" s="232"/>
      <c r="D96" s="232">
        <v>23</v>
      </c>
      <c r="E96" s="234">
        <v>0.42399999999999999</v>
      </c>
      <c r="F96" s="233">
        <v>48</v>
      </c>
      <c r="G96" s="234">
        <v>1.1100000000000001</v>
      </c>
      <c r="H96" s="235">
        <v>73</v>
      </c>
      <c r="I96" s="234">
        <v>3.27</v>
      </c>
      <c r="J96" s="233"/>
      <c r="K96" s="228"/>
      <c r="L96" s="228"/>
      <c r="M96" s="190"/>
      <c r="N96" s="190"/>
      <c r="O96" s="190"/>
      <c r="P96" s="190"/>
      <c r="Q96" s="190"/>
      <c r="R96" s="190"/>
      <c r="S96" s="190"/>
      <c r="T96" s="229"/>
      <c r="U96" s="190"/>
      <c r="V96" s="31"/>
      <c r="W96" s="31"/>
      <c r="X96" s="31"/>
      <c r="Y96" s="31"/>
      <c r="Z96" s="29"/>
    </row>
    <row r="97" spans="1:26" ht="15" hidden="1" x14ac:dyDescent="0.3">
      <c r="A97" s="190"/>
      <c r="B97" s="190"/>
      <c r="C97" s="232"/>
      <c r="D97" s="232">
        <v>24</v>
      </c>
      <c r="E97" s="234">
        <v>0.44500000000000001</v>
      </c>
      <c r="F97" s="233">
        <v>49</v>
      </c>
      <c r="G97" s="234">
        <v>1.1499999999999999</v>
      </c>
      <c r="H97" s="235">
        <v>74</v>
      </c>
      <c r="I97" s="234">
        <v>3.4870000000000001</v>
      </c>
      <c r="J97" s="233"/>
      <c r="K97" s="228"/>
      <c r="L97" s="228"/>
      <c r="M97" s="190"/>
      <c r="N97" s="190"/>
      <c r="O97" s="190"/>
      <c r="P97" s="190"/>
      <c r="Q97" s="190"/>
      <c r="R97" s="190"/>
      <c r="S97" s="190"/>
      <c r="T97" s="229"/>
      <c r="U97" s="190"/>
      <c r="V97" s="31"/>
      <c r="W97" s="31"/>
      <c r="X97" s="31"/>
      <c r="Y97" s="31"/>
      <c r="Z97" s="29"/>
    </row>
    <row r="98" spans="1:26" ht="15" hidden="1" x14ac:dyDescent="0.3">
      <c r="A98" s="190"/>
      <c r="B98" s="190"/>
      <c r="C98" s="232"/>
      <c r="D98" s="232">
        <v>25</v>
      </c>
      <c r="E98" s="234">
        <v>0.46600000000000003</v>
      </c>
      <c r="F98" s="233">
        <v>50</v>
      </c>
      <c r="G98" s="234">
        <v>1.1910000000000001</v>
      </c>
      <c r="H98" s="235">
        <v>75</v>
      </c>
      <c r="I98" s="234">
        <v>3.7320000000000002</v>
      </c>
      <c r="J98" s="233"/>
      <c r="K98" s="228"/>
      <c r="L98" s="228"/>
      <c r="M98" s="190"/>
      <c r="N98" s="190"/>
      <c r="O98" s="190"/>
      <c r="P98" s="190"/>
      <c r="Q98" s="190"/>
      <c r="R98" s="190"/>
      <c r="S98" s="190"/>
      <c r="T98" s="229"/>
      <c r="U98" s="190"/>
      <c r="V98" s="31"/>
      <c r="W98" s="31"/>
      <c r="X98" s="31"/>
      <c r="Y98" s="31"/>
      <c r="Z98" s="29"/>
    </row>
    <row r="99" spans="1:26" ht="15" hidden="1" x14ac:dyDescent="0.3">
      <c r="A99" s="190"/>
      <c r="B99" s="190"/>
      <c r="C99" s="232"/>
      <c r="D99" s="233">
        <v>26</v>
      </c>
      <c r="E99" s="234">
        <v>0.48699999999999999</v>
      </c>
      <c r="F99" s="233"/>
      <c r="G99" s="241"/>
      <c r="H99" s="235"/>
      <c r="I99" s="235"/>
      <c r="J99" s="228"/>
      <c r="K99" s="228"/>
      <c r="L99" s="228"/>
      <c r="M99" s="190"/>
      <c r="N99" s="190"/>
      <c r="O99" s="190"/>
      <c r="P99" s="190"/>
      <c r="Q99" s="190"/>
      <c r="R99" s="190"/>
      <c r="S99" s="190"/>
      <c r="T99" s="229"/>
      <c r="U99" s="190"/>
      <c r="V99" s="31"/>
      <c r="W99" s="31"/>
      <c r="X99" s="31"/>
      <c r="Y99" s="31"/>
      <c r="Z99" s="29"/>
    </row>
    <row r="100" spans="1:26" ht="15" hidden="1" x14ac:dyDescent="0.3">
      <c r="A100" s="190"/>
      <c r="B100" s="190"/>
      <c r="C100" s="232"/>
      <c r="D100" s="233">
        <v>27</v>
      </c>
      <c r="E100" s="234">
        <v>0.50900000000000001</v>
      </c>
      <c r="F100" s="233"/>
      <c r="G100" s="241"/>
      <c r="H100" s="235"/>
      <c r="I100" s="235"/>
      <c r="J100" s="228"/>
      <c r="K100" s="228"/>
      <c r="L100" s="228"/>
      <c r="M100" s="190"/>
      <c r="N100" s="190"/>
      <c r="O100" s="190"/>
      <c r="P100" s="190"/>
      <c r="Q100" s="190"/>
      <c r="R100" s="190"/>
      <c r="S100" s="190"/>
      <c r="T100" s="229"/>
      <c r="U100" s="190"/>
      <c r="V100" s="31"/>
      <c r="W100" s="31"/>
      <c r="X100" s="31"/>
      <c r="Y100" s="31"/>
      <c r="Z100" s="29"/>
    </row>
    <row r="101" spans="1:26" ht="15" hidden="1" x14ac:dyDescent="0.3">
      <c r="A101" s="190"/>
      <c r="B101" s="190"/>
      <c r="C101" s="232"/>
      <c r="D101" s="233">
        <v>28</v>
      </c>
      <c r="E101" s="234">
        <v>0.53100000000000003</v>
      </c>
      <c r="F101" s="233"/>
      <c r="G101" s="241"/>
      <c r="H101" s="235"/>
      <c r="I101" s="235"/>
      <c r="J101" s="228"/>
      <c r="K101" s="228"/>
      <c r="L101" s="228"/>
      <c r="M101" s="190"/>
      <c r="N101" s="190"/>
      <c r="O101" s="190"/>
      <c r="P101" s="190"/>
      <c r="Q101" s="190"/>
      <c r="R101" s="190"/>
      <c r="S101" s="190"/>
      <c r="T101" s="229"/>
      <c r="U101" s="190"/>
      <c r="V101" s="31"/>
      <c r="W101" s="31"/>
      <c r="X101" s="31"/>
      <c r="Y101" s="31"/>
      <c r="Z101" s="29"/>
    </row>
    <row r="102" spans="1:26" ht="15" hidden="1" x14ac:dyDescent="0.3">
      <c r="A102" s="190"/>
      <c r="B102" s="190"/>
      <c r="C102" s="232"/>
      <c r="D102" s="242">
        <v>29</v>
      </c>
      <c r="E102" s="234">
        <v>0.55400000000000005</v>
      </c>
      <c r="F102" s="233"/>
      <c r="G102" s="241"/>
      <c r="H102" s="235"/>
      <c r="I102" s="235"/>
      <c r="J102" s="228"/>
      <c r="K102" s="228"/>
      <c r="L102" s="228"/>
      <c r="M102" s="190"/>
      <c r="N102" s="190"/>
      <c r="O102" s="190"/>
      <c r="P102" s="190"/>
      <c r="Q102" s="190"/>
      <c r="R102" s="190"/>
      <c r="S102" s="190"/>
      <c r="T102" s="229"/>
      <c r="U102" s="190"/>
      <c r="V102" s="31"/>
      <c r="W102" s="31"/>
      <c r="X102" s="31"/>
      <c r="Y102" s="31"/>
      <c r="Z102" s="29"/>
    </row>
    <row r="103" spans="1:26" ht="15" hidden="1" x14ac:dyDescent="0.3">
      <c r="A103" s="190"/>
      <c r="B103" s="190"/>
      <c r="C103" s="232"/>
      <c r="D103" s="233">
        <v>30</v>
      </c>
      <c r="E103" s="234">
        <v>0.57699999999999996</v>
      </c>
      <c r="F103" s="233"/>
      <c r="G103" s="241"/>
      <c r="H103" s="235"/>
      <c r="I103" s="235"/>
      <c r="J103" s="228"/>
      <c r="K103" s="228"/>
      <c r="L103" s="228"/>
      <c r="M103" s="190"/>
      <c r="N103" s="190"/>
      <c r="O103" s="190"/>
      <c r="P103" s="190"/>
      <c r="Q103" s="190"/>
      <c r="R103" s="190"/>
      <c r="S103" s="190"/>
      <c r="T103" s="229"/>
      <c r="U103" s="190"/>
      <c r="V103" s="31"/>
      <c r="W103" s="31"/>
      <c r="X103" s="31"/>
      <c r="Y103" s="31"/>
      <c r="Z103" s="29"/>
    </row>
    <row r="104" spans="1:26" ht="15" hidden="1" x14ac:dyDescent="0.3">
      <c r="A104" s="190"/>
      <c r="B104" s="190"/>
      <c r="C104" s="232"/>
      <c r="D104" s="233">
        <v>31</v>
      </c>
      <c r="E104" s="234">
        <v>0.6</v>
      </c>
      <c r="F104" s="233"/>
      <c r="G104" s="241"/>
      <c r="H104" s="235"/>
      <c r="I104" s="235"/>
      <c r="J104" s="228"/>
      <c r="K104" s="228"/>
      <c r="L104" s="228"/>
      <c r="M104" s="190"/>
      <c r="N104" s="190"/>
      <c r="O104" s="190"/>
      <c r="P104" s="190"/>
      <c r="Q104" s="190"/>
      <c r="R104" s="190"/>
      <c r="S104" s="190"/>
      <c r="T104" s="229"/>
      <c r="U104" s="190"/>
      <c r="V104" s="31"/>
      <c r="W104" s="31"/>
      <c r="X104" s="31"/>
      <c r="Y104" s="31"/>
      <c r="Z104" s="29"/>
    </row>
    <row r="105" spans="1:26" ht="15" hidden="1" x14ac:dyDescent="0.3">
      <c r="A105" s="190"/>
      <c r="B105" s="190"/>
      <c r="C105" s="232"/>
      <c r="D105" s="233">
        <v>32</v>
      </c>
      <c r="E105" s="234">
        <v>0.624</v>
      </c>
      <c r="F105" s="233"/>
      <c r="G105" s="241"/>
      <c r="H105" s="235"/>
      <c r="I105" s="235"/>
      <c r="J105" s="228"/>
      <c r="K105" s="228"/>
      <c r="L105" s="228"/>
      <c r="M105" s="190"/>
      <c r="N105" s="190"/>
      <c r="O105" s="190"/>
      <c r="P105" s="190"/>
      <c r="Q105" s="190"/>
      <c r="R105" s="190"/>
      <c r="S105" s="190"/>
      <c r="T105" s="229"/>
      <c r="U105" s="190"/>
      <c r="V105" s="31"/>
      <c r="W105" s="31"/>
      <c r="X105" s="31"/>
      <c r="Y105" s="31"/>
      <c r="Z105" s="29"/>
    </row>
    <row r="106" spans="1:26" ht="15" hidden="1" x14ac:dyDescent="0.3">
      <c r="A106" s="190"/>
      <c r="B106" s="190"/>
      <c r="C106" s="232"/>
      <c r="D106" s="233">
        <v>33</v>
      </c>
      <c r="E106" s="234">
        <v>0.64900000000000002</v>
      </c>
      <c r="F106" s="233"/>
      <c r="G106" s="241"/>
      <c r="H106" s="235"/>
      <c r="I106" s="235"/>
      <c r="J106" s="228"/>
      <c r="K106" s="228"/>
      <c r="L106" s="228"/>
      <c r="M106" s="190"/>
      <c r="N106" s="190"/>
      <c r="O106" s="190"/>
      <c r="P106" s="190"/>
      <c r="Q106" s="190"/>
      <c r="R106" s="190"/>
      <c r="S106" s="190"/>
      <c r="T106" s="229"/>
      <c r="U106" s="190"/>
      <c r="V106" s="31"/>
      <c r="W106" s="31"/>
      <c r="X106" s="31"/>
      <c r="Y106" s="31"/>
      <c r="Z106" s="29"/>
    </row>
    <row r="107" spans="1:26" ht="15" hidden="1" x14ac:dyDescent="0.3">
      <c r="A107" s="190"/>
      <c r="B107" s="190"/>
      <c r="C107" s="232"/>
      <c r="D107" s="233">
        <v>34</v>
      </c>
      <c r="E107" s="234">
        <v>0.67400000000000004</v>
      </c>
      <c r="F107" s="233"/>
      <c r="G107" s="241"/>
      <c r="H107" s="235"/>
      <c r="I107" s="235"/>
      <c r="J107" s="228"/>
      <c r="K107" s="228"/>
      <c r="L107" s="228"/>
      <c r="M107" s="190"/>
      <c r="N107" s="190"/>
      <c r="O107" s="190"/>
      <c r="P107" s="190"/>
      <c r="Q107" s="190"/>
      <c r="R107" s="190"/>
      <c r="S107" s="190"/>
      <c r="T107" s="229"/>
      <c r="U107" s="190"/>
      <c r="V107" s="31"/>
      <c r="W107" s="31"/>
      <c r="X107" s="31"/>
      <c r="Y107" s="31"/>
      <c r="Z107" s="29"/>
    </row>
    <row r="108" spans="1:26" ht="15" hidden="1" x14ac:dyDescent="0.3">
      <c r="A108" s="190"/>
      <c r="B108" s="190"/>
      <c r="C108" s="232"/>
      <c r="D108" s="233">
        <v>35</v>
      </c>
      <c r="E108" s="234">
        <v>0.7</v>
      </c>
      <c r="F108" s="233"/>
      <c r="G108" s="241"/>
      <c r="H108" s="235"/>
      <c r="I108" s="235"/>
      <c r="J108" s="228"/>
      <c r="K108" s="228"/>
      <c r="L108" s="228"/>
      <c r="M108" s="190"/>
      <c r="N108" s="190"/>
      <c r="O108" s="190"/>
      <c r="P108" s="190"/>
      <c r="Q108" s="190"/>
      <c r="R108" s="190"/>
      <c r="S108" s="190"/>
      <c r="T108" s="229"/>
      <c r="U108" s="190"/>
      <c r="V108" s="31"/>
      <c r="W108" s="31"/>
      <c r="X108" s="31"/>
      <c r="Y108" s="31"/>
      <c r="Z108" s="29"/>
    </row>
    <row r="109" spans="1:26" ht="15" hidden="1" x14ac:dyDescent="0.3">
      <c r="A109" s="38"/>
      <c r="B109" s="38"/>
      <c r="C109" s="232"/>
      <c r="D109" s="233">
        <v>36</v>
      </c>
      <c r="E109" s="234">
        <v>0.72599999999999998</v>
      </c>
      <c r="F109" s="233"/>
      <c r="G109" s="241"/>
      <c r="H109" s="235"/>
      <c r="I109" s="235"/>
      <c r="J109" s="228"/>
      <c r="K109" s="228"/>
      <c r="L109" s="228"/>
      <c r="M109" s="190"/>
      <c r="N109" s="190"/>
      <c r="O109" s="190"/>
      <c r="P109" s="190"/>
      <c r="Q109" s="190"/>
      <c r="R109" s="190"/>
      <c r="S109" s="190"/>
      <c r="T109" s="229"/>
      <c r="U109" s="190"/>
      <c r="V109" s="31"/>
      <c r="W109" s="31"/>
      <c r="X109" s="31"/>
      <c r="Y109" s="31"/>
      <c r="Z109" s="29"/>
    </row>
    <row r="110" spans="1:26" ht="15" hidden="1" x14ac:dyDescent="0.3">
      <c r="A110" s="38"/>
      <c r="B110" s="38"/>
      <c r="C110" s="232"/>
      <c r="D110" s="233">
        <v>37</v>
      </c>
      <c r="E110" s="234">
        <v>0.753</v>
      </c>
      <c r="F110" s="233"/>
      <c r="G110" s="241"/>
      <c r="H110" s="235"/>
      <c r="I110" s="235"/>
      <c r="J110" s="228"/>
      <c r="K110" s="228"/>
      <c r="L110" s="228"/>
      <c r="M110" s="190"/>
      <c r="N110" s="190"/>
      <c r="O110" s="190"/>
      <c r="P110" s="190"/>
      <c r="Q110" s="190"/>
      <c r="R110" s="190"/>
      <c r="S110" s="190"/>
      <c r="T110" s="229"/>
      <c r="U110" s="190"/>
      <c r="V110" s="31"/>
      <c r="W110" s="31"/>
      <c r="X110" s="31"/>
      <c r="Y110" s="31"/>
      <c r="Z110" s="29"/>
    </row>
    <row r="111" spans="1:26" ht="15" hidden="1" x14ac:dyDescent="0.3">
      <c r="A111" s="38"/>
      <c r="B111" s="38"/>
      <c r="C111" s="232"/>
      <c r="D111" s="233">
        <v>38</v>
      </c>
      <c r="E111" s="234">
        <v>0.78100000000000003</v>
      </c>
      <c r="F111" s="233"/>
      <c r="G111" s="241"/>
      <c r="H111" s="235"/>
      <c r="I111" s="235"/>
      <c r="J111" s="228"/>
      <c r="K111" s="228"/>
      <c r="L111" s="228"/>
      <c r="M111" s="190"/>
      <c r="N111" s="190"/>
      <c r="O111" s="190"/>
      <c r="P111" s="190"/>
      <c r="Q111" s="190"/>
      <c r="R111" s="190"/>
      <c r="S111" s="190"/>
      <c r="T111" s="229"/>
      <c r="U111" s="190"/>
      <c r="V111" s="31"/>
      <c r="W111" s="31"/>
      <c r="X111" s="31"/>
      <c r="Y111" s="31"/>
      <c r="Z111" s="29"/>
    </row>
    <row r="112" spans="1:26" ht="15" hidden="1" x14ac:dyDescent="0.3">
      <c r="A112" s="38"/>
      <c r="B112" s="38"/>
      <c r="C112" s="232"/>
      <c r="D112" s="233">
        <v>39</v>
      </c>
      <c r="E112" s="234">
        <v>0.80900000000000005</v>
      </c>
      <c r="F112" s="233"/>
      <c r="G112" s="241"/>
      <c r="H112" s="235"/>
      <c r="I112" s="235"/>
      <c r="J112" s="228"/>
      <c r="K112" s="228"/>
      <c r="L112" s="228"/>
      <c r="M112" s="190"/>
      <c r="N112" s="190"/>
      <c r="O112" s="190"/>
      <c r="P112" s="190"/>
      <c r="Q112" s="190"/>
      <c r="R112" s="190"/>
      <c r="S112" s="190"/>
      <c r="T112" s="229"/>
      <c r="U112" s="190"/>
      <c r="V112" s="31"/>
      <c r="W112" s="31"/>
      <c r="X112" s="31"/>
      <c r="Y112" s="31"/>
      <c r="Z112" s="29"/>
    </row>
    <row r="113" spans="1:26" ht="15" hidden="1" x14ac:dyDescent="0.3">
      <c r="A113" s="38"/>
      <c r="B113" s="38"/>
      <c r="C113" s="232"/>
      <c r="D113" s="233">
        <v>40</v>
      </c>
      <c r="E113" s="234">
        <v>0.83899999999999997</v>
      </c>
      <c r="F113" s="233"/>
      <c r="G113" s="241"/>
      <c r="H113" s="235"/>
      <c r="I113" s="235"/>
      <c r="J113" s="228"/>
      <c r="K113" s="228"/>
      <c r="L113" s="228"/>
      <c r="M113" s="190"/>
      <c r="N113" s="190"/>
      <c r="O113" s="190"/>
      <c r="P113" s="190"/>
      <c r="Q113" s="190"/>
      <c r="R113" s="190"/>
      <c r="S113" s="190"/>
      <c r="T113" s="229"/>
      <c r="U113" s="190"/>
      <c r="V113" s="31"/>
      <c r="W113" s="31"/>
      <c r="X113" s="31"/>
      <c r="Y113" s="31"/>
      <c r="Z113" s="29"/>
    </row>
    <row r="114" spans="1:26" ht="15" hidden="1" x14ac:dyDescent="0.3">
      <c r="A114" s="38"/>
      <c r="B114" s="38"/>
      <c r="C114" s="232"/>
      <c r="D114" s="233">
        <v>41</v>
      </c>
      <c r="E114" s="234">
        <v>0.86899999999999999</v>
      </c>
      <c r="F114" s="233"/>
      <c r="G114" s="241"/>
      <c r="H114" s="235"/>
      <c r="I114" s="235"/>
      <c r="J114" s="228"/>
      <c r="K114" s="228"/>
      <c r="L114" s="228"/>
      <c r="M114" s="190"/>
      <c r="N114" s="190"/>
      <c r="O114" s="190"/>
      <c r="P114" s="190"/>
      <c r="Q114" s="190"/>
      <c r="R114" s="190"/>
      <c r="S114" s="190"/>
      <c r="T114" s="229"/>
      <c r="U114" s="190"/>
      <c r="V114" s="31"/>
      <c r="W114" s="31"/>
      <c r="X114" s="31"/>
      <c r="Y114" s="31"/>
      <c r="Z114" s="29"/>
    </row>
    <row r="115" spans="1:26" ht="15" hidden="1" x14ac:dyDescent="0.3">
      <c r="A115" s="38"/>
      <c r="B115" s="38"/>
      <c r="C115" s="232"/>
      <c r="D115" s="233">
        <v>42</v>
      </c>
      <c r="E115" s="234">
        <v>0.9</v>
      </c>
      <c r="F115" s="233"/>
      <c r="G115" s="241"/>
      <c r="H115" s="235"/>
      <c r="I115" s="235"/>
      <c r="J115" s="228"/>
      <c r="K115" s="228"/>
      <c r="L115" s="228"/>
      <c r="M115" s="190"/>
      <c r="N115" s="190"/>
      <c r="O115" s="190"/>
      <c r="P115" s="190"/>
      <c r="Q115" s="190"/>
      <c r="R115" s="190"/>
      <c r="S115" s="190"/>
      <c r="T115" s="229"/>
      <c r="U115" s="190"/>
      <c r="V115" s="31"/>
      <c r="W115" s="31"/>
      <c r="X115" s="31"/>
      <c r="Y115" s="31"/>
      <c r="Z115" s="29"/>
    </row>
    <row r="116" spans="1:26" ht="15" hidden="1" x14ac:dyDescent="0.3">
      <c r="A116" s="38"/>
      <c r="B116" s="38"/>
      <c r="C116" s="232"/>
      <c r="D116" s="233">
        <v>43</v>
      </c>
      <c r="E116" s="234">
        <v>0.93500000000000005</v>
      </c>
      <c r="F116" s="233"/>
      <c r="G116" s="241"/>
      <c r="H116" s="235"/>
      <c r="I116" s="235"/>
      <c r="J116" s="228"/>
      <c r="K116" s="228"/>
      <c r="L116" s="228"/>
      <c r="M116" s="190"/>
      <c r="N116" s="190"/>
      <c r="O116" s="190"/>
      <c r="P116" s="190"/>
      <c r="Q116" s="190"/>
      <c r="R116" s="190"/>
      <c r="S116" s="190"/>
      <c r="T116" s="229"/>
      <c r="U116" s="190"/>
      <c r="V116" s="31"/>
      <c r="W116" s="31"/>
      <c r="X116" s="31"/>
      <c r="Y116" s="31"/>
      <c r="Z116" s="29"/>
    </row>
    <row r="117" spans="1:26" ht="15" hidden="1" x14ac:dyDescent="0.3">
      <c r="A117" s="38"/>
      <c r="B117" s="38"/>
      <c r="C117" s="232"/>
      <c r="D117" s="233">
        <v>44</v>
      </c>
      <c r="E117" s="234">
        <v>0.96499999999999997</v>
      </c>
      <c r="F117" s="233"/>
      <c r="G117" s="241"/>
      <c r="H117" s="235"/>
      <c r="I117" s="235"/>
      <c r="J117" s="228"/>
      <c r="K117" s="228"/>
      <c r="L117" s="228"/>
      <c r="M117" s="190"/>
      <c r="N117" s="190"/>
      <c r="O117" s="190"/>
      <c r="P117" s="190"/>
      <c r="Q117" s="190"/>
      <c r="R117" s="190"/>
      <c r="S117" s="190"/>
      <c r="T117" s="229"/>
      <c r="U117" s="190"/>
      <c r="V117" s="31"/>
      <c r="W117" s="31"/>
      <c r="X117" s="31"/>
      <c r="Y117" s="31"/>
      <c r="Z117" s="29"/>
    </row>
    <row r="118" spans="1:26" ht="15" hidden="1" x14ac:dyDescent="0.3">
      <c r="A118" s="38"/>
      <c r="B118" s="38"/>
      <c r="C118" s="232"/>
      <c r="D118" s="233">
        <v>45</v>
      </c>
      <c r="E118" s="234">
        <v>1</v>
      </c>
      <c r="F118" s="233"/>
      <c r="G118" s="241"/>
      <c r="H118" s="235"/>
      <c r="I118" s="235"/>
      <c r="J118" s="228"/>
      <c r="K118" s="228"/>
      <c r="L118" s="228"/>
      <c r="M118" s="190"/>
      <c r="N118" s="190"/>
      <c r="O118" s="190"/>
      <c r="P118" s="190"/>
      <c r="Q118" s="190"/>
      <c r="R118" s="190"/>
      <c r="S118" s="190"/>
      <c r="T118" s="229"/>
      <c r="U118" s="190"/>
      <c r="V118" s="31"/>
      <c r="W118" s="31"/>
      <c r="X118" s="31"/>
      <c r="Y118" s="31"/>
      <c r="Z118" s="29"/>
    </row>
    <row r="119" spans="1:26" ht="15" hidden="1" x14ac:dyDescent="0.3">
      <c r="A119" s="38"/>
      <c r="B119" s="38"/>
      <c r="C119" s="232"/>
      <c r="D119" s="233">
        <v>46</v>
      </c>
      <c r="E119" s="234">
        <v>1.0349999999999999</v>
      </c>
      <c r="F119" s="233"/>
      <c r="G119" s="241"/>
      <c r="H119" s="235"/>
      <c r="I119" s="235"/>
      <c r="J119" s="228"/>
      <c r="K119" s="228"/>
      <c r="L119" s="228"/>
      <c r="M119" s="190"/>
      <c r="N119" s="190"/>
      <c r="O119" s="190"/>
      <c r="P119" s="190"/>
      <c r="Q119" s="190"/>
      <c r="R119" s="190"/>
      <c r="S119" s="190"/>
      <c r="T119" s="229"/>
      <c r="U119" s="190"/>
      <c r="V119" s="31"/>
      <c r="W119" s="31"/>
      <c r="X119" s="31"/>
      <c r="Y119" s="31"/>
      <c r="Z119" s="29"/>
    </row>
    <row r="120" spans="1:26" ht="15" hidden="1" x14ac:dyDescent="0.3">
      <c r="A120" s="38"/>
      <c r="B120" s="38"/>
      <c r="C120" s="232"/>
      <c r="D120" s="233">
        <v>47</v>
      </c>
      <c r="E120" s="234">
        <v>1.0720000000000001</v>
      </c>
      <c r="F120" s="233"/>
      <c r="G120" s="241"/>
      <c r="H120" s="235"/>
      <c r="I120" s="235"/>
      <c r="J120" s="228"/>
      <c r="K120" s="228"/>
      <c r="L120" s="228"/>
      <c r="M120" s="190"/>
      <c r="N120" s="190"/>
      <c r="O120" s="190"/>
      <c r="P120" s="190"/>
      <c r="Q120" s="190"/>
      <c r="R120" s="190"/>
      <c r="S120" s="190"/>
      <c r="T120" s="229"/>
      <c r="U120" s="190"/>
      <c r="V120" s="31"/>
      <c r="W120" s="31"/>
      <c r="X120" s="31"/>
      <c r="Y120" s="31"/>
      <c r="Z120" s="29"/>
    </row>
    <row r="121" spans="1:26" ht="15" hidden="1" x14ac:dyDescent="0.3">
      <c r="A121" s="38"/>
      <c r="B121" s="38"/>
      <c r="C121" s="232"/>
      <c r="D121" s="233">
        <v>48</v>
      </c>
      <c r="E121" s="234">
        <v>1.1100000000000001</v>
      </c>
      <c r="F121" s="233"/>
      <c r="G121" s="241"/>
      <c r="H121" s="235"/>
      <c r="I121" s="235"/>
      <c r="J121" s="228"/>
      <c r="K121" s="228"/>
      <c r="L121" s="228"/>
      <c r="M121" s="190"/>
      <c r="N121" s="190"/>
      <c r="O121" s="190"/>
      <c r="P121" s="190"/>
      <c r="Q121" s="190"/>
      <c r="R121" s="190"/>
      <c r="S121" s="190"/>
      <c r="T121" s="229"/>
      <c r="U121" s="190"/>
      <c r="V121" s="31"/>
      <c r="W121" s="31"/>
      <c r="X121" s="31"/>
      <c r="Y121" s="31"/>
      <c r="Z121" s="29"/>
    </row>
    <row r="122" spans="1:26" ht="15" hidden="1" x14ac:dyDescent="0.3">
      <c r="A122" s="38"/>
      <c r="B122" s="38"/>
      <c r="C122" s="232"/>
      <c r="D122" s="233">
        <v>49</v>
      </c>
      <c r="E122" s="234">
        <v>1.1499999999999999</v>
      </c>
      <c r="F122" s="233"/>
      <c r="G122" s="241"/>
      <c r="H122" s="235"/>
      <c r="I122" s="235"/>
      <c r="J122" s="228"/>
      <c r="K122" s="228"/>
      <c r="L122" s="228"/>
      <c r="M122" s="190"/>
      <c r="N122" s="190"/>
      <c r="O122" s="190"/>
      <c r="P122" s="190"/>
      <c r="Q122" s="190"/>
      <c r="R122" s="190"/>
      <c r="S122" s="190"/>
      <c r="T122" s="229"/>
      <c r="U122" s="190"/>
      <c r="V122" s="31"/>
      <c r="W122" s="31"/>
      <c r="X122" s="31"/>
      <c r="Y122" s="31"/>
      <c r="Z122" s="29"/>
    </row>
    <row r="123" spans="1:26" ht="15" hidden="1" x14ac:dyDescent="0.3">
      <c r="A123" s="38"/>
      <c r="B123" s="38"/>
      <c r="C123" s="232"/>
      <c r="D123" s="233">
        <v>50</v>
      </c>
      <c r="E123" s="234">
        <v>1.1910000000000001</v>
      </c>
      <c r="F123" s="233"/>
      <c r="G123" s="241"/>
      <c r="H123" s="235"/>
      <c r="I123" s="235"/>
      <c r="J123" s="228"/>
      <c r="K123" s="228"/>
      <c r="L123" s="228"/>
      <c r="M123" s="190"/>
      <c r="N123" s="190"/>
      <c r="O123" s="190"/>
      <c r="P123" s="190"/>
      <c r="Q123" s="190"/>
      <c r="R123" s="190"/>
      <c r="S123" s="190"/>
      <c r="T123" s="229"/>
      <c r="U123" s="190"/>
      <c r="V123" s="31"/>
      <c r="W123" s="31"/>
      <c r="X123" s="31"/>
      <c r="Y123" s="31"/>
      <c r="Z123" s="29"/>
    </row>
    <row r="124" spans="1:26" ht="15" hidden="1" x14ac:dyDescent="0.3">
      <c r="A124" s="38"/>
      <c r="B124" s="38"/>
      <c r="C124" s="232"/>
      <c r="D124" s="233">
        <v>51</v>
      </c>
      <c r="E124" s="234">
        <v>1.234</v>
      </c>
      <c r="F124" s="233"/>
      <c r="G124" s="241"/>
      <c r="H124" s="235"/>
      <c r="I124" s="235"/>
      <c r="J124" s="228"/>
      <c r="K124" s="228"/>
      <c r="L124" s="228"/>
      <c r="M124" s="190"/>
      <c r="N124" s="190"/>
      <c r="O124" s="190"/>
      <c r="P124" s="190"/>
      <c r="Q124" s="190"/>
      <c r="R124" s="190"/>
      <c r="S124" s="190"/>
      <c r="T124" s="229"/>
      <c r="U124" s="190"/>
      <c r="V124" s="31"/>
      <c r="W124" s="31"/>
      <c r="X124" s="31"/>
      <c r="Y124" s="31"/>
      <c r="Z124" s="29"/>
    </row>
    <row r="125" spans="1:26" ht="15" hidden="1" x14ac:dyDescent="0.3">
      <c r="A125" s="38"/>
      <c r="B125" s="38"/>
      <c r="C125" s="232"/>
      <c r="D125" s="233">
        <v>52</v>
      </c>
      <c r="E125" s="234">
        <v>1.2789999999999999</v>
      </c>
      <c r="F125" s="233"/>
      <c r="G125" s="241"/>
      <c r="H125" s="235"/>
      <c r="I125" s="235"/>
      <c r="J125" s="228"/>
      <c r="K125" s="228"/>
      <c r="L125" s="228"/>
      <c r="M125" s="190"/>
      <c r="N125" s="190"/>
      <c r="O125" s="190"/>
      <c r="P125" s="190"/>
      <c r="Q125" s="190"/>
      <c r="R125" s="190"/>
      <c r="S125" s="190"/>
      <c r="T125" s="229"/>
      <c r="U125" s="190"/>
      <c r="V125" s="31"/>
      <c r="W125" s="31"/>
      <c r="X125" s="31"/>
      <c r="Y125" s="31"/>
      <c r="Z125" s="29"/>
    </row>
    <row r="126" spans="1:26" ht="15" hidden="1" x14ac:dyDescent="0.3">
      <c r="A126" s="38"/>
      <c r="B126" s="38"/>
      <c r="C126" s="232"/>
      <c r="D126" s="233">
        <v>53</v>
      </c>
      <c r="E126" s="234">
        <v>1.327</v>
      </c>
      <c r="F126" s="233"/>
      <c r="G126" s="241"/>
      <c r="H126" s="235"/>
      <c r="I126" s="235"/>
      <c r="J126" s="228"/>
      <c r="K126" s="228"/>
      <c r="L126" s="228"/>
      <c r="M126" s="190"/>
      <c r="N126" s="190"/>
      <c r="O126" s="190"/>
      <c r="P126" s="190"/>
      <c r="Q126" s="190"/>
      <c r="R126" s="190"/>
      <c r="S126" s="190"/>
      <c r="T126" s="229"/>
      <c r="U126" s="190"/>
      <c r="V126" s="31"/>
      <c r="W126" s="31"/>
      <c r="X126" s="31"/>
      <c r="Y126" s="31"/>
      <c r="Z126" s="29"/>
    </row>
    <row r="127" spans="1:26" ht="15" hidden="1" x14ac:dyDescent="0.3">
      <c r="A127" s="38"/>
      <c r="B127" s="38"/>
      <c r="C127" s="232"/>
      <c r="D127" s="242">
        <v>54</v>
      </c>
      <c r="E127" s="234">
        <v>1.3759999999999999</v>
      </c>
      <c r="F127" s="233"/>
      <c r="G127" s="241"/>
      <c r="H127" s="235"/>
      <c r="I127" s="235"/>
      <c r="J127" s="228"/>
      <c r="K127" s="228"/>
      <c r="L127" s="228"/>
      <c r="M127" s="190"/>
      <c r="N127" s="190"/>
      <c r="O127" s="190"/>
      <c r="P127" s="190"/>
      <c r="Q127" s="190"/>
      <c r="R127" s="190"/>
      <c r="S127" s="190"/>
      <c r="T127" s="229"/>
      <c r="U127" s="190"/>
      <c r="V127" s="31"/>
      <c r="W127" s="31"/>
      <c r="X127" s="31"/>
      <c r="Y127" s="31"/>
      <c r="Z127" s="29"/>
    </row>
    <row r="128" spans="1:26" ht="15" hidden="1" x14ac:dyDescent="0.3">
      <c r="A128" s="38"/>
      <c r="B128" s="38"/>
      <c r="C128" s="232"/>
      <c r="D128" s="233">
        <v>55</v>
      </c>
      <c r="E128" s="234">
        <v>1.4279999999999999</v>
      </c>
      <c r="F128" s="233"/>
      <c r="G128" s="241"/>
      <c r="H128" s="235"/>
      <c r="I128" s="235"/>
      <c r="J128" s="228"/>
      <c r="K128" s="228"/>
      <c r="L128" s="228"/>
      <c r="M128" s="190"/>
      <c r="N128" s="190"/>
      <c r="O128" s="190"/>
      <c r="P128" s="190"/>
      <c r="Q128" s="190"/>
      <c r="R128" s="190"/>
      <c r="S128" s="190"/>
      <c r="T128" s="229"/>
      <c r="U128" s="190"/>
      <c r="V128" s="31"/>
      <c r="W128" s="31"/>
      <c r="X128" s="31"/>
      <c r="Y128" s="31"/>
      <c r="Z128" s="29"/>
    </row>
    <row r="129" spans="1:26" ht="15" hidden="1" x14ac:dyDescent="0.3">
      <c r="A129" s="38"/>
      <c r="B129" s="38"/>
      <c r="C129" s="232"/>
      <c r="D129" s="233">
        <v>56</v>
      </c>
      <c r="E129" s="234">
        <v>1.482</v>
      </c>
      <c r="F129" s="233"/>
      <c r="G129" s="241"/>
      <c r="H129" s="235"/>
      <c r="I129" s="235"/>
      <c r="J129" s="228"/>
      <c r="K129" s="228"/>
      <c r="L129" s="228"/>
      <c r="M129" s="190"/>
      <c r="N129" s="190"/>
      <c r="O129" s="190"/>
      <c r="P129" s="190"/>
      <c r="Q129" s="190"/>
      <c r="R129" s="190"/>
      <c r="S129" s="190"/>
      <c r="T129" s="229"/>
      <c r="U129" s="190"/>
      <c r="V129" s="31"/>
      <c r="W129" s="31"/>
      <c r="X129" s="31"/>
      <c r="Y129" s="31"/>
      <c r="Z129" s="29"/>
    </row>
    <row r="130" spans="1:26" ht="15" hidden="1" x14ac:dyDescent="0.3">
      <c r="A130" s="38"/>
      <c r="B130" s="38"/>
      <c r="C130" s="232"/>
      <c r="D130" s="233">
        <v>57</v>
      </c>
      <c r="E130" s="234">
        <v>1.5389999999999999</v>
      </c>
      <c r="F130" s="233"/>
      <c r="G130" s="241"/>
      <c r="H130" s="235"/>
      <c r="I130" s="235"/>
      <c r="J130" s="228"/>
      <c r="K130" s="228"/>
      <c r="L130" s="228"/>
      <c r="M130" s="190"/>
      <c r="N130" s="190"/>
      <c r="O130" s="190"/>
      <c r="P130" s="190"/>
      <c r="Q130" s="190"/>
      <c r="R130" s="190"/>
      <c r="S130" s="190"/>
      <c r="T130" s="229"/>
      <c r="U130" s="190"/>
      <c r="V130" s="31"/>
      <c r="W130" s="31"/>
      <c r="X130" s="31"/>
      <c r="Y130" s="31"/>
      <c r="Z130" s="29"/>
    </row>
    <row r="131" spans="1:26" ht="15" hidden="1" x14ac:dyDescent="0.3">
      <c r="A131" s="38"/>
      <c r="B131" s="38"/>
      <c r="C131" s="232"/>
      <c r="D131" s="233">
        <v>58</v>
      </c>
      <c r="E131" s="234">
        <v>1.6</v>
      </c>
      <c r="F131" s="233"/>
      <c r="G131" s="241"/>
      <c r="H131" s="235"/>
      <c r="I131" s="235"/>
      <c r="J131" s="228"/>
      <c r="K131" s="228"/>
      <c r="L131" s="228"/>
      <c r="M131" s="190"/>
      <c r="N131" s="190"/>
      <c r="O131" s="190"/>
      <c r="P131" s="190"/>
      <c r="Q131" s="190"/>
      <c r="R131" s="190"/>
      <c r="S131" s="190"/>
      <c r="T131" s="229"/>
      <c r="U131" s="190"/>
      <c r="V131" s="31"/>
      <c r="W131" s="31"/>
      <c r="X131" s="31"/>
      <c r="Y131" s="31"/>
      <c r="Z131" s="29"/>
    </row>
    <row r="132" spans="1:26" ht="15" hidden="1" x14ac:dyDescent="0.3">
      <c r="A132" s="38"/>
      <c r="B132" s="38"/>
      <c r="C132" s="232"/>
      <c r="D132" s="233">
        <v>59</v>
      </c>
      <c r="E132" s="234">
        <v>1.6639999999999999</v>
      </c>
      <c r="F132" s="233"/>
      <c r="G132" s="241"/>
      <c r="H132" s="235"/>
      <c r="I132" s="235"/>
      <c r="J132" s="228"/>
      <c r="K132" s="228"/>
      <c r="L132" s="228"/>
      <c r="M132" s="190"/>
      <c r="N132" s="190"/>
      <c r="O132" s="190"/>
      <c r="P132" s="190"/>
      <c r="Q132" s="190"/>
      <c r="R132" s="190"/>
      <c r="S132" s="190"/>
      <c r="T132" s="229"/>
      <c r="U132" s="190"/>
      <c r="V132" s="31"/>
      <c r="W132" s="31"/>
      <c r="X132" s="31"/>
      <c r="Y132" s="31"/>
      <c r="Z132" s="29"/>
    </row>
    <row r="133" spans="1:26" ht="15" hidden="1" x14ac:dyDescent="0.3">
      <c r="A133" s="38"/>
      <c r="B133" s="38"/>
      <c r="C133" s="232"/>
      <c r="D133" s="233">
        <v>60</v>
      </c>
      <c r="E133" s="234">
        <v>1.732</v>
      </c>
      <c r="F133" s="233"/>
      <c r="G133" s="241"/>
      <c r="H133" s="235"/>
      <c r="I133" s="235"/>
      <c r="J133" s="228"/>
      <c r="K133" s="228"/>
      <c r="L133" s="228"/>
      <c r="M133" s="190"/>
      <c r="N133" s="190"/>
      <c r="O133" s="190"/>
      <c r="P133" s="190"/>
      <c r="Q133" s="190"/>
      <c r="R133" s="190"/>
      <c r="S133" s="190"/>
      <c r="T133" s="229"/>
      <c r="U133" s="190"/>
      <c r="V133" s="31"/>
      <c r="W133" s="31"/>
      <c r="X133" s="31"/>
      <c r="Y133" s="31"/>
      <c r="Z133" s="29"/>
    </row>
    <row r="134" spans="1:26" ht="15" hidden="1" x14ac:dyDescent="0.3">
      <c r="A134" s="38"/>
      <c r="B134" s="38"/>
      <c r="C134" s="232"/>
      <c r="D134" s="233">
        <v>61</v>
      </c>
      <c r="E134" s="234">
        <v>1.804</v>
      </c>
      <c r="F134" s="233"/>
      <c r="G134" s="241"/>
      <c r="H134" s="235"/>
      <c r="I134" s="235"/>
      <c r="J134" s="228"/>
      <c r="K134" s="228"/>
      <c r="L134" s="228"/>
      <c r="M134" s="190"/>
      <c r="N134" s="190"/>
      <c r="O134" s="190"/>
      <c r="P134" s="190"/>
      <c r="Q134" s="190"/>
      <c r="R134" s="190"/>
      <c r="S134" s="190"/>
      <c r="T134" s="229"/>
      <c r="U134" s="190"/>
      <c r="V134" s="31"/>
      <c r="W134" s="31"/>
      <c r="X134" s="31"/>
      <c r="Y134" s="31"/>
      <c r="Z134" s="29"/>
    </row>
    <row r="135" spans="1:26" ht="15" hidden="1" x14ac:dyDescent="0.3">
      <c r="A135" s="38"/>
      <c r="B135" s="38"/>
      <c r="C135" s="232"/>
      <c r="D135" s="233">
        <v>62</v>
      </c>
      <c r="E135" s="234">
        <v>1.88</v>
      </c>
      <c r="F135" s="233"/>
      <c r="G135" s="241"/>
      <c r="H135" s="235"/>
      <c r="I135" s="235"/>
      <c r="J135" s="228"/>
      <c r="K135" s="228"/>
      <c r="L135" s="228"/>
      <c r="M135" s="190"/>
      <c r="N135" s="190"/>
      <c r="O135" s="190"/>
      <c r="P135" s="190"/>
      <c r="Q135" s="190"/>
      <c r="R135" s="190"/>
      <c r="S135" s="190"/>
      <c r="T135" s="229"/>
      <c r="U135" s="190"/>
      <c r="V135" s="31"/>
      <c r="W135" s="31"/>
      <c r="X135" s="31"/>
      <c r="Y135" s="31"/>
      <c r="Z135" s="29"/>
    </row>
    <row r="136" spans="1:26" ht="15" hidden="1" x14ac:dyDescent="0.3">
      <c r="A136" s="38"/>
      <c r="B136" s="38"/>
      <c r="C136" s="232"/>
      <c r="D136" s="233">
        <v>63</v>
      </c>
      <c r="E136" s="234">
        <v>1.962</v>
      </c>
      <c r="F136" s="233"/>
      <c r="G136" s="241"/>
      <c r="H136" s="235"/>
      <c r="I136" s="235"/>
      <c r="J136" s="228"/>
      <c r="K136" s="228"/>
      <c r="L136" s="228"/>
      <c r="M136" s="190"/>
      <c r="N136" s="190"/>
      <c r="O136" s="190"/>
      <c r="P136" s="190"/>
      <c r="Q136" s="190"/>
      <c r="R136" s="190"/>
      <c r="S136" s="190"/>
      <c r="T136" s="229"/>
      <c r="U136" s="190"/>
      <c r="V136" s="31"/>
      <c r="W136" s="31"/>
      <c r="X136" s="31"/>
      <c r="Y136" s="31"/>
      <c r="Z136" s="29"/>
    </row>
    <row r="137" spans="1:26" ht="15" hidden="1" x14ac:dyDescent="0.3">
      <c r="A137" s="38"/>
      <c r="B137" s="38"/>
      <c r="C137" s="232"/>
      <c r="D137" s="233">
        <v>64</v>
      </c>
      <c r="E137" s="234">
        <v>2.0499999999999998</v>
      </c>
      <c r="F137" s="233"/>
      <c r="G137" s="241"/>
      <c r="H137" s="235"/>
      <c r="I137" s="235"/>
      <c r="J137" s="228"/>
      <c r="K137" s="228"/>
      <c r="L137" s="228"/>
      <c r="M137" s="190"/>
      <c r="N137" s="190"/>
      <c r="O137" s="190"/>
      <c r="P137" s="190"/>
      <c r="Q137" s="190"/>
      <c r="R137" s="190"/>
      <c r="S137" s="190"/>
      <c r="T137" s="229"/>
      <c r="U137" s="190"/>
      <c r="V137" s="31"/>
      <c r="W137" s="31"/>
      <c r="X137" s="31"/>
      <c r="Y137" s="31"/>
      <c r="Z137" s="29"/>
    </row>
    <row r="138" spans="1:26" ht="15" hidden="1" x14ac:dyDescent="0.3">
      <c r="A138" s="38"/>
      <c r="B138" s="38"/>
      <c r="C138" s="232"/>
      <c r="D138" s="233">
        <v>65</v>
      </c>
      <c r="E138" s="234">
        <v>2.1440000000000001</v>
      </c>
      <c r="F138" s="233"/>
      <c r="G138" s="241"/>
      <c r="H138" s="235"/>
      <c r="I138" s="235"/>
      <c r="J138" s="228"/>
      <c r="K138" s="228"/>
      <c r="L138" s="228"/>
      <c r="M138" s="190"/>
      <c r="N138" s="190"/>
      <c r="O138" s="190"/>
      <c r="P138" s="190"/>
      <c r="Q138" s="190"/>
      <c r="R138" s="190"/>
      <c r="S138" s="190"/>
      <c r="T138" s="229"/>
      <c r="U138" s="190"/>
      <c r="V138" s="31"/>
      <c r="W138" s="31"/>
      <c r="X138" s="31"/>
      <c r="Y138" s="31"/>
      <c r="Z138" s="29"/>
    </row>
    <row r="139" spans="1:26" ht="15" hidden="1" x14ac:dyDescent="0.3">
      <c r="A139" s="38"/>
      <c r="B139" s="38"/>
      <c r="C139" s="232"/>
      <c r="D139" s="233">
        <v>66</v>
      </c>
      <c r="E139" s="234">
        <v>2.246</v>
      </c>
      <c r="F139" s="233"/>
      <c r="G139" s="241"/>
      <c r="H139" s="235"/>
      <c r="I139" s="235"/>
      <c r="J139" s="228"/>
      <c r="K139" s="228"/>
      <c r="L139" s="228"/>
      <c r="M139" s="190"/>
      <c r="N139" s="190"/>
      <c r="O139" s="190"/>
      <c r="P139" s="190"/>
      <c r="Q139" s="190"/>
      <c r="R139" s="190"/>
      <c r="S139" s="190"/>
      <c r="T139" s="229"/>
      <c r="U139" s="190"/>
      <c r="V139" s="31"/>
      <c r="W139" s="31"/>
      <c r="X139" s="31"/>
      <c r="Y139" s="31"/>
      <c r="Z139" s="29"/>
    </row>
    <row r="140" spans="1:26" ht="15" hidden="1" x14ac:dyDescent="0.3">
      <c r="A140" s="38"/>
      <c r="B140" s="38"/>
      <c r="C140" s="232"/>
      <c r="D140" s="233">
        <v>67</v>
      </c>
      <c r="E140" s="234">
        <v>2.355</v>
      </c>
      <c r="F140" s="233"/>
      <c r="G140" s="241"/>
      <c r="H140" s="235"/>
      <c r="I140" s="235"/>
      <c r="J140" s="228"/>
      <c r="K140" s="228"/>
      <c r="L140" s="228"/>
      <c r="M140" s="190"/>
      <c r="N140" s="190"/>
      <c r="O140" s="190"/>
      <c r="P140" s="190"/>
      <c r="Q140" s="190"/>
      <c r="R140" s="190"/>
      <c r="S140" s="190"/>
      <c r="T140" s="229"/>
      <c r="U140" s="190"/>
      <c r="V140" s="31"/>
      <c r="W140" s="31"/>
      <c r="X140" s="31"/>
      <c r="Y140" s="31"/>
      <c r="Z140" s="29"/>
    </row>
    <row r="141" spans="1:26" ht="15" hidden="1" x14ac:dyDescent="0.3">
      <c r="A141" s="38"/>
      <c r="B141" s="38"/>
      <c r="C141" s="232"/>
      <c r="D141" s="233">
        <v>68</v>
      </c>
      <c r="E141" s="234">
        <v>2.4750000000000001</v>
      </c>
      <c r="F141" s="233"/>
      <c r="G141" s="241"/>
      <c r="H141" s="235"/>
      <c r="I141" s="235"/>
      <c r="J141" s="228"/>
      <c r="K141" s="228"/>
      <c r="L141" s="228"/>
      <c r="M141" s="190"/>
      <c r="N141" s="190"/>
      <c r="O141" s="190"/>
      <c r="P141" s="190"/>
      <c r="Q141" s="190"/>
      <c r="R141" s="190"/>
      <c r="S141" s="190"/>
      <c r="T141" s="229"/>
      <c r="U141" s="190"/>
      <c r="V141" s="31"/>
      <c r="W141" s="31"/>
      <c r="X141" s="31"/>
      <c r="Y141" s="31"/>
      <c r="Z141" s="29"/>
    </row>
    <row r="142" spans="1:26" ht="15" hidden="1" x14ac:dyDescent="0.3">
      <c r="A142" s="38"/>
      <c r="B142" s="38"/>
      <c r="C142" s="232"/>
      <c r="D142" s="233">
        <v>69</v>
      </c>
      <c r="E142" s="234">
        <v>2.605</v>
      </c>
      <c r="F142" s="233"/>
      <c r="G142" s="241"/>
      <c r="H142" s="235"/>
      <c r="I142" s="235"/>
      <c r="J142" s="228"/>
      <c r="K142" s="228"/>
      <c r="L142" s="228"/>
      <c r="M142" s="190"/>
      <c r="N142" s="190"/>
      <c r="O142" s="190"/>
      <c r="P142" s="190"/>
      <c r="Q142" s="190"/>
      <c r="R142" s="190"/>
      <c r="S142" s="190"/>
      <c r="T142" s="229"/>
      <c r="U142" s="190"/>
      <c r="V142" s="31"/>
      <c r="W142" s="31"/>
      <c r="X142" s="31"/>
      <c r="Y142" s="31"/>
      <c r="Z142" s="29"/>
    </row>
    <row r="143" spans="1:26" ht="15" hidden="1" x14ac:dyDescent="0.3">
      <c r="A143" s="38"/>
      <c r="B143" s="38"/>
      <c r="C143" s="232"/>
      <c r="D143" s="233">
        <v>70</v>
      </c>
      <c r="E143" s="234">
        <v>2.7469999999999999</v>
      </c>
      <c r="F143" s="233"/>
      <c r="G143" s="241"/>
      <c r="H143" s="235"/>
      <c r="I143" s="235"/>
      <c r="J143" s="228"/>
      <c r="K143" s="228"/>
      <c r="L143" s="228"/>
      <c r="M143" s="190"/>
      <c r="N143" s="190"/>
      <c r="O143" s="190"/>
      <c r="P143" s="190"/>
      <c r="Q143" s="190"/>
      <c r="R143" s="190"/>
      <c r="S143" s="190"/>
      <c r="T143" s="229"/>
      <c r="U143" s="190"/>
      <c r="V143" s="31"/>
      <c r="W143" s="31"/>
      <c r="X143" s="31"/>
      <c r="Y143" s="31"/>
      <c r="Z143" s="29"/>
    </row>
    <row r="144" spans="1:26" ht="15" hidden="1" x14ac:dyDescent="0.3">
      <c r="A144" s="38"/>
      <c r="B144" s="38"/>
      <c r="C144" s="232"/>
      <c r="D144" s="233">
        <v>71</v>
      </c>
      <c r="E144" s="234">
        <v>2.9039999999999999</v>
      </c>
      <c r="F144" s="233"/>
      <c r="G144" s="241"/>
      <c r="H144" s="235"/>
      <c r="I144" s="235"/>
      <c r="J144" s="228"/>
      <c r="K144" s="228"/>
      <c r="L144" s="228"/>
      <c r="M144" s="190"/>
      <c r="N144" s="190"/>
      <c r="O144" s="190"/>
      <c r="P144" s="190"/>
      <c r="Q144" s="190"/>
      <c r="R144" s="190"/>
      <c r="S144" s="190"/>
      <c r="T144" s="229"/>
      <c r="U144" s="190"/>
      <c r="V144" s="31"/>
      <c r="W144" s="31"/>
      <c r="X144" s="31"/>
      <c r="Y144" s="31"/>
      <c r="Z144" s="29"/>
    </row>
    <row r="145" spans="1:26" ht="15" hidden="1" x14ac:dyDescent="0.3">
      <c r="A145" s="38"/>
      <c r="B145" s="38"/>
      <c r="C145" s="232"/>
      <c r="D145" s="233">
        <v>72</v>
      </c>
      <c r="E145" s="234">
        <v>3.077</v>
      </c>
      <c r="F145" s="233"/>
      <c r="G145" s="241"/>
      <c r="H145" s="235"/>
      <c r="I145" s="235"/>
      <c r="J145" s="228"/>
      <c r="K145" s="228"/>
      <c r="L145" s="228"/>
      <c r="M145" s="190"/>
      <c r="N145" s="190"/>
      <c r="O145" s="190"/>
      <c r="P145" s="190"/>
      <c r="Q145" s="190"/>
      <c r="R145" s="190"/>
      <c r="S145" s="190"/>
      <c r="T145" s="229"/>
      <c r="U145" s="190"/>
      <c r="V145" s="31"/>
      <c r="W145" s="31"/>
      <c r="X145" s="31"/>
      <c r="Y145" s="31"/>
      <c r="Z145" s="29"/>
    </row>
    <row r="146" spans="1:26" ht="15" hidden="1" x14ac:dyDescent="0.3">
      <c r="A146" s="38"/>
      <c r="B146" s="38"/>
      <c r="C146" s="232"/>
      <c r="D146" s="233">
        <v>73</v>
      </c>
      <c r="E146" s="234">
        <v>3.27</v>
      </c>
      <c r="F146" s="233"/>
      <c r="G146" s="241"/>
      <c r="H146" s="235"/>
      <c r="I146" s="235"/>
      <c r="J146" s="228"/>
      <c r="K146" s="228"/>
      <c r="L146" s="228"/>
      <c r="M146" s="190"/>
      <c r="N146" s="190"/>
      <c r="O146" s="190"/>
      <c r="P146" s="190"/>
      <c r="Q146" s="190"/>
      <c r="R146" s="190"/>
      <c r="S146" s="190"/>
      <c r="T146" s="229"/>
      <c r="U146" s="190"/>
      <c r="V146" s="31"/>
      <c r="W146" s="31"/>
      <c r="X146" s="31"/>
      <c r="Y146" s="31"/>
      <c r="Z146" s="29"/>
    </row>
    <row r="147" spans="1:26" ht="15" hidden="1" x14ac:dyDescent="0.3">
      <c r="A147" s="38"/>
      <c r="B147" s="38"/>
      <c r="C147" s="232"/>
      <c r="D147" s="233">
        <v>74</v>
      </c>
      <c r="E147" s="234">
        <v>3.4870000000000001</v>
      </c>
      <c r="F147" s="233"/>
      <c r="G147" s="241"/>
      <c r="H147" s="235"/>
      <c r="I147" s="235"/>
      <c r="J147" s="228"/>
      <c r="K147" s="228"/>
      <c r="L147" s="228"/>
      <c r="M147" s="190"/>
      <c r="N147" s="190"/>
      <c r="O147" s="190"/>
      <c r="P147" s="190"/>
      <c r="Q147" s="190"/>
      <c r="R147" s="190"/>
      <c r="S147" s="190"/>
      <c r="T147" s="229"/>
      <c r="U147" s="190"/>
      <c r="V147" s="31"/>
      <c r="W147" s="31"/>
      <c r="X147" s="31"/>
      <c r="Y147" s="31"/>
      <c r="Z147" s="29"/>
    </row>
    <row r="148" spans="1:26" ht="15" hidden="1" x14ac:dyDescent="0.3">
      <c r="A148" s="38"/>
      <c r="B148" s="38"/>
      <c r="C148" s="232"/>
      <c r="D148" s="233">
        <v>75</v>
      </c>
      <c r="E148" s="234">
        <v>3.7320000000000002</v>
      </c>
      <c r="F148" s="233"/>
      <c r="G148" s="241"/>
      <c r="H148" s="235"/>
      <c r="I148" s="235"/>
      <c r="J148" s="228"/>
      <c r="K148" s="228"/>
      <c r="L148" s="228"/>
      <c r="M148" s="190"/>
      <c r="N148" s="190"/>
      <c r="O148" s="190"/>
      <c r="P148" s="190"/>
      <c r="Q148" s="190"/>
      <c r="R148" s="190"/>
      <c r="S148" s="190"/>
      <c r="T148" s="229"/>
      <c r="U148" s="190"/>
      <c r="V148" s="31"/>
      <c r="W148" s="31"/>
      <c r="X148" s="31"/>
      <c r="Y148" s="31"/>
      <c r="Z148" s="29"/>
    </row>
    <row r="149" spans="1:26" ht="15" hidden="1" x14ac:dyDescent="0.3">
      <c r="A149" s="38"/>
      <c r="B149" s="38"/>
      <c r="C149" s="232"/>
      <c r="D149" s="233">
        <v>76</v>
      </c>
      <c r="E149" s="234">
        <v>4.01</v>
      </c>
      <c r="F149" s="233"/>
      <c r="G149" s="241"/>
      <c r="H149" s="235"/>
      <c r="I149" s="235"/>
      <c r="J149" s="228"/>
      <c r="K149" s="228"/>
      <c r="L149" s="228"/>
      <c r="M149" s="190"/>
      <c r="N149" s="190"/>
      <c r="O149" s="190"/>
      <c r="P149" s="190"/>
      <c r="Q149" s="190"/>
      <c r="R149" s="190"/>
      <c r="S149" s="190"/>
      <c r="T149" s="229"/>
      <c r="U149" s="190"/>
      <c r="V149" s="31"/>
      <c r="W149" s="31"/>
      <c r="X149" s="31"/>
      <c r="Y149" s="31"/>
      <c r="Z149" s="29"/>
    </row>
    <row r="150" spans="1:26" ht="15" hidden="1" x14ac:dyDescent="0.3">
      <c r="A150" s="38"/>
      <c r="B150" s="38"/>
      <c r="C150" s="232"/>
      <c r="D150" s="233">
        <v>77</v>
      </c>
      <c r="E150" s="234">
        <v>4.3310000000000004</v>
      </c>
      <c r="F150" s="233"/>
      <c r="G150" s="241"/>
      <c r="H150" s="235"/>
      <c r="I150" s="235"/>
      <c r="J150" s="228"/>
      <c r="K150" s="228"/>
      <c r="L150" s="228"/>
      <c r="M150" s="190"/>
      <c r="N150" s="190"/>
      <c r="O150" s="190"/>
      <c r="P150" s="190"/>
      <c r="Q150" s="190"/>
      <c r="R150" s="190"/>
      <c r="S150" s="190"/>
      <c r="T150" s="229"/>
      <c r="U150" s="190"/>
      <c r="V150" s="31"/>
      <c r="W150" s="31"/>
      <c r="X150" s="31"/>
      <c r="Y150" s="31"/>
      <c r="Z150" s="29"/>
    </row>
    <row r="151" spans="1:26" ht="15" hidden="1" x14ac:dyDescent="0.3">
      <c r="A151" s="38"/>
      <c r="B151" s="38"/>
      <c r="C151" s="232"/>
      <c r="D151" s="233">
        <v>78</v>
      </c>
      <c r="E151" s="234">
        <v>4.7039999999999997</v>
      </c>
      <c r="F151" s="233"/>
      <c r="G151" s="241"/>
      <c r="H151" s="235"/>
      <c r="I151" s="235"/>
      <c r="J151" s="228"/>
      <c r="K151" s="228"/>
      <c r="L151" s="228"/>
      <c r="M151" s="190"/>
      <c r="N151" s="190"/>
      <c r="O151" s="190"/>
      <c r="P151" s="190"/>
      <c r="Q151" s="190"/>
      <c r="R151" s="190"/>
      <c r="S151" s="190"/>
      <c r="T151" s="229"/>
      <c r="U151" s="190"/>
      <c r="V151" s="31"/>
      <c r="W151" s="31"/>
      <c r="X151" s="31"/>
      <c r="Y151" s="31"/>
      <c r="Z151" s="29"/>
    </row>
    <row r="152" spans="1:26" ht="15" hidden="1" x14ac:dyDescent="0.3">
      <c r="A152" s="38"/>
      <c r="B152" s="38"/>
      <c r="C152" s="232"/>
      <c r="D152" s="233">
        <v>79</v>
      </c>
      <c r="E152" s="234">
        <v>5.1440000000000001</v>
      </c>
      <c r="F152" s="233"/>
      <c r="G152" s="241"/>
      <c r="H152" s="235"/>
      <c r="I152" s="235"/>
      <c r="J152" s="228"/>
      <c r="K152" s="228"/>
      <c r="L152" s="228"/>
      <c r="M152" s="190"/>
      <c r="N152" s="190"/>
      <c r="O152" s="190"/>
      <c r="P152" s="190"/>
      <c r="Q152" s="190"/>
      <c r="R152" s="190"/>
      <c r="S152" s="190"/>
      <c r="T152" s="229"/>
      <c r="U152" s="190"/>
      <c r="V152" s="31"/>
      <c r="W152" s="31"/>
      <c r="X152" s="31"/>
      <c r="Y152" s="31"/>
      <c r="Z152" s="29"/>
    </row>
    <row r="153" spans="1:26" ht="15" hidden="1" x14ac:dyDescent="0.3">
      <c r="A153" s="38"/>
      <c r="B153" s="38"/>
      <c r="C153" s="232"/>
      <c r="D153" s="233">
        <v>80</v>
      </c>
      <c r="E153" s="234">
        <v>5.6710000000000003</v>
      </c>
      <c r="F153" s="233"/>
      <c r="G153" s="241"/>
      <c r="H153" s="235"/>
      <c r="I153" s="235"/>
      <c r="J153" s="228"/>
      <c r="K153" s="228"/>
      <c r="L153" s="228"/>
      <c r="M153" s="190"/>
      <c r="N153" s="190"/>
      <c r="O153" s="190"/>
      <c r="P153" s="190"/>
      <c r="Q153" s="190"/>
      <c r="R153" s="190"/>
      <c r="S153" s="190"/>
      <c r="T153" s="229"/>
      <c r="U153" s="190"/>
      <c r="V153" s="31"/>
      <c r="W153" s="31"/>
      <c r="X153" s="31"/>
      <c r="Y153" s="31"/>
      <c r="Z153" s="29"/>
    </row>
    <row r="154" spans="1:26" ht="15" hidden="1" x14ac:dyDescent="0.3">
      <c r="A154" s="38"/>
      <c r="B154" s="38"/>
      <c r="C154" s="232"/>
      <c r="D154" s="233">
        <v>81</v>
      </c>
      <c r="E154" s="234">
        <v>6.3129999999999997</v>
      </c>
      <c r="F154" s="233"/>
      <c r="G154" s="241"/>
      <c r="H154" s="235"/>
      <c r="I154" s="235"/>
      <c r="J154" s="228"/>
      <c r="K154" s="228"/>
      <c r="L154" s="228"/>
      <c r="M154" s="190"/>
      <c r="N154" s="190"/>
      <c r="O154" s="190"/>
      <c r="P154" s="190"/>
      <c r="Q154" s="190"/>
      <c r="R154" s="190"/>
      <c r="S154" s="190"/>
      <c r="T154" s="229"/>
      <c r="U154" s="190"/>
      <c r="V154" s="31"/>
      <c r="W154" s="31"/>
      <c r="X154" s="31"/>
      <c r="Y154" s="31"/>
      <c r="Z154" s="29"/>
    </row>
    <row r="155" spans="1:26" ht="15" hidden="1" x14ac:dyDescent="0.3">
      <c r="A155" s="38"/>
      <c r="B155" s="38"/>
      <c r="C155" s="232"/>
      <c r="D155" s="233">
        <v>82</v>
      </c>
      <c r="E155" s="234">
        <v>7.1150000000000002</v>
      </c>
      <c r="F155" s="233"/>
      <c r="G155" s="241"/>
      <c r="H155" s="235"/>
      <c r="I155" s="235"/>
      <c r="J155" s="228"/>
      <c r="K155" s="228"/>
      <c r="L155" s="228"/>
      <c r="M155" s="190"/>
      <c r="N155" s="190"/>
      <c r="O155" s="190"/>
      <c r="P155" s="190"/>
      <c r="Q155" s="190"/>
      <c r="R155" s="190"/>
      <c r="S155" s="190"/>
      <c r="T155" s="229"/>
      <c r="U155" s="190"/>
      <c r="V155" s="31"/>
      <c r="W155" s="31"/>
      <c r="X155" s="31"/>
      <c r="Y155" s="31"/>
      <c r="Z155" s="29"/>
    </row>
    <row r="156" spans="1:26" ht="15" hidden="1" x14ac:dyDescent="0.3">
      <c r="A156" s="38"/>
      <c r="B156" s="38"/>
      <c r="C156" s="232"/>
      <c r="D156" s="233">
        <v>83</v>
      </c>
      <c r="E156" s="234">
        <v>8.1440000000000001</v>
      </c>
      <c r="F156" s="233"/>
      <c r="G156" s="241"/>
      <c r="H156" s="235"/>
      <c r="I156" s="235"/>
      <c r="J156" s="228"/>
      <c r="K156" s="228"/>
      <c r="L156" s="228"/>
      <c r="M156" s="190"/>
      <c r="N156" s="190"/>
      <c r="O156" s="190"/>
      <c r="P156" s="190"/>
      <c r="Q156" s="190"/>
      <c r="R156" s="190"/>
      <c r="S156" s="190"/>
      <c r="T156" s="229"/>
      <c r="U156" s="190"/>
      <c r="V156" s="31"/>
      <c r="W156" s="31"/>
      <c r="X156" s="31"/>
      <c r="Y156" s="31"/>
      <c r="Z156" s="29"/>
    </row>
    <row r="157" spans="1:26" ht="15" hidden="1" x14ac:dyDescent="0.3">
      <c r="A157" s="38"/>
      <c r="B157" s="38"/>
      <c r="C157" s="232"/>
      <c r="D157" s="233">
        <v>84</v>
      </c>
      <c r="E157" s="234">
        <v>9.5139999999999993</v>
      </c>
      <c r="F157" s="233"/>
      <c r="G157" s="241"/>
      <c r="H157" s="235"/>
      <c r="I157" s="235"/>
      <c r="J157" s="228"/>
      <c r="K157" s="228"/>
      <c r="L157" s="228"/>
      <c r="M157" s="190"/>
      <c r="N157" s="190"/>
      <c r="O157" s="190"/>
      <c r="P157" s="190"/>
      <c r="Q157" s="190"/>
      <c r="R157" s="190"/>
      <c r="S157" s="190"/>
      <c r="T157" s="229"/>
      <c r="U157" s="190"/>
      <c r="V157" s="31"/>
      <c r="W157" s="31"/>
      <c r="X157" s="31"/>
      <c r="Y157" s="31"/>
      <c r="Z157" s="29"/>
    </row>
    <row r="158" spans="1:26" ht="15" hidden="1" x14ac:dyDescent="0.3">
      <c r="A158" s="38"/>
      <c r="B158" s="38"/>
      <c r="C158" s="232"/>
      <c r="D158" s="233">
        <v>85</v>
      </c>
      <c r="E158" s="234">
        <v>11.43</v>
      </c>
      <c r="F158" s="233"/>
      <c r="G158" s="241"/>
      <c r="H158" s="235"/>
      <c r="I158" s="235"/>
      <c r="J158" s="228"/>
      <c r="K158" s="228"/>
      <c r="L158" s="228"/>
      <c r="M158" s="190"/>
      <c r="N158" s="190"/>
      <c r="O158" s="190"/>
      <c r="P158" s="190"/>
      <c r="Q158" s="190"/>
      <c r="R158" s="190"/>
      <c r="S158" s="190"/>
      <c r="T158" s="229"/>
      <c r="U158" s="190"/>
      <c r="V158" s="31"/>
      <c r="W158" s="31"/>
      <c r="X158" s="31"/>
      <c r="Y158" s="31"/>
      <c r="Z158" s="29"/>
    </row>
    <row r="159" spans="1:26" ht="15" hidden="1" x14ac:dyDescent="0.3">
      <c r="A159" s="38"/>
      <c r="B159" s="38"/>
      <c r="C159" s="232"/>
      <c r="D159" s="233">
        <v>86</v>
      </c>
      <c r="E159" s="234">
        <v>14.3</v>
      </c>
      <c r="F159" s="233"/>
      <c r="G159" s="241"/>
      <c r="H159" s="235"/>
      <c r="I159" s="235"/>
      <c r="J159" s="228"/>
      <c r="K159" s="228"/>
      <c r="L159" s="228"/>
      <c r="M159" s="190"/>
      <c r="N159" s="190"/>
      <c r="O159" s="190"/>
      <c r="P159" s="190"/>
      <c r="Q159" s="190"/>
      <c r="R159" s="190"/>
      <c r="S159" s="190"/>
      <c r="T159" s="229"/>
      <c r="U159" s="190"/>
      <c r="V159" s="31"/>
      <c r="W159" s="31"/>
      <c r="X159" s="31"/>
      <c r="Y159" s="31"/>
      <c r="Z159" s="29"/>
    </row>
    <row r="160" spans="1:26" ht="15" hidden="1" x14ac:dyDescent="0.3">
      <c r="A160" s="38"/>
      <c r="B160" s="38"/>
      <c r="C160" s="232"/>
      <c r="D160" s="233">
        <v>87</v>
      </c>
      <c r="E160" s="234">
        <v>19.081</v>
      </c>
      <c r="F160" s="233"/>
      <c r="G160" s="241"/>
      <c r="H160" s="235"/>
      <c r="I160" s="235"/>
      <c r="J160" s="228"/>
      <c r="K160" s="228"/>
      <c r="L160" s="228"/>
      <c r="M160" s="190"/>
      <c r="N160" s="190"/>
      <c r="O160" s="190"/>
      <c r="P160" s="190"/>
      <c r="Q160" s="190"/>
      <c r="R160" s="190"/>
      <c r="S160" s="190"/>
      <c r="T160" s="229"/>
      <c r="U160" s="190"/>
      <c r="V160" s="31"/>
      <c r="W160" s="31"/>
      <c r="X160" s="31"/>
      <c r="Y160" s="31"/>
      <c r="Z160" s="29"/>
    </row>
    <row r="161" spans="1:26" ht="15" hidden="1" x14ac:dyDescent="0.3">
      <c r="A161" s="38"/>
      <c r="B161" s="38"/>
      <c r="C161" s="232"/>
      <c r="D161" s="233">
        <v>88</v>
      </c>
      <c r="E161" s="234">
        <v>28.635999999999999</v>
      </c>
      <c r="F161" s="233"/>
      <c r="G161" s="241"/>
      <c r="H161" s="235"/>
      <c r="I161" s="235"/>
      <c r="J161" s="228"/>
      <c r="K161" s="228"/>
      <c r="L161" s="228"/>
      <c r="M161" s="190"/>
      <c r="N161" s="190"/>
      <c r="O161" s="190"/>
      <c r="P161" s="190"/>
      <c r="Q161" s="190"/>
      <c r="R161" s="190"/>
      <c r="S161" s="190"/>
      <c r="T161" s="229"/>
      <c r="U161" s="190"/>
      <c r="V161" s="31"/>
      <c r="W161" s="31"/>
      <c r="X161" s="31"/>
      <c r="Y161" s="31"/>
      <c r="Z161" s="29"/>
    </row>
    <row r="162" spans="1:26" ht="15" hidden="1" x14ac:dyDescent="0.3">
      <c r="A162" s="38"/>
      <c r="B162" s="38"/>
      <c r="C162" s="232"/>
      <c r="D162" s="233">
        <v>89</v>
      </c>
      <c r="E162" s="234">
        <v>57.29</v>
      </c>
      <c r="F162" s="233"/>
      <c r="G162" s="241"/>
      <c r="H162" s="235"/>
      <c r="I162" s="235"/>
      <c r="J162" s="228"/>
      <c r="K162" s="228"/>
      <c r="L162" s="228"/>
      <c r="M162" s="190"/>
      <c r="N162" s="190"/>
      <c r="O162" s="190"/>
      <c r="P162" s="190"/>
      <c r="Q162" s="190"/>
      <c r="R162" s="190"/>
      <c r="S162" s="190"/>
      <c r="T162" s="229"/>
      <c r="U162" s="190"/>
      <c r="V162" s="31"/>
      <c r="W162" s="31"/>
      <c r="X162" s="31"/>
      <c r="Y162" s="31"/>
      <c r="Z162" s="29"/>
    </row>
    <row r="163" spans="1:26" ht="15.6" hidden="1" thickBot="1" x14ac:dyDescent="0.35">
      <c r="A163" s="38"/>
      <c r="B163" s="38"/>
      <c r="C163" s="243"/>
      <c r="D163" s="244">
        <v>90</v>
      </c>
      <c r="E163" s="245">
        <v>0</v>
      </c>
      <c r="F163" s="244"/>
      <c r="G163" s="246"/>
      <c r="H163" s="247"/>
      <c r="I163" s="247"/>
      <c r="J163" s="248"/>
      <c r="K163" s="248"/>
      <c r="L163" s="228"/>
      <c r="M163" s="190"/>
      <c r="N163" s="190"/>
      <c r="O163" s="190"/>
      <c r="P163" s="190"/>
      <c r="Q163" s="190"/>
      <c r="R163" s="190"/>
      <c r="S163" s="190"/>
      <c r="T163" s="229"/>
      <c r="U163" s="190"/>
      <c r="V163" s="31"/>
      <c r="W163" s="31"/>
      <c r="X163" s="31"/>
      <c r="Y163" s="31"/>
      <c r="Z163" s="29"/>
    </row>
    <row r="164" spans="1:26" ht="15.6" thickTop="1" x14ac:dyDescent="0.3">
      <c r="A164" s="38"/>
      <c r="B164" s="38"/>
      <c r="C164" s="282" t="s">
        <v>977</v>
      </c>
      <c r="D164" s="283"/>
      <c r="E164" s="283"/>
      <c r="F164" s="283"/>
      <c r="G164" s="283"/>
      <c r="H164" s="283"/>
      <c r="I164" s="283"/>
      <c r="J164" s="283"/>
      <c r="K164" s="249"/>
      <c r="L164" s="228"/>
      <c r="M164" s="190"/>
      <c r="N164" s="190"/>
      <c r="O164" s="190"/>
      <c r="P164" s="190"/>
      <c r="Q164" s="190"/>
      <c r="R164" s="190"/>
      <c r="S164" s="190"/>
      <c r="T164" s="229"/>
      <c r="U164" s="190"/>
      <c r="V164" s="31"/>
      <c r="W164" s="31"/>
      <c r="X164" s="31"/>
      <c r="Y164" s="31"/>
      <c r="Z164" s="29"/>
    </row>
    <row r="165" spans="1:26" x14ac:dyDescent="0.3">
      <c r="A165" s="190"/>
      <c r="B165" s="190"/>
      <c r="C165" s="190"/>
      <c r="D165" s="190"/>
      <c r="E165" s="190"/>
      <c r="F165" s="190"/>
      <c r="G165" s="190"/>
      <c r="H165" s="190"/>
      <c r="I165" s="190"/>
      <c r="J165" s="190"/>
      <c r="K165" s="190"/>
      <c r="L165" s="190"/>
      <c r="M165" s="190"/>
      <c r="N165" s="190"/>
      <c r="O165" s="190"/>
      <c r="P165" s="190"/>
      <c r="Q165" s="190"/>
      <c r="R165" s="190"/>
      <c r="S165" s="190"/>
      <c r="T165" s="229"/>
      <c r="U165" s="190"/>
      <c r="V165" s="31"/>
      <c r="W165" s="31"/>
      <c r="X165" s="31"/>
      <c r="Y165" s="31"/>
      <c r="Z165" s="29"/>
    </row>
    <row r="166" spans="1:26" x14ac:dyDescent="0.3">
      <c r="A166" s="190"/>
      <c r="B166" s="190"/>
      <c r="C166" s="190"/>
      <c r="D166" s="190"/>
      <c r="E166" s="190"/>
      <c r="F166" s="190"/>
      <c r="G166" s="190"/>
      <c r="H166" s="190"/>
      <c r="I166" s="190"/>
      <c r="J166" s="190"/>
      <c r="K166" s="190"/>
      <c r="L166" s="190"/>
      <c r="M166" s="190"/>
      <c r="N166" s="190"/>
      <c r="O166" s="190"/>
      <c r="P166" s="190"/>
      <c r="Q166" s="190"/>
      <c r="R166" s="190"/>
      <c r="S166" s="190"/>
      <c r="T166" s="229"/>
      <c r="U166" s="190"/>
      <c r="V166" s="31"/>
      <c r="W166" s="31"/>
      <c r="X166" s="31"/>
      <c r="Y166" s="31"/>
      <c r="Z166" s="29"/>
    </row>
    <row r="167" spans="1:26" x14ac:dyDescent="0.3">
      <c r="A167" s="190"/>
      <c r="B167" s="190"/>
      <c r="C167" s="190"/>
      <c r="D167" s="190"/>
      <c r="E167" s="190"/>
      <c r="F167" s="190"/>
      <c r="G167" s="190"/>
      <c r="H167" s="190"/>
      <c r="I167" s="190"/>
      <c r="J167" s="190"/>
      <c r="K167" s="190"/>
      <c r="L167" s="190"/>
      <c r="M167" s="190"/>
      <c r="N167" s="190"/>
      <c r="O167" s="190"/>
      <c r="P167" s="190"/>
      <c r="Q167" s="190"/>
      <c r="R167" s="190"/>
      <c r="S167" s="190"/>
      <c r="T167" s="229"/>
      <c r="U167" s="190"/>
      <c r="V167" s="31"/>
      <c r="W167" s="31"/>
      <c r="X167" s="31"/>
      <c r="Y167" s="31"/>
      <c r="Z167" s="29"/>
    </row>
    <row r="168" spans="1:26" ht="15" thickBot="1" x14ac:dyDescent="0.35">
      <c r="A168" s="190"/>
      <c r="B168" s="190"/>
      <c r="C168" s="190"/>
      <c r="D168" s="190"/>
      <c r="E168" s="190"/>
      <c r="F168" s="190"/>
      <c r="G168" s="190"/>
      <c r="H168" s="190"/>
      <c r="I168" s="190"/>
      <c r="J168" s="190"/>
      <c r="K168" s="250"/>
      <c r="L168" s="250"/>
      <c r="M168" s="250"/>
      <c r="N168" s="250"/>
      <c r="O168" s="250"/>
      <c r="P168" s="250"/>
      <c r="Q168" s="250"/>
      <c r="R168" s="250"/>
      <c r="S168" s="251"/>
      <c r="T168" s="229"/>
      <c r="U168" s="190"/>
      <c r="V168" s="31"/>
      <c r="W168" s="31"/>
      <c r="X168" s="31"/>
      <c r="Y168" s="31"/>
      <c r="Z168" s="29"/>
    </row>
  </sheetData>
  <mergeCells count="35">
    <mergeCell ref="O13:Q13"/>
    <mergeCell ref="B1:J1"/>
    <mergeCell ref="L1:S1"/>
    <mergeCell ref="F2:G3"/>
    <mergeCell ref="K5:K6"/>
    <mergeCell ref="J6:J7"/>
    <mergeCell ref="C10:F10"/>
    <mergeCell ref="G10:J10"/>
    <mergeCell ref="C11:F11"/>
    <mergeCell ref="G11:J11"/>
    <mergeCell ref="J12:J13"/>
    <mergeCell ref="K12:K13"/>
    <mergeCell ref="B13:G13"/>
    <mergeCell ref="L56:O56"/>
    <mergeCell ref="C59:J59"/>
    <mergeCell ref="H14:J14"/>
    <mergeCell ref="O14:Q14"/>
    <mergeCell ref="O15:Q15"/>
    <mergeCell ref="C21:J21"/>
    <mergeCell ref="C25:J25"/>
    <mergeCell ref="L61:P61"/>
    <mergeCell ref="L62:P62"/>
    <mergeCell ref="C63:J67"/>
    <mergeCell ref="L63:P63"/>
    <mergeCell ref="L64:P64"/>
    <mergeCell ref="L65:P65"/>
    <mergeCell ref="B71:J71"/>
    <mergeCell ref="B72:J72"/>
    <mergeCell ref="C164:J164"/>
    <mergeCell ref="H15:J15"/>
    <mergeCell ref="B56:J56"/>
    <mergeCell ref="C29:J29"/>
    <mergeCell ref="C31:F31"/>
    <mergeCell ref="F35:I35"/>
    <mergeCell ref="C37:J39"/>
  </mergeCells>
  <dataValidations count="4">
    <dataValidation allowBlank="1" showInputMessage="1" showErrorMessage="1" prompt="Enter the angle from the position of the observer from the base of the object at MHW to the top of the object." sqref="E60" xr:uid="{2C7330A3-239A-4E38-8DF6-DD58148D8BB4}"/>
    <dataValidation allowBlank="1" showInputMessage="1" showErrorMessage="1" prompt="Enter the distance from the observer to the base of the object being measured." sqref="E20 E24 E28" xr:uid="{E83B1E7F-2695-4E78-9447-401FE1CB4803}"/>
    <dataValidation allowBlank="1" showInputMessage="1" showErrorMessage="1" prompt="Enter the length of the object in feet." sqref="D32 E58" xr:uid="{69115ABF-23B9-44CA-953E-801E1572911A}"/>
    <dataValidation allowBlank="1" showInputMessage="1" showErrorMessage="1" prompt="Enter the scale of the chart being used." sqref="D35" xr:uid="{96DF2108-BCAF-40AD-8614-72609597B846}"/>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1A950-E333-4AA2-BA0C-A2E4CDC462DC}">
  <sheetPr codeName="Sheet1"/>
  <dimension ref="B1:AM72"/>
  <sheetViews>
    <sheetView tabSelected="1" workbookViewId="0">
      <selection activeCell="A6" sqref="A6"/>
    </sheetView>
  </sheetViews>
  <sheetFormatPr defaultRowHeight="14.4" x14ac:dyDescent="0.3"/>
  <cols>
    <col min="2" max="2" width="2.6640625" customWidth="1"/>
    <col min="3" max="3" width="50" customWidth="1"/>
    <col min="4" max="4" width="12.88671875" customWidth="1"/>
    <col min="7" max="7" width="2.6640625" customWidth="1"/>
    <col min="8" max="8" width="50" customWidth="1"/>
    <col min="9" max="9" width="12.88671875" customWidth="1"/>
    <col min="12" max="12" width="45.88671875" customWidth="1"/>
    <col min="16" max="16" width="46.109375" customWidth="1"/>
    <col min="20" max="20" width="46.5546875" customWidth="1"/>
    <col min="24" max="24" width="46" customWidth="1"/>
    <col min="28" max="28" width="50.5546875" customWidth="1"/>
    <col min="31" max="31" width="12" customWidth="1"/>
    <col min="35" max="35" width="9.44140625" bestFit="1" customWidth="1"/>
    <col min="36" max="36" width="35.88671875" customWidth="1"/>
    <col min="39" max="39" width="13.88671875" customWidth="1"/>
    <col min="40" max="40" width="41.6640625" customWidth="1"/>
  </cols>
  <sheetData>
    <row r="1" spans="2:39" x14ac:dyDescent="0.3">
      <c r="C1">
        <f>COUNTA(C3:C500)</f>
        <v>65</v>
      </c>
      <c r="D1" s="270">
        <v>45354</v>
      </c>
      <c r="H1">
        <f>COUNTA(H3:H500)</f>
        <v>0</v>
      </c>
      <c r="I1" s="270"/>
      <c r="K1" s="263"/>
      <c r="M1" s="270"/>
      <c r="O1" s="263"/>
      <c r="Q1" s="270"/>
      <c r="S1" s="263"/>
      <c r="T1">
        <f>COUNTA(T3:T500)</f>
        <v>0</v>
      </c>
      <c r="U1">
        <f>$C$1-T1</f>
        <v>65</v>
      </c>
      <c r="W1" s="263"/>
      <c r="X1">
        <f>COUNTA(X3:X500)</f>
        <v>0</v>
      </c>
      <c r="Y1">
        <f>$C$1-X1</f>
        <v>65</v>
      </c>
      <c r="AA1" s="263"/>
      <c r="AB1">
        <f>COUNTA(AB3:AB500)</f>
        <v>0</v>
      </c>
      <c r="AC1">
        <f>$C$1-AB1</f>
        <v>65</v>
      </c>
      <c r="AE1" s="271"/>
      <c r="AF1">
        <f>COUNTA(AF3:AF500)</f>
        <v>0</v>
      </c>
      <c r="AG1">
        <f>$C$1-AF1</f>
        <v>65</v>
      </c>
      <c r="AH1" s="263"/>
      <c r="AI1" s="270"/>
      <c r="AJ1">
        <f>COUNTA(AJ3:AJ500)</f>
        <v>0</v>
      </c>
      <c r="AK1">
        <f>$C$1-AJ1</f>
        <v>65</v>
      </c>
      <c r="AM1" s="270"/>
    </row>
    <row r="2" spans="2:39" x14ac:dyDescent="0.3">
      <c r="B2" t="s">
        <v>1064</v>
      </c>
      <c r="C2" t="s">
        <v>1065</v>
      </c>
      <c r="D2" t="s">
        <v>1066</v>
      </c>
      <c r="AK2">
        <v>0</v>
      </c>
    </row>
    <row r="3" spans="2:39" x14ac:dyDescent="0.3">
      <c r="B3" s="253">
        <v>1</v>
      </c>
      <c r="C3" s="253" t="s">
        <v>1191</v>
      </c>
      <c r="D3" s="254" t="s">
        <v>56</v>
      </c>
    </row>
    <row r="4" spans="2:39" x14ac:dyDescent="0.3">
      <c r="B4" s="253">
        <v>2</v>
      </c>
      <c r="C4" s="253" t="s">
        <v>1192</v>
      </c>
      <c r="D4" s="254" t="s">
        <v>56</v>
      </c>
    </row>
    <row r="5" spans="2:39" x14ac:dyDescent="0.3">
      <c r="B5" s="253">
        <v>3</v>
      </c>
      <c r="C5" s="253" t="s">
        <v>1193</v>
      </c>
      <c r="D5" s="254" t="s">
        <v>56</v>
      </c>
    </row>
    <row r="6" spans="2:39" x14ac:dyDescent="0.3">
      <c r="B6" s="253">
        <v>4</v>
      </c>
      <c r="C6" s="253" t="s">
        <v>1194</v>
      </c>
      <c r="D6" s="254" t="s">
        <v>56</v>
      </c>
    </row>
    <row r="7" spans="2:39" x14ac:dyDescent="0.3">
      <c r="B7" s="253">
        <v>5</v>
      </c>
      <c r="C7" s="253" t="s">
        <v>1195</v>
      </c>
      <c r="D7" s="254" t="s">
        <v>56</v>
      </c>
    </row>
    <row r="8" spans="2:39" x14ac:dyDescent="0.3">
      <c r="B8" s="253">
        <v>6</v>
      </c>
      <c r="C8" s="253" t="s">
        <v>1196</v>
      </c>
      <c r="D8" s="254" t="s">
        <v>56</v>
      </c>
    </row>
    <row r="9" spans="2:39" x14ac:dyDescent="0.3">
      <c r="B9" s="253">
        <v>7</v>
      </c>
      <c r="C9" s="253" t="s">
        <v>1197</v>
      </c>
      <c r="D9" s="254" t="s">
        <v>56</v>
      </c>
    </row>
    <row r="10" spans="2:39" x14ac:dyDescent="0.3">
      <c r="B10" s="253">
        <v>8</v>
      </c>
      <c r="C10" s="253" t="s">
        <v>1198</v>
      </c>
      <c r="D10" s="254" t="s">
        <v>56</v>
      </c>
    </row>
    <row r="11" spans="2:39" x14ac:dyDescent="0.3">
      <c r="B11" s="253">
        <v>9</v>
      </c>
      <c r="C11" s="253" t="s">
        <v>1199</v>
      </c>
      <c r="D11" s="254" t="s">
        <v>56</v>
      </c>
    </row>
    <row r="12" spans="2:39" x14ac:dyDescent="0.3">
      <c r="B12" s="253">
        <v>10</v>
      </c>
      <c r="C12" s="253" t="s">
        <v>1200</v>
      </c>
      <c r="D12" s="254" t="s">
        <v>56</v>
      </c>
    </row>
    <row r="13" spans="2:39" x14ac:dyDescent="0.3">
      <c r="B13" s="253">
        <v>11</v>
      </c>
      <c r="C13" s="253" t="s">
        <v>1201</v>
      </c>
      <c r="D13" s="254" t="s">
        <v>56</v>
      </c>
    </row>
    <row r="14" spans="2:39" x14ac:dyDescent="0.3">
      <c r="B14" s="253">
        <v>12</v>
      </c>
      <c r="C14" s="253" t="s">
        <v>1202</v>
      </c>
      <c r="D14" s="254" t="s">
        <v>56</v>
      </c>
    </row>
    <row r="15" spans="2:39" x14ac:dyDescent="0.3">
      <c r="B15" s="253">
        <v>13</v>
      </c>
      <c r="C15" s="253" t="s">
        <v>1203</v>
      </c>
      <c r="D15" s="254" t="s">
        <v>56</v>
      </c>
    </row>
    <row r="16" spans="2:39" x14ac:dyDescent="0.3">
      <c r="B16" s="253">
        <v>14</v>
      </c>
      <c r="C16" s="253" t="s">
        <v>1204</v>
      </c>
      <c r="D16" s="254" t="s">
        <v>56</v>
      </c>
    </row>
    <row r="17" spans="2:4" x14ac:dyDescent="0.3">
      <c r="B17" s="253">
        <v>15</v>
      </c>
      <c r="C17" s="253" t="s">
        <v>1205</v>
      </c>
      <c r="D17" s="254" t="s">
        <v>56</v>
      </c>
    </row>
    <row r="18" spans="2:4" x14ac:dyDescent="0.3">
      <c r="B18" s="253">
        <v>16</v>
      </c>
      <c r="C18" s="253" t="s">
        <v>1206</v>
      </c>
      <c r="D18" s="254" t="s">
        <v>56</v>
      </c>
    </row>
    <row r="19" spans="2:4" x14ac:dyDescent="0.3">
      <c r="B19" s="253">
        <v>17</v>
      </c>
      <c r="C19" s="253" t="s">
        <v>1207</v>
      </c>
      <c r="D19" s="254" t="s">
        <v>56</v>
      </c>
    </row>
    <row r="20" spans="2:4" x14ac:dyDescent="0.3">
      <c r="B20" s="253">
        <v>18</v>
      </c>
      <c r="C20" s="253" t="s">
        <v>1208</v>
      </c>
      <c r="D20" s="254" t="s">
        <v>96</v>
      </c>
    </row>
    <row r="21" spans="2:4" x14ac:dyDescent="0.3">
      <c r="B21" s="253">
        <v>19</v>
      </c>
      <c r="C21" s="253" t="s">
        <v>1209</v>
      </c>
      <c r="D21" s="254" t="s">
        <v>96</v>
      </c>
    </row>
    <row r="22" spans="2:4" x14ac:dyDescent="0.3">
      <c r="B22" s="253">
        <v>20</v>
      </c>
      <c r="C22" s="253" t="s">
        <v>1210</v>
      </c>
      <c r="D22" s="254" t="s">
        <v>96</v>
      </c>
    </row>
    <row r="23" spans="2:4" x14ac:dyDescent="0.3">
      <c r="B23" s="253">
        <v>21</v>
      </c>
      <c r="C23" s="253" t="s">
        <v>1211</v>
      </c>
      <c r="D23" s="254" t="s">
        <v>36</v>
      </c>
    </row>
    <row r="24" spans="2:4" x14ac:dyDescent="0.3">
      <c r="B24" s="253">
        <v>22</v>
      </c>
      <c r="C24" s="253" t="s">
        <v>1212</v>
      </c>
      <c r="D24" s="254" t="s">
        <v>36</v>
      </c>
    </row>
    <row r="25" spans="2:4" x14ac:dyDescent="0.3">
      <c r="B25" s="253">
        <v>23</v>
      </c>
      <c r="C25" s="253" t="s">
        <v>1213</v>
      </c>
      <c r="D25" s="254" t="s">
        <v>36</v>
      </c>
    </row>
    <row r="26" spans="2:4" x14ac:dyDescent="0.3">
      <c r="B26" s="253">
        <v>24</v>
      </c>
      <c r="C26" s="253" t="s">
        <v>1214</v>
      </c>
      <c r="D26" s="254" t="s">
        <v>36</v>
      </c>
    </row>
    <row r="27" spans="2:4" x14ac:dyDescent="0.3">
      <c r="B27" s="253">
        <v>25</v>
      </c>
      <c r="C27" s="253" t="s">
        <v>1215</v>
      </c>
      <c r="D27" s="254" t="s">
        <v>36</v>
      </c>
    </row>
    <row r="28" spans="2:4" x14ac:dyDescent="0.3">
      <c r="B28" s="253">
        <v>26</v>
      </c>
      <c r="C28" s="253" t="s">
        <v>1216</v>
      </c>
      <c r="D28" s="254" t="s">
        <v>36</v>
      </c>
    </row>
    <row r="29" spans="2:4" x14ac:dyDescent="0.3">
      <c r="B29" s="253">
        <v>27</v>
      </c>
      <c r="C29" s="253" t="s">
        <v>1217</v>
      </c>
      <c r="D29" s="254" t="s">
        <v>36</v>
      </c>
    </row>
    <row r="30" spans="2:4" x14ac:dyDescent="0.3">
      <c r="B30" s="253">
        <v>28</v>
      </c>
      <c r="C30" s="253" t="s">
        <v>1218</v>
      </c>
      <c r="D30" s="254" t="s">
        <v>36</v>
      </c>
    </row>
    <row r="31" spans="2:4" x14ac:dyDescent="0.3">
      <c r="B31" s="253">
        <v>29</v>
      </c>
      <c r="C31" s="253" t="s">
        <v>1219</v>
      </c>
      <c r="D31" s="254" t="s">
        <v>613</v>
      </c>
    </row>
    <row r="32" spans="2:4" x14ac:dyDescent="0.3">
      <c r="B32" s="253">
        <v>30</v>
      </c>
      <c r="C32" s="253" t="s">
        <v>1220</v>
      </c>
      <c r="D32" s="254" t="s">
        <v>613</v>
      </c>
    </row>
    <row r="33" spans="2:4" x14ac:dyDescent="0.3">
      <c r="B33" s="253">
        <v>31</v>
      </c>
      <c r="C33" s="253" t="s">
        <v>1221</v>
      </c>
      <c r="D33" s="254" t="s">
        <v>613</v>
      </c>
    </row>
    <row r="34" spans="2:4" x14ac:dyDescent="0.3">
      <c r="B34" s="253">
        <v>32</v>
      </c>
      <c r="C34" s="253" t="s">
        <v>1222</v>
      </c>
      <c r="D34" s="254" t="s">
        <v>613</v>
      </c>
    </row>
    <row r="35" spans="2:4" x14ac:dyDescent="0.3">
      <c r="B35" s="253">
        <v>33</v>
      </c>
      <c r="C35" s="253" t="s">
        <v>1223</v>
      </c>
      <c r="D35" s="254" t="s">
        <v>613</v>
      </c>
    </row>
    <row r="36" spans="2:4" x14ac:dyDescent="0.3">
      <c r="B36" s="253">
        <v>34</v>
      </c>
      <c r="C36" s="253" t="s">
        <v>1224</v>
      </c>
      <c r="D36" s="254" t="s">
        <v>613</v>
      </c>
    </row>
    <row r="37" spans="2:4" x14ac:dyDescent="0.3">
      <c r="B37" s="253">
        <v>35</v>
      </c>
      <c r="C37" s="253" t="s">
        <v>1225</v>
      </c>
      <c r="D37" s="254" t="s">
        <v>613</v>
      </c>
    </row>
    <row r="38" spans="2:4" x14ac:dyDescent="0.3">
      <c r="B38" s="253">
        <v>36</v>
      </c>
      <c r="C38" s="253" t="s">
        <v>1226</v>
      </c>
      <c r="D38" s="254" t="s">
        <v>613</v>
      </c>
    </row>
    <row r="39" spans="2:4" x14ac:dyDescent="0.3">
      <c r="B39" s="253">
        <v>37</v>
      </c>
      <c r="C39" s="253" t="s">
        <v>1227</v>
      </c>
      <c r="D39" s="254" t="s">
        <v>613</v>
      </c>
    </row>
    <row r="40" spans="2:4" x14ac:dyDescent="0.3">
      <c r="B40" s="253">
        <v>38</v>
      </c>
      <c r="C40" s="253" t="s">
        <v>1228</v>
      </c>
      <c r="D40" s="254" t="s">
        <v>613</v>
      </c>
    </row>
    <row r="41" spans="2:4" x14ac:dyDescent="0.3">
      <c r="B41" s="253">
        <v>39</v>
      </c>
      <c r="C41" s="253" t="s">
        <v>1229</v>
      </c>
      <c r="D41" s="254" t="s">
        <v>613</v>
      </c>
    </row>
    <row r="42" spans="2:4" x14ac:dyDescent="0.3">
      <c r="B42" s="253">
        <v>40</v>
      </c>
      <c r="C42" s="253" t="s">
        <v>1230</v>
      </c>
      <c r="D42" s="254" t="s">
        <v>613</v>
      </c>
    </row>
    <row r="43" spans="2:4" x14ac:dyDescent="0.3">
      <c r="B43" s="253">
        <v>41</v>
      </c>
      <c r="C43" s="253" t="s">
        <v>1231</v>
      </c>
      <c r="D43" s="254" t="s">
        <v>619</v>
      </c>
    </row>
    <row r="44" spans="2:4" x14ac:dyDescent="0.3">
      <c r="B44" s="253">
        <v>42</v>
      </c>
      <c r="C44" s="253" t="s">
        <v>1232</v>
      </c>
      <c r="D44" s="254" t="s">
        <v>619</v>
      </c>
    </row>
    <row r="45" spans="2:4" x14ac:dyDescent="0.3">
      <c r="B45" s="253">
        <v>43</v>
      </c>
      <c r="C45" s="253" t="s">
        <v>1233</v>
      </c>
      <c r="D45" s="254" t="s">
        <v>619</v>
      </c>
    </row>
    <row r="46" spans="2:4" x14ac:dyDescent="0.3">
      <c r="B46" s="253">
        <v>44</v>
      </c>
      <c r="C46" s="253" t="s">
        <v>1234</v>
      </c>
      <c r="D46" s="254" t="s">
        <v>619</v>
      </c>
    </row>
    <row r="47" spans="2:4" x14ac:dyDescent="0.3">
      <c r="B47" s="253">
        <v>45</v>
      </c>
      <c r="C47" s="253" t="s">
        <v>1235</v>
      </c>
      <c r="D47" s="254" t="s">
        <v>619</v>
      </c>
    </row>
    <row r="48" spans="2:4" x14ac:dyDescent="0.3">
      <c r="B48" s="253">
        <v>46</v>
      </c>
      <c r="C48" s="253" t="s">
        <v>1236</v>
      </c>
      <c r="D48" s="254" t="s">
        <v>21</v>
      </c>
    </row>
    <row r="49" spans="2:5" x14ac:dyDescent="0.3">
      <c r="B49" s="253">
        <v>47</v>
      </c>
      <c r="C49" s="253" t="s">
        <v>1237</v>
      </c>
      <c r="D49" s="254" t="s">
        <v>21</v>
      </c>
    </row>
    <row r="50" spans="2:5" x14ac:dyDescent="0.3">
      <c r="B50" s="253">
        <v>48</v>
      </c>
      <c r="C50" s="253" t="s">
        <v>1238</v>
      </c>
      <c r="D50" s="254" t="s">
        <v>21</v>
      </c>
    </row>
    <row r="51" spans="2:5" x14ac:dyDescent="0.3">
      <c r="B51" s="253">
        <v>49</v>
      </c>
      <c r="C51" s="253" t="s">
        <v>1239</v>
      </c>
      <c r="D51" s="254" t="s">
        <v>21</v>
      </c>
    </row>
    <row r="52" spans="2:5" x14ac:dyDescent="0.3">
      <c r="B52" s="253">
        <v>50</v>
      </c>
      <c r="C52" s="253" t="s">
        <v>1240</v>
      </c>
      <c r="D52" s="254" t="s">
        <v>21</v>
      </c>
    </row>
    <row r="53" spans="2:5" x14ac:dyDescent="0.3">
      <c r="B53" s="253">
        <v>51</v>
      </c>
      <c r="C53" s="253" t="s">
        <v>1241</v>
      </c>
      <c r="D53" s="254" t="s">
        <v>21</v>
      </c>
    </row>
    <row r="54" spans="2:5" x14ac:dyDescent="0.3">
      <c r="B54" s="253">
        <v>52</v>
      </c>
      <c r="C54" s="253" t="s">
        <v>1242</v>
      </c>
      <c r="D54" s="254" t="s">
        <v>21</v>
      </c>
    </row>
    <row r="55" spans="2:5" x14ac:dyDescent="0.3">
      <c r="B55" s="253">
        <v>53</v>
      </c>
      <c r="C55" s="253" t="s">
        <v>1243</v>
      </c>
      <c r="D55" s="254" t="s">
        <v>21</v>
      </c>
    </row>
    <row r="56" spans="2:5" x14ac:dyDescent="0.3">
      <c r="B56" s="253">
        <v>54</v>
      </c>
      <c r="C56" s="253" t="s">
        <v>1138</v>
      </c>
      <c r="D56" s="254" t="s">
        <v>639</v>
      </c>
      <c r="E56" t="s">
        <v>1150</v>
      </c>
    </row>
    <row r="57" spans="2:5" x14ac:dyDescent="0.3">
      <c r="B57" s="253">
        <v>55</v>
      </c>
      <c r="C57" s="253" t="s">
        <v>1139</v>
      </c>
      <c r="D57" s="254" t="s">
        <v>639</v>
      </c>
      <c r="E57" t="s">
        <v>1150</v>
      </c>
    </row>
    <row r="58" spans="2:5" x14ac:dyDescent="0.3">
      <c r="B58" s="253">
        <v>56</v>
      </c>
      <c r="C58" s="253" t="s">
        <v>1140</v>
      </c>
      <c r="D58" s="254" t="s">
        <v>639</v>
      </c>
      <c r="E58" t="s">
        <v>1150</v>
      </c>
    </row>
    <row r="59" spans="2:5" x14ac:dyDescent="0.3">
      <c r="B59" s="253">
        <v>57</v>
      </c>
      <c r="C59" s="253" t="s">
        <v>1141</v>
      </c>
      <c r="D59" s="254" t="s">
        <v>639</v>
      </c>
      <c r="E59" t="s">
        <v>1150</v>
      </c>
    </row>
    <row r="60" spans="2:5" x14ac:dyDescent="0.3">
      <c r="B60" s="253">
        <v>58</v>
      </c>
      <c r="C60" s="253" t="s">
        <v>1142</v>
      </c>
      <c r="D60" s="254" t="s">
        <v>639</v>
      </c>
      <c r="E60" t="s">
        <v>1150</v>
      </c>
    </row>
    <row r="61" spans="2:5" x14ac:dyDescent="0.3">
      <c r="B61" s="253">
        <v>59</v>
      </c>
      <c r="C61" s="253" t="s">
        <v>1143</v>
      </c>
      <c r="D61" s="254" t="s">
        <v>639</v>
      </c>
      <c r="E61" t="s">
        <v>1150</v>
      </c>
    </row>
    <row r="62" spans="2:5" x14ac:dyDescent="0.3">
      <c r="B62" s="253">
        <v>60</v>
      </c>
      <c r="C62" s="253" t="s">
        <v>1144</v>
      </c>
      <c r="D62" s="254" t="s">
        <v>639</v>
      </c>
      <c r="E62" t="s">
        <v>1150</v>
      </c>
    </row>
    <row r="63" spans="2:5" x14ac:dyDescent="0.3">
      <c r="B63" s="253">
        <v>61</v>
      </c>
      <c r="C63" s="253" t="s">
        <v>1145</v>
      </c>
      <c r="D63" s="254" t="s">
        <v>639</v>
      </c>
      <c r="E63" t="s">
        <v>1150</v>
      </c>
    </row>
    <row r="64" spans="2:5" x14ac:dyDescent="0.3">
      <c r="B64" s="253">
        <v>62</v>
      </c>
      <c r="C64" s="253" t="s">
        <v>1146</v>
      </c>
      <c r="D64" s="254" t="s">
        <v>639</v>
      </c>
      <c r="E64" t="s">
        <v>1150</v>
      </c>
    </row>
    <row r="65" spans="2:5" x14ac:dyDescent="0.3">
      <c r="B65" s="253">
        <v>63</v>
      </c>
      <c r="C65" s="253" t="s">
        <v>1147</v>
      </c>
      <c r="D65" s="254" t="s">
        <v>639</v>
      </c>
      <c r="E65" t="s">
        <v>1150</v>
      </c>
    </row>
    <row r="66" spans="2:5" x14ac:dyDescent="0.3">
      <c r="B66" s="253">
        <v>64</v>
      </c>
      <c r="C66" s="253" t="s">
        <v>1244</v>
      </c>
      <c r="D66" s="254" t="s">
        <v>51</v>
      </c>
    </row>
    <row r="67" spans="2:5" x14ac:dyDescent="0.3">
      <c r="B67" s="253">
        <v>65</v>
      </c>
      <c r="C67" s="253" t="s">
        <v>1197</v>
      </c>
      <c r="D67" s="254" t="s">
        <v>51</v>
      </c>
    </row>
    <row r="68" spans="2:5" x14ac:dyDescent="0.3">
      <c r="B68" s="253"/>
      <c r="C68" s="253"/>
      <c r="D68" s="254"/>
    </row>
    <row r="69" spans="2:5" x14ac:dyDescent="0.3">
      <c r="B69" s="253"/>
      <c r="C69" s="253"/>
      <c r="D69" s="254"/>
    </row>
    <row r="70" spans="2:5" x14ac:dyDescent="0.3">
      <c r="B70" s="253"/>
      <c r="C70" s="253"/>
      <c r="D70" s="254"/>
    </row>
    <row r="71" spans="2:5" x14ac:dyDescent="0.3">
      <c r="B71" s="253"/>
      <c r="C71" s="253"/>
      <c r="D71" s="254"/>
    </row>
    <row r="72" spans="2:5" x14ac:dyDescent="0.3">
      <c r="B72" s="253"/>
      <c r="C72" s="253"/>
      <c r="D72" s="25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1E8D4-291D-4D6F-826D-127DCB7A3B43}">
  <dimension ref="A1:K66"/>
  <sheetViews>
    <sheetView topLeftCell="A19" workbookViewId="0">
      <selection activeCell="Q20" sqref="Q20"/>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1" spans="1:11" x14ac:dyDescent="0.3">
      <c r="A1">
        <f>COUNTA(A3:A100)</f>
        <v>60</v>
      </c>
      <c r="F1">
        <f>COUNTIF(F3:F100,"yes")</f>
        <v>17</v>
      </c>
    </row>
    <row r="2" spans="1:11" ht="31.2" x14ac:dyDescent="0.3">
      <c r="A2" t="s">
        <v>4</v>
      </c>
      <c r="B2" t="s">
        <v>5</v>
      </c>
      <c r="C2" t="s">
        <v>6</v>
      </c>
      <c r="D2" s="18" t="s">
        <v>7</v>
      </c>
      <c r="E2" s="18" t="s">
        <v>8</v>
      </c>
      <c r="F2" s="18" t="s">
        <v>595</v>
      </c>
      <c r="G2" s="5" t="s">
        <v>586</v>
      </c>
      <c r="H2" s="5" t="s">
        <v>587</v>
      </c>
      <c r="I2" s="5" t="s">
        <v>588</v>
      </c>
      <c r="J2" s="5" t="s">
        <v>585</v>
      </c>
      <c r="K2" s="5" t="s">
        <v>14</v>
      </c>
    </row>
    <row r="3" spans="1:11" ht="45" customHeight="1" x14ac:dyDescent="0.3">
      <c r="A3" s="261" t="s">
        <v>53</v>
      </c>
      <c r="B3" s="261" t="s">
        <v>54</v>
      </c>
      <c r="C3" s="261" t="s">
        <v>55</v>
      </c>
      <c r="D3" s="259" t="s">
        <v>1074</v>
      </c>
      <c r="E3" s="259" t="s">
        <v>44</v>
      </c>
      <c r="F3" s="259" t="s">
        <v>20</v>
      </c>
      <c r="G3" s="260"/>
      <c r="H3" s="260"/>
      <c r="I3" s="260"/>
      <c r="J3" s="12"/>
      <c r="K3" s="259" t="s">
        <v>57</v>
      </c>
    </row>
    <row r="4" spans="1:11" ht="45" customHeight="1" x14ac:dyDescent="0.3">
      <c r="A4" s="261" t="s">
        <v>58</v>
      </c>
      <c r="B4" s="261" t="s">
        <v>59</v>
      </c>
      <c r="C4" s="261" t="s">
        <v>60</v>
      </c>
      <c r="D4" s="259" t="s">
        <v>1074</v>
      </c>
      <c r="E4" s="259" t="s">
        <v>44</v>
      </c>
      <c r="F4" s="259" t="s">
        <v>20</v>
      </c>
      <c r="G4" s="260"/>
      <c r="H4" s="260"/>
      <c r="I4" s="260"/>
      <c r="J4" s="12"/>
      <c r="K4" s="259" t="s">
        <v>57</v>
      </c>
    </row>
    <row r="5" spans="1:11" ht="45" customHeight="1" x14ac:dyDescent="0.3">
      <c r="A5" s="261" t="s">
        <v>61</v>
      </c>
      <c r="B5" s="261" t="s">
        <v>62</v>
      </c>
      <c r="C5" s="261" t="s">
        <v>63</v>
      </c>
      <c r="D5" s="259" t="s">
        <v>1074</v>
      </c>
      <c r="E5" s="259" t="s">
        <v>44</v>
      </c>
      <c r="F5" s="259" t="s">
        <v>29</v>
      </c>
      <c r="G5" s="260"/>
      <c r="H5" s="260"/>
      <c r="I5" s="260"/>
      <c r="J5" s="12"/>
      <c r="K5" s="259" t="s">
        <v>57</v>
      </c>
    </row>
    <row r="6" spans="1:11" ht="45" customHeight="1" x14ac:dyDescent="0.3">
      <c r="A6" s="261" t="s">
        <v>64</v>
      </c>
      <c r="B6" s="261" t="s">
        <v>65</v>
      </c>
      <c r="C6" s="261" t="s">
        <v>66</v>
      </c>
      <c r="D6" s="259" t="s">
        <v>1074</v>
      </c>
      <c r="E6" s="259" t="s">
        <v>44</v>
      </c>
      <c r="F6" s="259" t="s">
        <v>20</v>
      </c>
      <c r="G6" s="260"/>
      <c r="H6" s="260"/>
      <c r="I6" s="260"/>
      <c r="J6" s="12"/>
      <c r="K6" s="259" t="s">
        <v>57</v>
      </c>
    </row>
    <row r="7" spans="1:11" ht="45" customHeight="1" x14ac:dyDescent="0.3">
      <c r="A7" s="261" t="s">
        <v>67</v>
      </c>
      <c r="B7" s="261" t="s">
        <v>68</v>
      </c>
      <c r="C7" s="261" t="s">
        <v>69</v>
      </c>
      <c r="D7" s="259" t="s">
        <v>1151</v>
      </c>
      <c r="E7" s="259" t="s">
        <v>19</v>
      </c>
      <c r="F7" s="259" t="s">
        <v>20</v>
      </c>
      <c r="G7" s="260"/>
      <c r="H7" s="260"/>
      <c r="I7" s="260"/>
      <c r="J7" s="12"/>
      <c r="K7" s="259"/>
    </row>
    <row r="8" spans="1:11" ht="45" customHeight="1" x14ac:dyDescent="0.3">
      <c r="A8" s="261" t="s">
        <v>74</v>
      </c>
      <c r="B8" s="261" t="s">
        <v>75</v>
      </c>
      <c r="C8" s="261" t="s">
        <v>76</v>
      </c>
      <c r="D8" s="259" t="s">
        <v>1075</v>
      </c>
      <c r="E8" s="259" t="s">
        <v>19</v>
      </c>
      <c r="F8" s="259" t="s">
        <v>20</v>
      </c>
      <c r="G8" s="260"/>
      <c r="H8" s="260"/>
      <c r="I8" s="260"/>
      <c r="J8" s="12"/>
      <c r="K8" s="259" t="s">
        <v>77</v>
      </c>
    </row>
    <row r="9" spans="1:11" ht="45" customHeight="1" x14ac:dyDescent="0.3">
      <c r="A9" s="261" t="s">
        <v>78</v>
      </c>
      <c r="B9" s="261" t="s">
        <v>79</v>
      </c>
      <c r="C9" s="261" t="s">
        <v>80</v>
      </c>
      <c r="D9" s="259" t="s">
        <v>1075</v>
      </c>
      <c r="E9" s="259" t="s">
        <v>19</v>
      </c>
      <c r="F9" s="259" t="s">
        <v>20</v>
      </c>
      <c r="G9" s="260"/>
      <c r="H9" s="260"/>
      <c r="I9" s="260"/>
      <c r="J9" s="12"/>
      <c r="K9" s="259" t="s">
        <v>77</v>
      </c>
    </row>
    <row r="10" spans="1:11" ht="45" customHeight="1" x14ac:dyDescent="0.3">
      <c r="A10" s="261" t="s">
        <v>81</v>
      </c>
      <c r="B10" s="261" t="s">
        <v>82</v>
      </c>
      <c r="C10" s="261" t="s">
        <v>83</v>
      </c>
      <c r="D10" s="259" t="s">
        <v>1075</v>
      </c>
      <c r="E10" s="259" t="s">
        <v>19</v>
      </c>
      <c r="F10" s="259" t="s">
        <v>20</v>
      </c>
      <c r="G10" s="260"/>
      <c r="H10" s="260"/>
      <c r="I10" s="260"/>
      <c r="J10" s="12"/>
      <c r="K10" s="259" t="s">
        <v>77</v>
      </c>
    </row>
    <row r="11" spans="1:11" ht="45" customHeight="1" x14ac:dyDescent="0.3">
      <c r="A11" s="261" t="s">
        <v>84</v>
      </c>
      <c r="B11" s="261" t="s">
        <v>85</v>
      </c>
      <c r="C11" s="261" t="s">
        <v>86</v>
      </c>
      <c r="D11" s="259" t="s">
        <v>1075</v>
      </c>
      <c r="E11" s="259" t="s">
        <v>19</v>
      </c>
      <c r="F11" s="259" t="s">
        <v>20</v>
      </c>
      <c r="G11" s="260"/>
      <c r="H11" s="260"/>
      <c r="I11" s="260"/>
      <c r="J11" s="12"/>
      <c r="K11" s="259" t="s">
        <v>77</v>
      </c>
    </row>
    <row r="12" spans="1:11" ht="45" customHeight="1" x14ac:dyDescent="0.3">
      <c r="A12" s="261" t="s">
        <v>87</v>
      </c>
      <c r="B12" s="261" t="s">
        <v>88</v>
      </c>
      <c r="C12" s="261" t="s">
        <v>89</v>
      </c>
      <c r="D12" s="259" t="s">
        <v>1075</v>
      </c>
      <c r="E12" s="259" t="s">
        <v>19</v>
      </c>
      <c r="F12" s="259" t="s">
        <v>29</v>
      </c>
      <c r="G12" s="260"/>
      <c r="H12" s="260"/>
      <c r="I12" s="260"/>
      <c r="J12" s="12"/>
      <c r="K12" s="259" t="s">
        <v>90</v>
      </c>
    </row>
    <row r="13" spans="1:11" ht="45" customHeight="1" x14ac:dyDescent="0.3">
      <c r="A13" s="261" t="s">
        <v>101</v>
      </c>
      <c r="B13" s="261" t="s">
        <v>102</v>
      </c>
      <c r="C13" s="261" t="s">
        <v>103</v>
      </c>
      <c r="D13" s="259" t="s">
        <v>1075</v>
      </c>
      <c r="E13" s="259" t="s">
        <v>19</v>
      </c>
      <c r="F13" s="259" t="s">
        <v>20</v>
      </c>
      <c r="G13" s="260"/>
      <c r="H13" s="260"/>
      <c r="I13" s="260"/>
      <c r="J13" s="12"/>
      <c r="K13" s="259" t="s">
        <v>77</v>
      </c>
    </row>
    <row r="14" spans="1:11" ht="45" customHeight="1" x14ac:dyDescent="0.3">
      <c r="A14" s="261" t="s">
        <v>104</v>
      </c>
      <c r="B14" s="261" t="s">
        <v>105</v>
      </c>
      <c r="C14" s="261" t="s">
        <v>106</v>
      </c>
      <c r="D14" s="259" t="s">
        <v>1075</v>
      </c>
      <c r="E14" s="259" t="s">
        <v>19</v>
      </c>
      <c r="F14" s="259" t="s">
        <v>29</v>
      </c>
      <c r="G14" s="260"/>
      <c r="H14" s="260"/>
      <c r="I14" s="260"/>
      <c r="J14" s="12"/>
      <c r="K14" s="259" t="s">
        <v>77</v>
      </c>
    </row>
    <row r="15" spans="1:11" ht="45" customHeight="1" x14ac:dyDescent="0.3">
      <c r="A15" s="261" t="s">
        <v>107</v>
      </c>
      <c r="B15" s="261" t="s">
        <v>108</v>
      </c>
      <c r="C15" s="261" t="s">
        <v>109</v>
      </c>
      <c r="D15" s="259" t="s">
        <v>1075</v>
      </c>
      <c r="E15" s="259" t="s">
        <v>19</v>
      </c>
      <c r="F15" s="259" t="s">
        <v>20</v>
      </c>
      <c r="G15" s="260"/>
      <c r="H15" s="260"/>
      <c r="I15" s="260"/>
      <c r="J15" s="12"/>
      <c r="K15" s="259" t="s">
        <v>77</v>
      </c>
    </row>
    <row r="16" spans="1:11" ht="45" customHeight="1" x14ac:dyDescent="0.3">
      <c r="A16" s="261" t="s">
        <v>117</v>
      </c>
      <c r="B16" s="261" t="s">
        <v>118</v>
      </c>
      <c r="C16" s="261" t="s">
        <v>119</v>
      </c>
      <c r="D16" s="259" t="s">
        <v>1075</v>
      </c>
      <c r="E16" s="259" t="s">
        <v>44</v>
      </c>
      <c r="F16" s="259" t="s">
        <v>29</v>
      </c>
      <c r="G16" s="260"/>
      <c r="H16" s="260"/>
      <c r="I16" s="260"/>
      <c r="J16" s="12"/>
      <c r="K16" s="259" t="s">
        <v>120</v>
      </c>
    </row>
    <row r="17" spans="1:11" ht="45" customHeight="1" x14ac:dyDescent="0.3">
      <c r="A17" s="261" t="s">
        <v>121</v>
      </c>
      <c r="B17" s="261" t="s">
        <v>122</v>
      </c>
      <c r="C17" s="261" t="s">
        <v>123</v>
      </c>
      <c r="D17" s="259" t="s">
        <v>1075</v>
      </c>
      <c r="E17" s="259" t="s">
        <v>44</v>
      </c>
      <c r="F17" s="259" t="s">
        <v>29</v>
      </c>
      <c r="G17" s="260"/>
      <c r="H17" s="260"/>
      <c r="I17" s="260"/>
      <c r="J17" s="12"/>
      <c r="K17" s="259" t="s">
        <v>120</v>
      </c>
    </row>
    <row r="18" spans="1:11" ht="45" customHeight="1" x14ac:dyDescent="0.3">
      <c r="A18" s="261" t="s">
        <v>152</v>
      </c>
      <c r="B18" s="261" t="s">
        <v>153</v>
      </c>
      <c r="C18" s="261" t="s">
        <v>154</v>
      </c>
      <c r="D18" s="259" t="s">
        <v>1075</v>
      </c>
      <c r="E18" s="259" t="s">
        <v>19</v>
      </c>
      <c r="F18" s="259" t="s">
        <v>29</v>
      </c>
      <c r="G18" s="260"/>
      <c r="H18" s="260"/>
      <c r="I18" s="260"/>
      <c r="J18" s="12"/>
      <c r="K18" s="259" t="s">
        <v>155</v>
      </c>
    </row>
    <row r="19" spans="1:11" ht="45" customHeight="1" x14ac:dyDescent="0.3">
      <c r="A19" s="261" t="s">
        <v>1099</v>
      </c>
      <c r="B19" s="261" t="s">
        <v>1100</v>
      </c>
      <c r="C19" s="261" t="s">
        <v>1101</v>
      </c>
      <c r="D19" s="259" t="s">
        <v>1075</v>
      </c>
      <c r="E19" s="259" t="s">
        <v>19</v>
      </c>
      <c r="F19" s="259" t="s">
        <v>20</v>
      </c>
      <c r="G19" s="260"/>
      <c r="H19" s="260"/>
      <c r="I19" s="260"/>
      <c r="J19" s="12"/>
      <c r="K19" s="259" t="s">
        <v>37</v>
      </c>
    </row>
    <row r="20" spans="1:11" ht="45" customHeight="1" x14ac:dyDescent="0.3">
      <c r="A20" s="261" t="s">
        <v>1104</v>
      </c>
      <c r="B20" s="261" t="s">
        <v>1105</v>
      </c>
      <c r="C20" s="261" t="s">
        <v>1106</v>
      </c>
      <c r="D20" s="259" t="s">
        <v>1075</v>
      </c>
      <c r="E20" s="259" t="s">
        <v>19</v>
      </c>
      <c r="F20" s="259" t="s">
        <v>20</v>
      </c>
      <c r="G20" s="260"/>
      <c r="H20" s="260"/>
      <c r="I20" s="260"/>
      <c r="J20" s="12"/>
      <c r="K20" s="259" t="s">
        <v>37</v>
      </c>
    </row>
    <row r="21" spans="1:11" ht="45" customHeight="1" x14ac:dyDescent="0.3">
      <c r="A21" s="261" t="s">
        <v>1108</v>
      </c>
      <c r="B21" s="261" t="s">
        <v>1109</v>
      </c>
      <c r="C21" s="261" t="s">
        <v>1110</v>
      </c>
      <c r="D21" s="259" t="s">
        <v>1075</v>
      </c>
      <c r="E21" s="259" t="s">
        <v>19</v>
      </c>
      <c r="F21" s="259" t="s">
        <v>20</v>
      </c>
      <c r="G21" s="260"/>
      <c r="H21" s="260"/>
      <c r="I21" s="260"/>
      <c r="J21" s="12"/>
      <c r="K21" s="259" t="s">
        <v>37</v>
      </c>
    </row>
    <row r="22" spans="1:11" ht="45" customHeight="1" x14ac:dyDescent="0.3">
      <c r="A22" s="261" t="s">
        <v>1112</v>
      </c>
      <c r="B22" s="261" t="s">
        <v>1113</v>
      </c>
      <c r="C22" s="261" t="s">
        <v>1114</v>
      </c>
      <c r="D22" s="259" t="s">
        <v>1075</v>
      </c>
      <c r="E22" s="259" t="s">
        <v>19</v>
      </c>
      <c r="F22" s="259" t="s">
        <v>20</v>
      </c>
      <c r="G22" s="260"/>
      <c r="H22" s="260"/>
      <c r="I22" s="260"/>
      <c r="J22" s="12"/>
      <c r="K22" s="259" t="s">
        <v>37</v>
      </c>
    </row>
    <row r="23" spans="1:11" ht="45" customHeight="1" x14ac:dyDescent="0.3">
      <c r="A23" s="261" t="s">
        <v>203</v>
      </c>
      <c r="B23" s="261" t="s">
        <v>204</v>
      </c>
      <c r="C23" s="261" t="s">
        <v>205</v>
      </c>
      <c r="D23" s="259" t="s">
        <v>1075</v>
      </c>
      <c r="E23" s="259" t="s">
        <v>19</v>
      </c>
      <c r="F23" s="259" t="s">
        <v>29</v>
      </c>
      <c r="G23" s="260"/>
      <c r="H23" s="260"/>
      <c r="I23" s="260"/>
      <c r="J23" s="12"/>
      <c r="K23" s="259" t="s">
        <v>37</v>
      </c>
    </row>
    <row r="24" spans="1:11" ht="45" customHeight="1" x14ac:dyDescent="0.3">
      <c r="A24" s="261" t="s">
        <v>208</v>
      </c>
      <c r="B24" s="261" t="s">
        <v>209</v>
      </c>
      <c r="C24" s="261" t="s">
        <v>210</v>
      </c>
      <c r="D24" s="259" t="s">
        <v>1075</v>
      </c>
      <c r="E24" s="259" t="s">
        <v>19</v>
      </c>
      <c r="F24" s="259" t="s">
        <v>29</v>
      </c>
      <c r="G24" s="260"/>
      <c r="H24" s="260"/>
      <c r="I24" s="260"/>
      <c r="J24" s="12"/>
      <c r="K24" s="259" t="s">
        <v>211</v>
      </c>
    </row>
    <row r="25" spans="1:11" ht="45" customHeight="1" x14ac:dyDescent="0.3">
      <c r="A25" s="261" t="s">
        <v>215</v>
      </c>
      <c r="B25" s="261" t="s">
        <v>216</v>
      </c>
      <c r="C25" s="261" t="s">
        <v>217</v>
      </c>
      <c r="D25" s="259" t="s">
        <v>1151</v>
      </c>
      <c r="E25" s="259" t="s">
        <v>44</v>
      </c>
      <c r="F25" s="259" t="s">
        <v>20</v>
      </c>
      <c r="G25" s="260"/>
      <c r="H25" s="260"/>
      <c r="I25" s="260"/>
      <c r="J25" s="12"/>
      <c r="K25" s="259"/>
    </row>
    <row r="26" spans="1:11" ht="45" customHeight="1" x14ac:dyDescent="0.3">
      <c r="A26" s="261" t="s">
        <v>212</v>
      </c>
      <c r="B26" s="261" t="s">
        <v>213</v>
      </c>
      <c r="C26" s="261" t="s">
        <v>214</v>
      </c>
      <c r="D26" s="259" t="s">
        <v>1151</v>
      </c>
      <c r="E26" s="259" t="s">
        <v>44</v>
      </c>
      <c r="F26" s="259" t="s">
        <v>20</v>
      </c>
      <c r="G26" s="260"/>
      <c r="H26" s="260"/>
      <c r="I26" s="260"/>
      <c r="J26" s="12"/>
      <c r="K26" s="259"/>
    </row>
    <row r="27" spans="1:11" ht="45" customHeight="1" x14ac:dyDescent="0.3">
      <c r="A27" s="261" t="s">
        <v>284</v>
      </c>
      <c r="B27" s="261" t="s">
        <v>285</v>
      </c>
      <c r="C27" s="261" t="s">
        <v>286</v>
      </c>
      <c r="D27" s="259" t="s">
        <v>1075</v>
      </c>
      <c r="E27" s="259" t="s">
        <v>19</v>
      </c>
      <c r="F27" s="259" t="s">
        <v>20</v>
      </c>
      <c r="G27" s="260"/>
      <c r="H27" s="260"/>
      <c r="I27" s="260"/>
      <c r="J27" s="12"/>
      <c r="K27" s="259" t="s">
        <v>287</v>
      </c>
    </row>
    <row r="28" spans="1:11" ht="45" customHeight="1" x14ac:dyDescent="0.3">
      <c r="A28" s="261" t="s">
        <v>288</v>
      </c>
      <c r="B28" s="261" t="s">
        <v>289</v>
      </c>
      <c r="C28" s="261" t="s">
        <v>290</v>
      </c>
      <c r="D28" s="259" t="s">
        <v>1075</v>
      </c>
      <c r="E28" s="259" t="s">
        <v>19</v>
      </c>
      <c r="F28" s="259" t="s">
        <v>20</v>
      </c>
      <c r="G28" s="260"/>
      <c r="H28" s="260"/>
      <c r="I28" s="260"/>
      <c r="J28" s="12"/>
      <c r="K28" s="259" t="s">
        <v>287</v>
      </c>
    </row>
    <row r="29" spans="1:11" ht="45" customHeight="1" x14ac:dyDescent="0.3">
      <c r="A29" s="261" t="s">
        <v>291</v>
      </c>
      <c r="B29" s="261" t="s">
        <v>292</v>
      </c>
      <c r="C29" s="261" t="s">
        <v>293</v>
      </c>
      <c r="D29" s="259" t="s">
        <v>1075</v>
      </c>
      <c r="E29" s="259" t="s">
        <v>19</v>
      </c>
      <c r="F29" s="259" t="s">
        <v>20</v>
      </c>
      <c r="G29" s="260"/>
      <c r="H29" s="260"/>
      <c r="I29" s="260"/>
      <c r="J29" s="12"/>
      <c r="K29" s="259" t="s">
        <v>287</v>
      </c>
    </row>
    <row r="30" spans="1:11" ht="45" customHeight="1" x14ac:dyDescent="0.3">
      <c r="A30" s="261" t="s">
        <v>294</v>
      </c>
      <c r="B30" s="261" t="s">
        <v>295</v>
      </c>
      <c r="C30" s="261" t="s">
        <v>296</v>
      </c>
      <c r="D30" s="259" t="s">
        <v>1075</v>
      </c>
      <c r="E30" s="259" t="s">
        <v>19</v>
      </c>
      <c r="F30" s="259" t="s">
        <v>29</v>
      </c>
      <c r="G30" s="260"/>
      <c r="H30" s="260"/>
      <c r="I30" s="260"/>
      <c r="J30" s="12"/>
      <c r="K30" s="259" t="s">
        <v>287</v>
      </c>
    </row>
    <row r="31" spans="1:11" ht="45" customHeight="1" x14ac:dyDescent="0.3">
      <c r="A31" s="261" t="s">
        <v>297</v>
      </c>
      <c r="B31" s="261" t="s">
        <v>298</v>
      </c>
      <c r="C31" s="261" t="s">
        <v>299</v>
      </c>
      <c r="D31" s="259" t="s">
        <v>1075</v>
      </c>
      <c r="E31" s="259" t="s">
        <v>19</v>
      </c>
      <c r="F31" s="259" t="s">
        <v>20</v>
      </c>
      <c r="G31" s="260"/>
      <c r="H31" s="260"/>
      <c r="I31" s="260"/>
      <c r="J31" s="12"/>
      <c r="K31" s="259" t="s">
        <v>287</v>
      </c>
    </row>
    <row r="32" spans="1:11" ht="45" customHeight="1" x14ac:dyDescent="0.3">
      <c r="A32" s="261" t="s">
        <v>300</v>
      </c>
      <c r="B32" s="261" t="s">
        <v>301</v>
      </c>
      <c r="C32" s="261" t="s">
        <v>302</v>
      </c>
      <c r="D32" s="259" t="s">
        <v>1075</v>
      </c>
      <c r="E32" s="259" t="s">
        <v>19</v>
      </c>
      <c r="F32" s="259" t="s">
        <v>20</v>
      </c>
      <c r="G32" s="260"/>
      <c r="H32" s="260"/>
      <c r="I32" s="260"/>
      <c r="J32" s="12"/>
      <c r="K32" s="259" t="s">
        <v>287</v>
      </c>
    </row>
    <row r="33" spans="1:11" ht="45" customHeight="1" x14ac:dyDescent="0.3">
      <c r="A33" s="261" t="s">
        <v>303</v>
      </c>
      <c r="B33" s="261" t="s">
        <v>304</v>
      </c>
      <c r="C33" s="261" t="s">
        <v>305</v>
      </c>
      <c r="D33" s="259" t="s">
        <v>1075</v>
      </c>
      <c r="E33" s="259" t="s">
        <v>19</v>
      </c>
      <c r="F33" s="259" t="s">
        <v>20</v>
      </c>
      <c r="G33" s="260"/>
      <c r="H33" s="260"/>
      <c r="I33" s="260"/>
      <c r="J33" s="12"/>
      <c r="K33" s="259" t="s">
        <v>287</v>
      </c>
    </row>
    <row r="34" spans="1:11" ht="45" customHeight="1" x14ac:dyDescent="0.3">
      <c r="A34" s="261" t="s">
        <v>306</v>
      </c>
      <c r="B34" s="261" t="s">
        <v>307</v>
      </c>
      <c r="C34" s="261" t="s">
        <v>308</v>
      </c>
      <c r="D34" s="259" t="s">
        <v>1075</v>
      </c>
      <c r="E34" s="259" t="s">
        <v>19</v>
      </c>
      <c r="F34" s="259" t="s">
        <v>20</v>
      </c>
      <c r="G34" s="260"/>
      <c r="H34" s="260"/>
      <c r="I34" s="260"/>
      <c r="J34" s="12"/>
      <c r="K34" s="259" t="s">
        <v>287</v>
      </c>
    </row>
    <row r="35" spans="1:11" ht="45" customHeight="1" x14ac:dyDescent="0.3">
      <c r="A35" s="261" t="s">
        <v>309</v>
      </c>
      <c r="B35" s="261" t="s">
        <v>310</v>
      </c>
      <c r="C35" s="261" t="s">
        <v>311</v>
      </c>
      <c r="D35" s="259" t="s">
        <v>1075</v>
      </c>
      <c r="E35" s="259" t="s">
        <v>19</v>
      </c>
      <c r="F35" s="259" t="s">
        <v>29</v>
      </c>
      <c r="G35" s="260"/>
      <c r="H35" s="260"/>
      <c r="I35" s="260"/>
      <c r="J35" s="12"/>
      <c r="K35" s="259" t="s">
        <v>287</v>
      </c>
    </row>
    <row r="36" spans="1:11" ht="45" customHeight="1" x14ac:dyDescent="0.3">
      <c r="A36" s="261" t="s">
        <v>312</v>
      </c>
      <c r="B36" s="261" t="s">
        <v>313</v>
      </c>
      <c r="C36" s="261" t="s">
        <v>638</v>
      </c>
      <c r="D36" s="259" t="s">
        <v>1075</v>
      </c>
      <c r="E36" s="259" t="s">
        <v>19</v>
      </c>
      <c r="F36" s="259" t="s">
        <v>29</v>
      </c>
      <c r="G36" s="260"/>
      <c r="H36" s="260"/>
      <c r="I36" s="260"/>
      <c r="J36" s="12"/>
      <c r="K36" s="259" t="s">
        <v>287</v>
      </c>
    </row>
    <row r="37" spans="1:11" ht="45" customHeight="1" x14ac:dyDescent="0.3">
      <c r="A37" s="261" t="s">
        <v>314</v>
      </c>
      <c r="B37" s="261" t="s">
        <v>315</v>
      </c>
      <c r="C37" s="261" t="s">
        <v>316</v>
      </c>
      <c r="D37" s="259" t="s">
        <v>1075</v>
      </c>
      <c r="E37" s="259" t="s">
        <v>19</v>
      </c>
      <c r="F37" s="259" t="s">
        <v>20</v>
      </c>
      <c r="G37" s="260"/>
      <c r="H37" s="260"/>
      <c r="I37" s="260"/>
      <c r="J37" s="12"/>
      <c r="K37" s="259" t="s">
        <v>287</v>
      </c>
    </row>
    <row r="38" spans="1:11" ht="45" customHeight="1" x14ac:dyDescent="0.3">
      <c r="A38" s="261" t="s">
        <v>317</v>
      </c>
      <c r="B38" s="261" t="s">
        <v>318</v>
      </c>
      <c r="C38" s="261" t="s">
        <v>319</v>
      </c>
      <c r="D38" s="259" t="s">
        <v>1075</v>
      </c>
      <c r="E38" s="259" t="s">
        <v>19</v>
      </c>
      <c r="F38" s="259" t="s">
        <v>20</v>
      </c>
      <c r="G38" s="260"/>
      <c r="H38" s="260"/>
      <c r="I38" s="260"/>
      <c r="J38" s="12"/>
      <c r="K38" s="259" t="s">
        <v>287</v>
      </c>
    </row>
    <row r="39" spans="1:11" ht="45" customHeight="1" x14ac:dyDescent="0.3">
      <c r="A39" s="261" t="s">
        <v>320</v>
      </c>
      <c r="B39" s="261" t="s">
        <v>321</v>
      </c>
      <c r="C39" s="261" t="s">
        <v>322</v>
      </c>
      <c r="D39" s="259" t="s">
        <v>1075</v>
      </c>
      <c r="E39" s="259" t="s">
        <v>19</v>
      </c>
      <c r="F39" s="259" t="s">
        <v>20</v>
      </c>
      <c r="G39" s="260"/>
      <c r="H39" s="260"/>
      <c r="I39" s="260"/>
      <c r="J39" s="12"/>
      <c r="K39" s="259" t="s">
        <v>287</v>
      </c>
    </row>
    <row r="40" spans="1:11" ht="45" customHeight="1" x14ac:dyDescent="0.3">
      <c r="A40" s="261" t="s">
        <v>323</v>
      </c>
      <c r="B40" s="261" t="s">
        <v>324</v>
      </c>
      <c r="C40" s="261" t="s">
        <v>325</v>
      </c>
      <c r="D40" s="259" t="s">
        <v>1075</v>
      </c>
      <c r="E40" s="259" t="s">
        <v>19</v>
      </c>
      <c r="F40" s="259" t="s">
        <v>20</v>
      </c>
      <c r="G40" s="260"/>
      <c r="H40" s="260"/>
      <c r="I40" s="260"/>
      <c r="J40" s="12"/>
      <c r="K40" s="259" t="s">
        <v>287</v>
      </c>
    </row>
    <row r="41" spans="1:11" ht="45" customHeight="1" x14ac:dyDescent="0.3">
      <c r="A41" s="261" t="s">
        <v>326</v>
      </c>
      <c r="B41" s="261" t="s">
        <v>327</v>
      </c>
      <c r="C41" s="261" t="s">
        <v>328</v>
      </c>
      <c r="D41" s="259" t="s">
        <v>1075</v>
      </c>
      <c r="E41" s="259" t="s">
        <v>19</v>
      </c>
      <c r="F41" s="259" t="s">
        <v>20</v>
      </c>
      <c r="G41" s="260"/>
      <c r="H41" s="260"/>
      <c r="I41" s="260"/>
      <c r="J41" s="12"/>
      <c r="K41" s="259" t="s">
        <v>287</v>
      </c>
    </row>
    <row r="42" spans="1:11" ht="45" customHeight="1" x14ac:dyDescent="0.3">
      <c r="A42" s="261" t="s">
        <v>329</v>
      </c>
      <c r="B42" s="261" t="s">
        <v>330</v>
      </c>
      <c r="C42" s="261" t="s">
        <v>331</v>
      </c>
      <c r="D42" s="259" t="s">
        <v>1075</v>
      </c>
      <c r="E42" s="259" t="s">
        <v>19</v>
      </c>
      <c r="F42" s="259" t="s">
        <v>20</v>
      </c>
      <c r="G42" s="260"/>
      <c r="H42" s="260"/>
      <c r="I42" s="260"/>
      <c r="J42" s="12"/>
      <c r="K42" s="259" t="s">
        <v>287</v>
      </c>
    </row>
    <row r="43" spans="1:11" ht="45" customHeight="1" x14ac:dyDescent="0.3">
      <c r="A43" s="261" t="s">
        <v>332</v>
      </c>
      <c r="B43" s="261" t="s">
        <v>333</v>
      </c>
      <c r="C43" s="261" t="s">
        <v>334</v>
      </c>
      <c r="D43" s="259" t="s">
        <v>1075</v>
      </c>
      <c r="E43" s="259" t="s">
        <v>19</v>
      </c>
      <c r="F43" s="259" t="s">
        <v>20</v>
      </c>
      <c r="G43" s="260"/>
      <c r="H43" s="260"/>
      <c r="I43" s="260"/>
      <c r="J43" s="12"/>
      <c r="K43" s="259" t="s">
        <v>37</v>
      </c>
    </row>
    <row r="44" spans="1:11" ht="45" customHeight="1" x14ac:dyDescent="0.3">
      <c r="A44" s="261" t="s">
        <v>335</v>
      </c>
      <c r="B44" s="261" t="s">
        <v>336</v>
      </c>
      <c r="C44" s="261" t="s">
        <v>337</v>
      </c>
      <c r="D44" s="259" t="s">
        <v>1075</v>
      </c>
      <c r="E44" s="259" t="s">
        <v>19</v>
      </c>
      <c r="F44" s="259" t="s">
        <v>20</v>
      </c>
      <c r="G44" s="260"/>
      <c r="H44" s="260"/>
      <c r="I44" s="260"/>
      <c r="J44" s="12"/>
      <c r="K44" s="259" t="s">
        <v>37</v>
      </c>
    </row>
    <row r="45" spans="1:11" ht="45" customHeight="1" x14ac:dyDescent="0.3">
      <c r="A45" s="261" t="s">
        <v>338</v>
      </c>
      <c r="B45" s="261" t="s">
        <v>339</v>
      </c>
      <c r="C45" s="261" t="s">
        <v>340</v>
      </c>
      <c r="D45" s="259" t="s">
        <v>1075</v>
      </c>
      <c r="E45" s="259" t="s">
        <v>19</v>
      </c>
      <c r="F45" s="259" t="s">
        <v>20</v>
      </c>
      <c r="G45" s="260"/>
      <c r="H45" s="260"/>
      <c r="I45" s="260"/>
      <c r="J45" s="12"/>
      <c r="K45" s="259" t="s">
        <v>37</v>
      </c>
    </row>
    <row r="46" spans="1:11" ht="45" customHeight="1" x14ac:dyDescent="0.3">
      <c r="A46" s="261" t="s">
        <v>341</v>
      </c>
      <c r="B46" s="261" t="s">
        <v>342</v>
      </c>
      <c r="C46" s="261" t="s">
        <v>343</v>
      </c>
      <c r="D46" s="259" t="s">
        <v>1075</v>
      </c>
      <c r="E46" s="259" t="s">
        <v>19</v>
      </c>
      <c r="F46" s="259" t="s">
        <v>29</v>
      </c>
      <c r="G46" s="260"/>
      <c r="H46" s="260"/>
      <c r="I46" s="260"/>
      <c r="J46" s="12"/>
      <c r="K46" s="259" t="s">
        <v>344</v>
      </c>
    </row>
    <row r="47" spans="1:11" ht="45" customHeight="1" x14ac:dyDescent="0.3">
      <c r="A47" s="261" t="s">
        <v>345</v>
      </c>
      <c r="B47" s="261" t="s">
        <v>346</v>
      </c>
      <c r="C47" s="261" t="s">
        <v>347</v>
      </c>
      <c r="D47" s="259" t="s">
        <v>1151</v>
      </c>
      <c r="E47" s="259" t="s">
        <v>19</v>
      </c>
      <c r="F47" s="259" t="s">
        <v>29</v>
      </c>
      <c r="G47" s="260"/>
      <c r="H47" s="260"/>
      <c r="I47" s="260"/>
      <c r="J47" s="12"/>
      <c r="K47" s="259"/>
    </row>
    <row r="48" spans="1:11" ht="45" customHeight="1" x14ac:dyDescent="0.3">
      <c r="A48" s="261" t="s">
        <v>348</v>
      </c>
      <c r="B48" s="261" t="s">
        <v>349</v>
      </c>
      <c r="C48" s="261" t="s">
        <v>350</v>
      </c>
      <c r="D48" s="259" t="s">
        <v>1075</v>
      </c>
      <c r="E48" s="259" t="s">
        <v>19</v>
      </c>
      <c r="F48" s="259" t="s">
        <v>20</v>
      </c>
      <c r="G48" s="260"/>
      <c r="H48" s="260"/>
      <c r="I48" s="260"/>
      <c r="J48" s="12"/>
      <c r="K48" s="259" t="s">
        <v>37</v>
      </c>
    </row>
    <row r="49" spans="1:11" ht="45" customHeight="1" x14ac:dyDescent="0.3">
      <c r="A49" s="261" t="s">
        <v>389</v>
      </c>
      <c r="B49" s="261" t="s">
        <v>390</v>
      </c>
      <c r="C49" s="261" t="s">
        <v>391</v>
      </c>
      <c r="D49" s="259" t="s">
        <v>1075</v>
      </c>
      <c r="E49" s="259" t="s">
        <v>19</v>
      </c>
      <c r="F49" s="259" t="s">
        <v>29</v>
      </c>
      <c r="G49" s="260"/>
      <c r="H49" s="260"/>
      <c r="I49" s="260"/>
      <c r="J49" s="12"/>
      <c r="K49" s="259" t="s">
        <v>120</v>
      </c>
    </row>
    <row r="50" spans="1:11" ht="45" customHeight="1" x14ac:dyDescent="0.3">
      <c r="A50" s="261" t="s">
        <v>392</v>
      </c>
      <c r="B50" s="261" t="s">
        <v>390</v>
      </c>
      <c r="C50" s="261" t="s">
        <v>393</v>
      </c>
      <c r="D50" s="259" t="s">
        <v>1075</v>
      </c>
      <c r="E50" s="259" t="s">
        <v>19</v>
      </c>
      <c r="F50" s="259" t="s">
        <v>29</v>
      </c>
      <c r="G50" s="260"/>
      <c r="H50" s="260"/>
      <c r="I50" s="260"/>
      <c r="J50" s="12"/>
      <c r="K50" s="259" t="s">
        <v>120</v>
      </c>
    </row>
    <row r="51" spans="1:11" ht="45" customHeight="1" x14ac:dyDescent="0.3">
      <c r="A51" s="261" t="s">
        <v>394</v>
      </c>
      <c r="B51" s="261" t="s">
        <v>395</v>
      </c>
      <c r="C51" s="261" t="s">
        <v>396</v>
      </c>
      <c r="D51" s="259" t="s">
        <v>1075</v>
      </c>
      <c r="E51" s="259" t="s">
        <v>19</v>
      </c>
      <c r="F51" s="259" t="s">
        <v>29</v>
      </c>
      <c r="G51" s="260"/>
      <c r="H51" s="260"/>
      <c r="I51" s="260"/>
      <c r="J51" s="12"/>
      <c r="K51" s="259" t="s">
        <v>120</v>
      </c>
    </row>
    <row r="52" spans="1:11" ht="45" customHeight="1" x14ac:dyDescent="0.3">
      <c r="A52" s="261" t="s">
        <v>397</v>
      </c>
      <c r="B52" s="261" t="s">
        <v>398</v>
      </c>
      <c r="C52" s="261" t="s">
        <v>399</v>
      </c>
      <c r="D52" s="259" t="s">
        <v>1075</v>
      </c>
      <c r="E52" s="259" t="s">
        <v>19</v>
      </c>
      <c r="F52" s="259" t="s">
        <v>20</v>
      </c>
      <c r="G52" s="260"/>
      <c r="H52" s="260"/>
      <c r="I52" s="260"/>
      <c r="J52" s="12"/>
      <c r="K52" s="259" t="s">
        <v>37</v>
      </c>
    </row>
    <row r="53" spans="1:11" ht="45" customHeight="1" x14ac:dyDescent="0.3">
      <c r="A53" s="261" t="s">
        <v>415</v>
      </c>
      <c r="B53" s="261" t="s">
        <v>416</v>
      </c>
      <c r="C53" s="261" t="s">
        <v>417</v>
      </c>
      <c r="D53" s="259" t="s">
        <v>1075</v>
      </c>
      <c r="E53" s="259" t="s">
        <v>19</v>
      </c>
      <c r="F53" s="259" t="s">
        <v>20</v>
      </c>
      <c r="G53" s="260"/>
      <c r="H53" s="260"/>
      <c r="I53" s="260"/>
      <c r="J53" s="12"/>
      <c r="K53" s="259" t="s">
        <v>120</v>
      </c>
    </row>
    <row r="54" spans="1:11" ht="45" customHeight="1" x14ac:dyDescent="0.3">
      <c r="A54" s="261" t="s">
        <v>418</v>
      </c>
      <c r="B54" s="261" t="s">
        <v>419</v>
      </c>
      <c r="C54" s="261" t="s">
        <v>420</v>
      </c>
      <c r="D54" s="259" t="s">
        <v>1075</v>
      </c>
      <c r="E54" s="259" t="s">
        <v>19</v>
      </c>
      <c r="F54" s="259" t="s">
        <v>20</v>
      </c>
      <c r="G54" s="260"/>
      <c r="H54" s="260"/>
      <c r="I54" s="260"/>
      <c r="J54" s="12"/>
      <c r="K54" s="259" t="s">
        <v>120</v>
      </c>
    </row>
    <row r="55" spans="1:11" ht="45" customHeight="1" x14ac:dyDescent="0.3">
      <c r="A55" s="261" t="s">
        <v>421</v>
      </c>
      <c r="B55" s="261" t="s">
        <v>422</v>
      </c>
      <c r="C55" s="261" t="s">
        <v>423</v>
      </c>
      <c r="D55" s="259" t="s">
        <v>1075</v>
      </c>
      <c r="E55" s="259" t="s">
        <v>19</v>
      </c>
      <c r="F55" s="259" t="s">
        <v>20</v>
      </c>
      <c r="G55" s="260"/>
      <c r="H55" s="260"/>
      <c r="I55" s="260"/>
      <c r="J55" s="12"/>
      <c r="K55" s="259" t="s">
        <v>120</v>
      </c>
    </row>
    <row r="56" spans="1:11" ht="45" customHeight="1" x14ac:dyDescent="0.3">
      <c r="A56" s="261" t="s">
        <v>427</v>
      </c>
      <c r="B56" s="261" t="s">
        <v>428</v>
      </c>
      <c r="C56" s="261" t="s">
        <v>429</v>
      </c>
      <c r="D56" s="259" t="s">
        <v>1075</v>
      </c>
      <c r="E56" s="259" t="s">
        <v>19</v>
      </c>
      <c r="F56" s="259" t="s">
        <v>20</v>
      </c>
      <c r="G56" s="260"/>
      <c r="H56" s="260"/>
      <c r="I56" s="260"/>
      <c r="J56" s="12"/>
      <c r="K56" s="259"/>
    </row>
    <row r="57" spans="1:11" ht="45" customHeight="1" x14ac:dyDescent="0.3">
      <c r="A57" s="261" t="s">
        <v>427</v>
      </c>
      <c r="B57" s="261" t="s">
        <v>1120</v>
      </c>
      <c r="C57" s="261" t="s">
        <v>1121</v>
      </c>
      <c r="D57" s="259" t="s">
        <v>1075</v>
      </c>
      <c r="E57" s="259" t="s">
        <v>19</v>
      </c>
      <c r="F57" s="259" t="s">
        <v>20</v>
      </c>
      <c r="G57" s="260"/>
      <c r="H57" s="260"/>
      <c r="I57" s="260"/>
      <c r="J57" s="12"/>
      <c r="K57" s="259"/>
    </row>
    <row r="58" spans="1:11" ht="45" customHeight="1" x14ac:dyDescent="0.3">
      <c r="A58" s="274" t="s">
        <v>507</v>
      </c>
      <c r="B58" s="261" t="s">
        <v>508</v>
      </c>
      <c r="C58" s="261" t="s">
        <v>509</v>
      </c>
      <c r="D58" s="259" t="s">
        <v>1151</v>
      </c>
      <c r="E58" s="259" t="s">
        <v>44</v>
      </c>
      <c r="F58" s="259" t="s">
        <v>20</v>
      </c>
      <c r="G58" s="260"/>
      <c r="H58" s="260"/>
      <c r="I58" s="260"/>
      <c r="J58" s="12"/>
      <c r="K58" s="259"/>
    </row>
    <row r="59" spans="1:11" s="264" customFormat="1" ht="45" customHeight="1" x14ac:dyDescent="0.3">
      <c r="A59" s="261" t="s">
        <v>560</v>
      </c>
      <c r="B59" s="261" t="s">
        <v>561</v>
      </c>
      <c r="C59" s="261" t="s">
        <v>562</v>
      </c>
      <c r="D59" s="261" t="s">
        <v>1075</v>
      </c>
      <c r="E59" s="261" t="s">
        <v>19</v>
      </c>
      <c r="F59" s="259" t="s">
        <v>20</v>
      </c>
      <c r="G59" s="269"/>
      <c r="H59" s="269"/>
      <c r="I59" s="269"/>
      <c r="J59" s="261"/>
      <c r="K59" s="261" t="s">
        <v>120</v>
      </c>
    </row>
    <row r="60" spans="1:11" s="264" customFormat="1" ht="45" customHeight="1" x14ac:dyDescent="0.3">
      <c r="A60" s="261" t="s">
        <v>563</v>
      </c>
      <c r="B60" s="261" t="s">
        <v>564</v>
      </c>
      <c r="C60" s="261" t="s">
        <v>565</v>
      </c>
      <c r="D60" s="261" t="s">
        <v>1151</v>
      </c>
      <c r="E60" s="261" t="s">
        <v>44</v>
      </c>
      <c r="F60" s="259" t="s">
        <v>29</v>
      </c>
      <c r="G60" s="269"/>
      <c r="H60" s="269"/>
      <c r="I60" s="269"/>
      <c r="J60" s="261"/>
      <c r="K60" s="261"/>
    </row>
    <row r="61" spans="1:11" s="264" customFormat="1" ht="45" customHeight="1" x14ac:dyDescent="0.3">
      <c r="A61" s="261" t="s">
        <v>958</v>
      </c>
      <c r="B61" s="261" t="s">
        <v>652</v>
      </c>
      <c r="C61" s="261" t="s">
        <v>653</v>
      </c>
      <c r="D61" s="261" t="s">
        <v>1074</v>
      </c>
      <c r="E61" s="261" t="s">
        <v>44</v>
      </c>
      <c r="F61" s="261" t="s">
        <v>20</v>
      </c>
      <c r="G61" s="269"/>
      <c r="H61" s="269"/>
      <c r="I61" s="269"/>
      <c r="J61" s="261"/>
      <c r="K61" s="261" t="s">
        <v>1187</v>
      </c>
    </row>
    <row r="62" spans="1:11" s="264" customFormat="1" ht="45" customHeight="1" x14ac:dyDescent="0.3">
      <c r="A62" s="261" t="s">
        <v>1134</v>
      </c>
      <c r="B62" s="261" t="s">
        <v>654</v>
      </c>
      <c r="C62" s="261" t="s">
        <v>655</v>
      </c>
      <c r="D62" s="261" t="s">
        <v>1074</v>
      </c>
      <c r="E62" s="261" t="s">
        <v>44</v>
      </c>
      <c r="F62" s="261" t="s">
        <v>20</v>
      </c>
      <c r="G62" s="269"/>
      <c r="H62" s="269"/>
      <c r="I62" s="269"/>
      <c r="J62" s="261"/>
      <c r="K62" s="261" t="s">
        <v>1084</v>
      </c>
    </row>
    <row r="63" spans="1:11" s="264" customFormat="1" ht="45" customHeight="1" x14ac:dyDescent="0.3">
      <c r="A63" s="261"/>
      <c r="B63" s="261"/>
      <c r="C63" s="261"/>
      <c r="D63" s="261"/>
      <c r="E63" s="261"/>
      <c r="F63" s="261"/>
      <c r="G63" s="261"/>
      <c r="H63" s="261"/>
      <c r="I63" s="261"/>
      <c r="J63" s="261"/>
      <c r="K63" s="261"/>
    </row>
    <row r="64" spans="1:11" s="264" customFormat="1" ht="45" customHeight="1" x14ac:dyDescent="0.3">
      <c r="A64" s="261"/>
      <c r="B64" s="261"/>
      <c r="C64" s="261"/>
      <c r="D64" s="261"/>
      <c r="E64" s="261"/>
      <c r="F64" s="261"/>
      <c r="G64" s="261"/>
      <c r="H64" s="261"/>
      <c r="I64" s="261"/>
      <c r="J64" s="261"/>
      <c r="K64" s="261"/>
    </row>
    <row r="65" spans="1:11" s="264" customFormat="1" ht="45" customHeight="1" x14ac:dyDescent="0.3">
      <c r="A65" s="261"/>
      <c r="B65" s="261"/>
      <c r="C65" s="261"/>
      <c r="D65" s="261"/>
      <c r="E65" s="261"/>
      <c r="F65" s="261"/>
      <c r="G65" s="261"/>
      <c r="H65" s="261"/>
      <c r="I65" s="261"/>
      <c r="J65" s="261"/>
      <c r="K65" s="261"/>
    </row>
    <row r="66" spans="1:11" s="264" customFormat="1" ht="45" customHeight="1" x14ac:dyDescent="0.3">
      <c r="A66" s="261"/>
      <c r="B66" s="261"/>
      <c r="C66" s="261"/>
      <c r="D66" s="261"/>
      <c r="E66" s="261"/>
      <c r="F66" s="261"/>
      <c r="G66" s="261"/>
      <c r="H66" s="261"/>
      <c r="I66" s="261"/>
      <c r="J66" s="261"/>
      <c r="K66" s="261"/>
    </row>
  </sheetData>
  <conditionalFormatting sqref="A3:I66">
    <cfRule type="expression" dxfId="37" priority="1">
      <formula>$F3="m"</formula>
    </cfRule>
    <cfRule type="expression" dxfId="36" priority="2">
      <formula>$F3="d"</formula>
    </cfRule>
  </conditionalFormatting>
  <conditionalFormatting sqref="A3:K66">
    <cfRule type="expression" dxfId="35" priority="3">
      <formula>$F3="v"</formula>
    </cfRule>
    <cfRule type="expression" dxfId="34" priority="4">
      <formula>$F3="no"</formula>
    </cfRule>
  </conditionalFormatting>
  <pageMargins left="0.7" right="0.2" top="0.2" bottom="0.2" header="0.3" footer="0.3"/>
  <pageSetup orientation="landscape"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5AA4C-180A-4DFA-B9B6-743FF9BECC30}">
  <dimension ref="A1:K21"/>
  <sheetViews>
    <sheetView zoomScale="93" workbookViewId="0">
      <selection activeCell="A3" sqref="A3:C10"/>
    </sheetView>
  </sheetViews>
  <sheetFormatPr defaultRowHeight="15.6" x14ac:dyDescent="0.3"/>
  <cols>
    <col min="1" max="1" width="17.5546875" style="5" customWidth="1"/>
    <col min="2" max="3" width="16.6640625" style="8" customWidth="1"/>
    <col min="4" max="6" width="3.6640625" customWidth="1"/>
    <col min="7" max="9" width="8.33203125" customWidth="1"/>
    <col min="10" max="10" width="35.6640625" customWidth="1"/>
    <col min="11" max="11" width="5.44140625" customWidth="1"/>
  </cols>
  <sheetData>
    <row r="1" spans="1:11" ht="14.4" x14ac:dyDescent="0.3">
      <c r="A1">
        <f>COUNTA(A3:A100)</f>
        <v>8</v>
      </c>
      <c r="B1"/>
      <c r="C1"/>
      <c r="F1">
        <f>COUNTIF(F3:F100,"yes")</f>
        <v>3</v>
      </c>
    </row>
    <row r="2" spans="1:11" ht="31.2" x14ac:dyDescent="0.3">
      <c r="A2" s="5" t="s">
        <v>4</v>
      </c>
      <c r="B2" s="8" t="s">
        <v>5</v>
      </c>
      <c r="C2" s="8" t="s">
        <v>6</v>
      </c>
      <c r="D2" s="18" t="s">
        <v>7</v>
      </c>
      <c r="E2" s="18" t="s">
        <v>8</v>
      </c>
      <c r="F2" s="18" t="s">
        <v>595</v>
      </c>
      <c r="G2" s="5" t="s">
        <v>586</v>
      </c>
      <c r="H2" s="5" t="s">
        <v>587</v>
      </c>
      <c r="I2" s="5" t="s">
        <v>588</v>
      </c>
      <c r="J2" s="5" t="s">
        <v>585</v>
      </c>
      <c r="K2" s="5" t="s">
        <v>14</v>
      </c>
    </row>
    <row r="3" spans="1:11" ht="45" customHeight="1" x14ac:dyDescent="0.3">
      <c r="A3" s="261" t="s">
        <v>1169</v>
      </c>
      <c r="B3" s="261" t="s">
        <v>94</v>
      </c>
      <c r="C3" s="261" t="s">
        <v>95</v>
      </c>
      <c r="D3" s="259" t="s">
        <v>1075</v>
      </c>
      <c r="E3" s="259" t="s">
        <v>19</v>
      </c>
      <c r="F3" s="259" t="s">
        <v>20</v>
      </c>
      <c r="G3" s="260"/>
      <c r="H3" s="260"/>
      <c r="I3" s="260"/>
      <c r="J3" s="12"/>
      <c r="K3" s="259" t="s">
        <v>97</v>
      </c>
    </row>
    <row r="4" spans="1:11" ht="45" customHeight="1" x14ac:dyDescent="0.3">
      <c r="A4" s="261" t="s">
        <v>242</v>
      </c>
      <c r="B4" s="261" t="s">
        <v>243</v>
      </c>
      <c r="C4" s="261" t="s">
        <v>244</v>
      </c>
      <c r="D4" s="259" t="s">
        <v>1075</v>
      </c>
      <c r="E4" s="259" t="s">
        <v>44</v>
      </c>
      <c r="F4" s="259" t="s">
        <v>20</v>
      </c>
      <c r="G4" s="260"/>
      <c r="H4" s="260"/>
      <c r="I4" s="260"/>
      <c r="J4" s="12"/>
      <c r="K4" s="259" t="s">
        <v>97</v>
      </c>
    </row>
    <row r="5" spans="1:11" ht="45" customHeight="1" x14ac:dyDescent="0.3">
      <c r="A5" s="261" t="s">
        <v>1177</v>
      </c>
      <c r="B5" s="261" t="s">
        <v>247</v>
      </c>
      <c r="C5" s="261" t="s">
        <v>248</v>
      </c>
      <c r="D5" s="259" t="s">
        <v>1075</v>
      </c>
      <c r="E5" s="259" t="s">
        <v>44</v>
      </c>
      <c r="F5" s="259" t="s">
        <v>20</v>
      </c>
      <c r="G5" s="260"/>
      <c r="H5" s="260"/>
      <c r="I5" s="260"/>
      <c r="J5" s="12"/>
      <c r="K5" s="259" t="s">
        <v>97</v>
      </c>
    </row>
    <row r="6" spans="1:11" ht="45" customHeight="1" x14ac:dyDescent="0.3">
      <c r="A6" s="261" t="s">
        <v>245</v>
      </c>
      <c r="B6" s="261" t="s">
        <v>251</v>
      </c>
      <c r="C6" s="261" t="s">
        <v>252</v>
      </c>
      <c r="D6" s="259" t="s">
        <v>1075</v>
      </c>
      <c r="E6" s="259" t="s">
        <v>44</v>
      </c>
      <c r="F6" s="259" t="s">
        <v>20</v>
      </c>
      <c r="G6" s="260"/>
      <c r="H6" s="260"/>
      <c r="I6" s="260"/>
      <c r="J6" s="12"/>
      <c r="K6" s="259" t="s">
        <v>97</v>
      </c>
    </row>
    <row r="7" spans="1:11" ht="45" customHeight="1" x14ac:dyDescent="0.3">
      <c r="A7" s="261" t="s">
        <v>246</v>
      </c>
      <c r="B7" s="261" t="s">
        <v>249</v>
      </c>
      <c r="C7" s="261" t="s">
        <v>250</v>
      </c>
      <c r="D7" s="259" t="s">
        <v>1075</v>
      </c>
      <c r="E7" s="259" t="s">
        <v>44</v>
      </c>
      <c r="F7" s="259" t="s">
        <v>20</v>
      </c>
      <c r="G7" s="260"/>
      <c r="H7" s="260"/>
      <c r="I7" s="260"/>
      <c r="J7" s="12"/>
      <c r="K7" s="259" t="s">
        <v>97</v>
      </c>
    </row>
    <row r="8" spans="1:11" ht="45" customHeight="1" x14ac:dyDescent="0.3">
      <c r="A8" s="261" t="s">
        <v>451</v>
      </c>
      <c r="B8" s="261" t="s">
        <v>452</v>
      </c>
      <c r="C8" s="261" t="s">
        <v>453</v>
      </c>
      <c r="D8" s="259" t="s">
        <v>1075</v>
      </c>
      <c r="E8" s="259" t="s">
        <v>19</v>
      </c>
      <c r="F8" s="259" t="s">
        <v>29</v>
      </c>
      <c r="G8" s="260"/>
      <c r="H8" s="260"/>
      <c r="I8" s="260"/>
      <c r="J8" s="12"/>
      <c r="K8" s="259" t="s">
        <v>120</v>
      </c>
    </row>
    <row r="9" spans="1:11" ht="45" customHeight="1" x14ac:dyDescent="0.3">
      <c r="A9" s="261" t="s">
        <v>454</v>
      </c>
      <c r="B9" s="261" t="s">
        <v>455</v>
      </c>
      <c r="C9" s="261" t="s">
        <v>456</v>
      </c>
      <c r="D9" s="259" t="s">
        <v>1075</v>
      </c>
      <c r="E9" s="259" t="s">
        <v>19</v>
      </c>
      <c r="F9" s="259" t="s">
        <v>29</v>
      </c>
      <c r="G9" s="260"/>
      <c r="H9" s="260"/>
      <c r="I9" s="260"/>
      <c r="J9" s="12"/>
      <c r="K9" s="259" t="s">
        <v>120</v>
      </c>
    </row>
    <row r="10" spans="1:11" ht="45" customHeight="1" x14ac:dyDescent="0.3">
      <c r="A10" s="261" t="s">
        <v>457</v>
      </c>
      <c r="B10" s="261" t="s">
        <v>645</v>
      </c>
      <c r="C10" s="261" t="s">
        <v>646</v>
      </c>
      <c r="D10" s="259" t="s">
        <v>1075</v>
      </c>
      <c r="E10" s="259" t="s">
        <v>19</v>
      </c>
      <c r="F10" s="259" t="s">
        <v>29</v>
      </c>
      <c r="G10" s="260"/>
      <c r="H10" s="260"/>
      <c r="I10" s="260"/>
      <c r="J10" s="12"/>
      <c r="K10" s="259" t="s">
        <v>120</v>
      </c>
    </row>
    <row r="11" spans="1:11" ht="45" customHeight="1" x14ac:dyDescent="0.3">
      <c r="A11" s="12"/>
      <c r="B11" s="12"/>
      <c r="C11" s="12"/>
      <c r="D11" s="259"/>
      <c r="E11" s="259"/>
      <c r="F11" s="259"/>
      <c r="G11" s="260"/>
      <c r="H11" s="260"/>
      <c r="I11" s="260"/>
      <c r="J11" s="12"/>
      <c r="K11" s="259"/>
    </row>
    <row r="12" spans="1:11" ht="45" customHeight="1" x14ac:dyDescent="0.3">
      <c r="A12" s="12"/>
      <c r="B12" s="12"/>
      <c r="C12" s="12"/>
      <c r="D12" s="259"/>
      <c r="E12" s="259"/>
      <c r="F12" s="259"/>
      <c r="G12" s="260"/>
      <c r="H12" s="260"/>
      <c r="I12" s="260"/>
      <c r="J12" s="12"/>
      <c r="K12" s="259"/>
    </row>
    <row r="13" spans="1:11" ht="45" customHeight="1" x14ac:dyDescent="0.3">
      <c r="A13" s="12"/>
      <c r="B13" s="12"/>
      <c r="C13" s="12"/>
      <c r="D13" s="259"/>
      <c r="E13" s="259"/>
      <c r="F13" s="259"/>
      <c r="G13" s="260"/>
      <c r="H13" s="260"/>
      <c r="I13" s="260"/>
      <c r="J13" s="12"/>
      <c r="K13" s="259"/>
    </row>
    <row r="14" spans="1:11" ht="45" customHeight="1" x14ac:dyDescent="0.3">
      <c r="A14" s="12"/>
      <c r="B14" s="12"/>
      <c r="C14" s="12"/>
      <c r="D14" s="259"/>
      <c r="E14" s="259"/>
      <c r="F14" s="259"/>
      <c r="G14" s="260"/>
      <c r="H14" s="260"/>
      <c r="I14" s="260"/>
      <c r="J14" s="12"/>
      <c r="K14" s="259"/>
    </row>
    <row r="15" spans="1:11" ht="45" customHeight="1" x14ac:dyDescent="0.3">
      <c r="A15" s="12"/>
      <c r="B15" s="12"/>
      <c r="C15" s="12"/>
      <c r="D15" s="259"/>
      <c r="E15" s="259"/>
      <c r="F15" s="259"/>
      <c r="G15" s="260"/>
      <c r="H15" s="260"/>
      <c r="I15" s="260"/>
      <c r="J15" s="12"/>
      <c r="K15" s="259"/>
    </row>
    <row r="16" spans="1:11" ht="45" customHeight="1" x14ac:dyDescent="0.3">
      <c r="A16" s="12"/>
      <c r="B16" s="12"/>
      <c r="C16" s="12"/>
      <c r="D16" s="259"/>
      <c r="E16" s="259"/>
      <c r="F16" s="259"/>
      <c r="G16" s="260"/>
      <c r="H16" s="260"/>
      <c r="I16" s="260"/>
      <c r="J16" s="12"/>
      <c r="K16" s="259"/>
    </row>
    <row r="17" spans="1:11" ht="45" customHeight="1" x14ac:dyDescent="0.3">
      <c r="A17" s="12"/>
      <c r="B17" s="12"/>
      <c r="C17" s="12"/>
      <c r="D17" s="259"/>
      <c r="E17" s="259"/>
      <c r="F17" s="259"/>
      <c r="G17" s="260"/>
      <c r="H17" s="260"/>
      <c r="I17" s="260"/>
      <c r="J17" s="12"/>
      <c r="K17" s="259"/>
    </row>
    <row r="18" spans="1:11" ht="45" customHeight="1" x14ac:dyDescent="0.3">
      <c r="A18" s="12"/>
      <c r="B18" s="12"/>
      <c r="C18" s="12"/>
      <c r="D18" s="259"/>
      <c r="E18" s="259"/>
      <c r="F18" s="259"/>
      <c r="G18" s="260"/>
      <c r="H18" s="260"/>
      <c r="I18" s="260"/>
      <c r="J18" s="12"/>
      <c r="K18" s="259"/>
    </row>
    <row r="19" spans="1:11" ht="45" customHeight="1" x14ac:dyDescent="0.3">
      <c r="A19" s="12"/>
      <c r="B19" s="12"/>
      <c r="C19" s="12"/>
      <c r="D19" s="259"/>
      <c r="E19" s="259"/>
      <c r="F19" s="259"/>
      <c r="G19" s="260"/>
      <c r="H19" s="260"/>
      <c r="I19" s="260"/>
      <c r="J19" s="12"/>
      <c r="K19" s="259"/>
    </row>
    <row r="20" spans="1:11" ht="45" customHeight="1" x14ac:dyDescent="0.3">
      <c r="A20" s="12"/>
      <c r="B20" s="12"/>
      <c r="C20" s="12"/>
      <c r="D20" s="259"/>
      <c r="E20" s="259"/>
      <c r="F20" s="259"/>
      <c r="G20" s="260"/>
      <c r="H20" s="260"/>
      <c r="I20" s="260"/>
      <c r="J20" s="12"/>
      <c r="K20" s="259"/>
    </row>
    <row r="21" spans="1:11" ht="45" customHeight="1" x14ac:dyDescent="0.3">
      <c r="A21" s="12"/>
      <c r="B21" s="12"/>
      <c r="C21" s="12"/>
      <c r="D21" s="259"/>
      <c r="E21" s="259"/>
      <c r="F21" s="259"/>
      <c r="G21" s="260"/>
      <c r="H21" s="260"/>
      <c r="I21" s="260"/>
      <c r="J21" s="12"/>
      <c r="K21" s="259"/>
    </row>
  </sheetData>
  <conditionalFormatting sqref="A3:I21">
    <cfRule type="expression" dxfId="33" priority="1">
      <formula>$F3="v"</formula>
    </cfRule>
    <cfRule type="expression" dxfId="32" priority="2">
      <formula>$F3="d"</formula>
    </cfRule>
    <cfRule type="expression" dxfId="31" priority="3">
      <formula>$F3="m"</formula>
    </cfRule>
  </conditionalFormatting>
  <conditionalFormatting sqref="A3:K21">
    <cfRule type="expression" dxfId="30" priority="4">
      <formula>$F3="no"</formula>
    </cfRule>
  </conditionalFormatting>
  <pageMargins left="0.7" right="0.2" top="0.2" bottom="0.2" header="0.3" footer="0.3"/>
  <pageSetup orientation="landscape" r:id="rId1"/>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Sheet5</vt:lpstr>
      <vt:lpstr>RawData</vt:lpstr>
      <vt:lpstr>Sheet2</vt:lpstr>
      <vt:lpstr>Information</vt:lpstr>
      <vt:lpstr>ANT Info</vt:lpstr>
      <vt:lpstr>Calculator</vt:lpstr>
      <vt:lpstr>PATONs to Verify</vt:lpstr>
      <vt:lpstr>BH1 Booth Bay Harbor</vt:lpstr>
      <vt:lpstr>BH 2 Merrymeetings Bay</vt:lpstr>
      <vt:lpstr>BH 3 Sheepscot River</vt:lpstr>
      <vt:lpstr>BH 4 Friendship Long Isl.</vt:lpstr>
      <vt:lpstr>CB1 Casco Bay</vt:lpstr>
      <vt:lpstr>CB2 Orrs Isl 2 C.Small</vt:lpstr>
      <vt:lpstr>PH1 Portsmouth Harbor</vt:lpstr>
      <vt:lpstr>PH2 Prtsmth Hrbr CLASS 1</vt:lpstr>
      <vt:lpstr>SB Saco Bay</vt:lpstr>
      <vt:lpstr>'BH 2 Merrymeetings Bay'!Print_Area</vt:lpstr>
      <vt:lpstr>'BH 3 Sheepscot River'!Print_Area</vt:lpstr>
      <vt:lpstr>'BH 4 Friendship Long Isl.'!Print_Area</vt:lpstr>
      <vt:lpstr>'BH1 Booth Bay Harbor'!Print_Area</vt:lpstr>
      <vt:lpstr>'CB1 Casco Bay'!Print_Area</vt:lpstr>
      <vt:lpstr>'CB2 Orrs Isl 2 C.Small'!Print_Area</vt:lpstr>
      <vt:lpstr>Information!Print_Area</vt:lpstr>
      <vt:lpstr>'PH1 Portsmouth Harbor'!Print_Area</vt:lpstr>
      <vt:lpstr>'PH2 Prtsmth Hrbr CLASS 1'!Print_Area</vt:lpstr>
      <vt:lpstr>'SB Saco Bay'!Print_Area</vt:lpstr>
      <vt:lpstr>'BH 2 Merrymeetings Bay'!Print_Titles</vt:lpstr>
      <vt:lpstr>'BH 3 Sheepscot River'!Print_Titles</vt:lpstr>
      <vt:lpstr>'BH 4 Friendship Long Isl.'!Print_Titles</vt:lpstr>
      <vt:lpstr>'BH1 Booth Bay Harbor'!Print_Titles</vt:lpstr>
      <vt:lpstr>'CB1 Casco Bay'!Print_Titles</vt:lpstr>
      <vt:lpstr>'CB2 Orrs Isl 2 C.Small'!Print_Titles</vt:lpstr>
      <vt:lpstr>'PH1 Portsmouth Harbor'!Print_Titles</vt:lpstr>
      <vt:lpstr>'PH2 Prtsmth Hrbr CLASS 1'!Print_Titles</vt:lpstr>
      <vt:lpstr>'SB Saco Bay'!Print_Titles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Stephen Wagner</cp:lastModifiedBy>
  <cp:lastPrinted>2024-02-20T19:46:32Z</cp:lastPrinted>
  <dcterms:created xsi:type="dcterms:W3CDTF">2021-03-01T16:41:42Z</dcterms:created>
  <dcterms:modified xsi:type="dcterms:W3CDTF">2024-03-03T19:55:39Z</dcterms:modified>
</cp:coreProperties>
</file>